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" yWindow="-15" windowWidth="19230" windowHeight="6090"/>
  </bookViews>
  <sheets>
    <sheet name="Monthly Expenditures" sheetId="1" r:id="rId1"/>
    <sheet name="Forecast Expenditures" sheetId="5" r:id="rId2"/>
    <sheet name="Cumulative" sheetId="3" r:id="rId3"/>
    <sheet name="Detail" sheetId="2" r:id="rId4"/>
  </sheets>
  <definedNames>
    <definedName name="_xlnm.Print_Area" localSheetId="2">Cumulative!$H$7:$CL$217</definedName>
    <definedName name="_xlnm.Print_Area" localSheetId="0">'Monthly Expenditures'!$H$7:$CL$217</definedName>
    <definedName name="_xlnm.Print_Titles" localSheetId="2">Cumulative!$A:$C,Cumulative!$1:$5</definedName>
    <definedName name="_xlnm.Print_Titles" localSheetId="0">'Monthly Expenditures'!$A:$C,'Monthly Expenditures'!$1:$5</definedName>
  </definedNames>
  <calcPr calcId="145621"/>
</workbook>
</file>

<file path=xl/calcChain.xml><?xml version="1.0" encoding="utf-8"?>
<calcChain xmlns="http://schemas.openxmlformats.org/spreadsheetml/2006/main">
  <c r="S509" i="3" l="1"/>
  <c r="R509" i="3"/>
  <c r="Q509" i="3"/>
  <c r="P509" i="3"/>
  <c r="O509" i="3"/>
  <c r="N509" i="3"/>
  <c r="M509" i="3"/>
  <c r="L509" i="3"/>
  <c r="K509" i="3"/>
  <c r="J509" i="3"/>
  <c r="I509" i="3"/>
  <c r="H509" i="3"/>
  <c r="S507" i="3"/>
  <c r="R507" i="3"/>
  <c r="Q507" i="3"/>
  <c r="P507" i="3"/>
  <c r="O507" i="3"/>
  <c r="N507" i="3"/>
  <c r="M507" i="3"/>
  <c r="L507" i="3"/>
  <c r="K507" i="3"/>
  <c r="J507" i="3"/>
  <c r="S506" i="3"/>
  <c r="R506" i="3"/>
  <c r="Q506" i="3"/>
  <c r="P506" i="3"/>
  <c r="O506" i="3"/>
  <c r="O550" i="3" s="1"/>
  <c r="N506" i="3"/>
  <c r="M506" i="3"/>
  <c r="L506" i="3"/>
  <c r="K506" i="3"/>
  <c r="J506" i="3"/>
  <c r="I506" i="3"/>
  <c r="H506" i="3"/>
  <c r="N550" i="3"/>
  <c r="P550" i="3"/>
  <c r="Q550" i="3"/>
  <c r="R550" i="3"/>
  <c r="S550" i="3"/>
  <c r="T550" i="3"/>
  <c r="U550" i="3"/>
  <c r="U551" i="3" s="1"/>
  <c r="V550" i="3"/>
  <c r="W550" i="3"/>
  <c r="W551" i="3" s="1"/>
  <c r="X550" i="3"/>
  <c r="Y550" i="3"/>
  <c r="Y551" i="3" s="1"/>
  <c r="Z550" i="3"/>
  <c r="AA550" i="3"/>
  <c r="AA551" i="3" s="1"/>
  <c r="AB550" i="3"/>
  <c r="AC550" i="3"/>
  <c r="AC551" i="3" s="1"/>
  <c r="AD550" i="3"/>
  <c r="AE550" i="3"/>
  <c r="AE551" i="3" s="1"/>
  <c r="AF550" i="3"/>
  <c r="AG550" i="3"/>
  <c r="AG551" i="3" s="1"/>
  <c r="AH550" i="3"/>
  <c r="AI550" i="3"/>
  <c r="AI551" i="3" s="1"/>
  <c r="AJ550" i="3"/>
  <c r="AK550" i="3"/>
  <c r="AK551" i="3" s="1"/>
  <c r="AL550" i="3"/>
  <c r="AM550" i="3"/>
  <c r="AM551" i="3" s="1"/>
  <c r="AN550" i="3"/>
  <c r="AO550" i="3"/>
  <c r="AO551" i="3" s="1"/>
  <c r="AP550" i="3"/>
  <c r="AQ550" i="3"/>
  <c r="AQ551" i="3" s="1"/>
  <c r="AR550" i="3"/>
  <c r="AS550" i="3"/>
  <c r="AS551" i="3" s="1"/>
  <c r="AT550" i="3"/>
  <c r="AU550" i="3"/>
  <c r="AU551" i="3" s="1"/>
  <c r="AV550" i="3"/>
  <c r="AW550" i="3"/>
  <c r="AW551" i="3" s="1"/>
  <c r="AX550" i="3"/>
  <c r="AY550" i="3"/>
  <c r="AY551" i="3" s="1"/>
  <c r="AZ550" i="3"/>
  <c r="BA550" i="3"/>
  <c r="BA551" i="3" s="1"/>
  <c r="BB550" i="3"/>
  <c r="BC550" i="3"/>
  <c r="BC551" i="3" s="1"/>
  <c r="BD550" i="3"/>
  <c r="BE550" i="3"/>
  <c r="BE551" i="3" s="1"/>
  <c r="BF550" i="3"/>
  <c r="BG550" i="3"/>
  <c r="BG551" i="3" s="1"/>
  <c r="BH550" i="3"/>
  <c r="BI550" i="3"/>
  <c r="BI551" i="3" s="1"/>
  <c r="BJ550" i="3"/>
  <c r="BK550" i="3"/>
  <c r="BK551" i="3" s="1"/>
  <c r="BL550" i="3"/>
  <c r="BM550" i="3"/>
  <c r="BM551" i="3" s="1"/>
  <c r="BN550" i="3"/>
  <c r="BO550" i="3"/>
  <c r="BO551" i="3" s="1"/>
  <c r="BP550" i="3"/>
  <c r="BQ550" i="3"/>
  <c r="BQ551" i="3" s="1"/>
  <c r="BR550" i="3"/>
  <c r="BS550" i="3"/>
  <c r="BS551" i="3" s="1"/>
  <c r="BT550" i="3"/>
  <c r="BU550" i="3"/>
  <c r="BU551" i="3" s="1"/>
  <c r="BV550" i="3"/>
  <c r="BW550" i="3"/>
  <c r="BW551" i="3" s="1"/>
  <c r="BX550" i="3"/>
  <c r="BY550" i="3"/>
  <c r="BY551" i="3" s="1"/>
  <c r="BZ550" i="3"/>
  <c r="CA550" i="3"/>
  <c r="CA551" i="3" s="1"/>
  <c r="I550" i="3"/>
  <c r="J550" i="3"/>
  <c r="K550" i="3"/>
  <c r="L550" i="3"/>
  <c r="M550" i="3"/>
  <c r="T551" i="3"/>
  <c r="V551" i="3"/>
  <c r="X551" i="3"/>
  <c r="Z551" i="3"/>
  <c r="AB551" i="3"/>
  <c r="AD551" i="3"/>
  <c r="AF551" i="3"/>
  <c r="AH551" i="3"/>
  <c r="AJ551" i="3"/>
  <c r="AL551" i="3"/>
  <c r="AN551" i="3"/>
  <c r="AP551" i="3"/>
  <c r="AR551" i="3"/>
  <c r="AT551" i="3"/>
  <c r="AV551" i="3"/>
  <c r="AX551" i="3"/>
  <c r="AZ551" i="3"/>
  <c r="BB551" i="3"/>
  <c r="BD551" i="3"/>
  <c r="BF551" i="3"/>
  <c r="BH551" i="3"/>
  <c r="BJ551" i="3"/>
  <c r="BL551" i="3"/>
  <c r="BN551" i="3"/>
  <c r="BP551" i="3"/>
  <c r="BR551" i="3"/>
  <c r="BT551" i="3"/>
  <c r="BV551" i="3"/>
  <c r="BX551" i="3"/>
  <c r="BZ551" i="3"/>
  <c r="S556" i="3"/>
  <c r="S558" i="3" s="1"/>
  <c r="R556" i="3"/>
  <c r="R558" i="3" s="1"/>
  <c r="Q556" i="3"/>
  <c r="Q558" i="3" s="1"/>
  <c r="P556" i="3"/>
  <c r="P558" i="3" s="1"/>
  <c r="O556" i="3"/>
  <c r="O558" i="3" s="1"/>
  <c r="N556" i="3"/>
  <c r="N558" i="3" s="1"/>
  <c r="M556" i="3"/>
  <c r="M558" i="3" s="1"/>
  <c r="L556" i="3"/>
  <c r="L558" i="3" s="1"/>
  <c r="K556" i="3"/>
  <c r="K558" i="3" s="1"/>
  <c r="J556" i="3"/>
  <c r="J558" i="3" s="1"/>
  <c r="I556" i="3"/>
  <c r="I558" i="3" s="1"/>
  <c r="H558" i="3"/>
  <c r="H550" i="3"/>
  <c r="S495" i="3"/>
  <c r="R495" i="3"/>
  <c r="Q495" i="3"/>
  <c r="P495" i="3"/>
  <c r="O495" i="3"/>
  <c r="N495" i="3"/>
  <c r="M495" i="3"/>
  <c r="L495" i="3"/>
  <c r="L497" i="3" s="1"/>
  <c r="K495" i="3"/>
  <c r="I497" i="3"/>
  <c r="J497" i="3"/>
  <c r="K497" i="3"/>
  <c r="M497" i="3"/>
  <c r="H497" i="3"/>
  <c r="S459" i="3"/>
  <c r="R459" i="3"/>
  <c r="Q459" i="3"/>
  <c r="P459" i="3"/>
  <c r="O459" i="3"/>
  <c r="S458" i="3"/>
  <c r="R458" i="3"/>
  <c r="Q458" i="3"/>
  <c r="P458" i="3"/>
  <c r="O458" i="3"/>
  <c r="N458" i="3"/>
  <c r="N497" i="3" l="1"/>
  <c r="M561" i="3"/>
  <c r="M562" i="3" s="1"/>
  <c r="K561" i="3"/>
  <c r="K562" i="3" s="1"/>
  <c r="I561" i="3"/>
  <c r="N561" i="3"/>
  <c r="N562" i="3" s="1"/>
  <c r="L561" i="3"/>
  <c r="L562" i="3" s="1"/>
  <c r="J561" i="3"/>
  <c r="J562" i="3" s="1"/>
  <c r="H561" i="3"/>
  <c r="I562" i="3"/>
  <c r="P497" i="3"/>
  <c r="R497" i="3"/>
  <c r="O497" i="3"/>
  <c r="Q497" i="3"/>
  <c r="S497" i="3"/>
  <c r="AH39" i="5"/>
  <c r="AH40" i="5"/>
  <c r="AH41" i="5"/>
  <c r="AH42" i="5"/>
  <c r="AH43" i="5"/>
  <c r="AH44" i="5"/>
  <c r="AH45" i="5"/>
  <c r="AH46" i="5"/>
  <c r="AH47" i="5"/>
  <c r="AH48" i="5"/>
  <c r="AH49" i="5"/>
  <c r="AH50" i="5"/>
  <c r="AH51" i="5"/>
  <c r="AH52" i="5"/>
  <c r="AH53" i="5"/>
  <c r="AH54" i="5"/>
  <c r="AH55" i="5"/>
  <c r="AH56" i="5"/>
  <c r="AH57" i="5"/>
  <c r="AH58" i="5"/>
  <c r="AH59" i="5"/>
  <c r="AH60" i="5"/>
  <c r="AH61" i="5"/>
  <c r="AH62" i="5"/>
  <c r="AH63" i="5"/>
  <c r="AH64" i="5"/>
  <c r="AH6" i="5"/>
  <c r="AH7" i="5"/>
  <c r="AH8" i="5"/>
  <c r="AH9" i="5"/>
  <c r="AH10" i="5"/>
  <c r="AH11" i="5"/>
  <c r="AH12" i="5"/>
  <c r="AH13" i="5"/>
  <c r="AH14" i="5"/>
  <c r="AH15" i="5"/>
  <c r="AH16" i="5"/>
  <c r="AH17" i="5"/>
  <c r="AH18" i="5"/>
  <c r="AH19" i="5"/>
  <c r="AH20" i="5"/>
  <c r="AH21" i="5"/>
  <c r="AH22" i="5"/>
  <c r="AH23" i="5"/>
  <c r="AH24" i="5"/>
  <c r="AH25" i="5"/>
  <c r="AH26" i="5"/>
  <c r="AH27" i="5"/>
  <c r="AH28" i="5"/>
  <c r="AH29" i="5"/>
  <c r="AH30" i="5"/>
  <c r="AH31" i="5"/>
  <c r="AH32" i="5"/>
  <c r="AH33" i="5"/>
  <c r="AH34" i="5"/>
  <c r="AH35" i="5"/>
  <c r="AH36" i="5"/>
  <c r="AH37" i="5"/>
  <c r="AH38" i="5"/>
  <c r="AH5" i="5"/>
  <c r="AG211" i="5"/>
  <c r="AF211" i="5"/>
  <c r="AG201" i="5"/>
  <c r="AF201" i="5"/>
  <c r="AG66" i="5"/>
  <c r="AF66" i="5"/>
  <c r="CC71" i="1"/>
  <c r="AG3" i="5"/>
  <c r="I433" i="3"/>
  <c r="J433" i="3" s="1"/>
  <c r="K433" i="3" s="1"/>
  <c r="L433" i="3" s="1"/>
  <c r="M433" i="3" s="1"/>
  <c r="N433" i="3" s="1"/>
  <c r="O433" i="3" s="1"/>
  <c r="P433" i="3" s="1"/>
  <c r="Q433" i="3" s="1"/>
  <c r="R433" i="3" s="1"/>
  <c r="S433" i="3" s="1"/>
  <c r="I432" i="3"/>
  <c r="J432" i="3" s="1"/>
  <c r="K432" i="3" s="1"/>
  <c r="L432" i="3" s="1"/>
  <c r="M432" i="3" s="1"/>
  <c r="N432" i="3" s="1"/>
  <c r="O432" i="3" s="1"/>
  <c r="P432" i="3" s="1"/>
  <c r="Q432" i="3" s="1"/>
  <c r="R432" i="3" s="1"/>
  <c r="S432" i="3" s="1"/>
  <c r="I431" i="3"/>
  <c r="J431" i="3" s="1"/>
  <c r="K431" i="3" s="1"/>
  <c r="L431" i="3" s="1"/>
  <c r="M431" i="3" s="1"/>
  <c r="N431" i="3" s="1"/>
  <c r="O431" i="3" s="1"/>
  <c r="P431" i="3" s="1"/>
  <c r="Q431" i="3" s="1"/>
  <c r="R431" i="3" s="1"/>
  <c r="S431" i="3" s="1"/>
  <c r="I430" i="3"/>
  <c r="J430" i="3" s="1"/>
  <c r="K430" i="3" s="1"/>
  <c r="L430" i="3" s="1"/>
  <c r="M430" i="3" s="1"/>
  <c r="N430" i="3" s="1"/>
  <c r="O430" i="3" s="1"/>
  <c r="P430" i="3" s="1"/>
  <c r="Q430" i="3" s="1"/>
  <c r="R430" i="3" s="1"/>
  <c r="S430" i="3" s="1"/>
  <c r="I429" i="3"/>
  <c r="I424" i="3"/>
  <c r="J424" i="3" s="1"/>
  <c r="K424" i="3" s="1"/>
  <c r="L424" i="3" s="1"/>
  <c r="M424" i="3" s="1"/>
  <c r="N424" i="3" s="1"/>
  <c r="O424" i="3" s="1"/>
  <c r="P424" i="3" s="1"/>
  <c r="Q424" i="3" s="1"/>
  <c r="R424" i="3" s="1"/>
  <c r="S424" i="3" s="1"/>
  <c r="I423" i="3"/>
  <c r="J423" i="3" s="1"/>
  <c r="K423" i="3" s="1"/>
  <c r="L423" i="3" s="1"/>
  <c r="M423" i="3" s="1"/>
  <c r="N423" i="3" s="1"/>
  <c r="O423" i="3" s="1"/>
  <c r="P423" i="3" s="1"/>
  <c r="Q423" i="3" s="1"/>
  <c r="R423" i="3" s="1"/>
  <c r="S423" i="3" s="1"/>
  <c r="I422" i="3"/>
  <c r="J422" i="3" s="1"/>
  <c r="K422" i="3" s="1"/>
  <c r="L422" i="3" s="1"/>
  <c r="M422" i="3" s="1"/>
  <c r="N422" i="3" s="1"/>
  <c r="O422" i="3" s="1"/>
  <c r="P422" i="3" s="1"/>
  <c r="Q422" i="3" s="1"/>
  <c r="R422" i="3" s="1"/>
  <c r="S422" i="3" s="1"/>
  <c r="I421" i="3"/>
  <c r="J421" i="3" s="1"/>
  <c r="K421" i="3" s="1"/>
  <c r="L421" i="3" s="1"/>
  <c r="M421" i="3" s="1"/>
  <c r="N421" i="3" s="1"/>
  <c r="O421" i="3" s="1"/>
  <c r="P421" i="3" s="1"/>
  <c r="Q421" i="3" s="1"/>
  <c r="R421" i="3" s="1"/>
  <c r="S421" i="3" s="1"/>
  <c r="I420" i="3"/>
  <c r="J420" i="3" s="1"/>
  <c r="K420" i="3" s="1"/>
  <c r="L420" i="3" s="1"/>
  <c r="M420" i="3" s="1"/>
  <c r="N420" i="3" s="1"/>
  <c r="O420" i="3" s="1"/>
  <c r="P420" i="3" s="1"/>
  <c r="Q420" i="3" s="1"/>
  <c r="R420" i="3" s="1"/>
  <c r="S420" i="3" s="1"/>
  <c r="I419" i="3"/>
  <c r="J419" i="3" s="1"/>
  <c r="K419" i="3" s="1"/>
  <c r="L419" i="3" s="1"/>
  <c r="M419" i="3" s="1"/>
  <c r="N419" i="3" s="1"/>
  <c r="O419" i="3" s="1"/>
  <c r="P419" i="3" s="1"/>
  <c r="Q419" i="3" s="1"/>
  <c r="R419" i="3" s="1"/>
  <c r="S419" i="3" s="1"/>
  <c r="I418" i="3"/>
  <c r="J418" i="3" s="1"/>
  <c r="K418" i="3" s="1"/>
  <c r="L418" i="3" s="1"/>
  <c r="M418" i="3" s="1"/>
  <c r="N418" i="3" s="1"/>
  <c r="O418" i="3" s="1"/>
  <c r="P418" i="3" s="1"/>
  <c r="Q418" i="3" s="1"/>
  <c r="R418" i="3" s="1"/>
  <c r="S418" i="3" s="1"/>
  <c r="I417" i="3"/>
  <c r="J417" i="3" s="1"/>
  <c r="K417" i="3" s="1"/>
  <c r="L417" i="3" s="1"/>
  <c r="M417" i="3" s="1"/>
  <c r="N417" i="3" s="1"/>
  <c r="O417" i="3" s="1"/>
  <c r="P417" i="3" s="1"/>
  <c r="Q417" i="3" s="1"/>
  <c r="R417" i="3" s="1"/>
  <c r="S417" i="3" s="1"/>
  <c r="I416" i="3"/>
  <c r="J416" i="3" s="1"/>
  <c r="K416" i="3" s="1"/>
  <c r="L416" i="3" s="1"/>
  <c r="M416" i="3" s="1"/>
  <c r="N416" i="3" s="1"/>
  <c r="O416" i="3" s="1"/>
  <c r="P416" i="3" s="1"/>
  <c r="Q416" i="3" s="1"/>
  <c r="R416" i="3" s="1"/>
  <c r="S416" i="3" s="1"/>
  <c r="I415" i="3"/>
  <c r="J415" i="3" s="1"/>
  <c r="K415" i="3" s="1"/>
  <c r="L415" i="3" s="1"/>
  <c r="M415" i="3" s="1"/>
  <c r="N415" i="3" s="1"/>
  <c r="O415" i="3" s="1"/>
  <c r="P415" i="3" s="1"/>
  <c r="Q415" i="3" s="1"/>
  <c r="R415" i="3" s="1"/>
  <c r="S415" i="3" s="1"/>
  <c r="I414" i="3"/>
  <c r="J414" i="3" s="1"/>
  <c r="K414" i="3" s="1"/>
  <c r="L414" i="3" s="1"/>
  <c r="M414" i="3" s="1"/>
  <c r="N414" i="3" s="1"/>
  <c r="O414" i="3" s="1"/>
  <c r="P414" i="3" s="1"/>
  <c r="Q414" i="3" s="1"/>
  <c r="R414" i="3" s="1"/>
  <c r="S414" i="3" s="1"/>
  <c r="I413" i="3"/>
  <c r="J413" i="3" s="1"/>
  <c r="K413" i="3" s="1"/>
  <c r="L413" i="3" s="1"/>
  <c r="M413" i="3" s="1"/>
  <c r="N413" i="3" s="1"/>
  <c r="O413" i="3" s="1"/>
  <c r="P413" i="3" s="1"/>
  <c r="Q413" i="3" s="1"/>
  <c r="R413" i="3" s="1"/>
  <c r="S413" i="3" s="1"/>
  <c r="I412" i="3"/>
  <c r="J412" i="3" s="1"/>
  <c r="K412" i="3" s="1"/>
  <c r="L412" i="3" s="1"/>
  <c r="M412" i="3" s="1"/>
  <c r="N412" i="3" s="1"/>
  <c r="O412" i="3" s="1"/>
  <c r="P412" i="3" s="1"/>
  <c r="Q412" i="3" s="1"/>
  <c r="R412" i="3" s="1"/>
  <c r="S412" i="3" s="1"/>
  <c r="I411" i="3"/>
  <c r="J411" i="3" s="1"/>
  <c r="K411" i="3" s="1"/>
  <c r="L411" i="3" s="1"/>
  <c r="M411" i="3" s="1"/>
  <c r="N411" i="3" s="1"/>
  <c r="O411" i="3" s="1"/>
  <c r="P411" i="3" s="1"/>
  <c r="Q411" i="3" s="1"/>
  <c r="R411" i="3" s="1"/>
  <c r="S411" i="3" s="1"/>
  <c r="I410" i="3"/>
  <c r="J410" i="3" s="1"/>
  <c r="K410" i="3" s="1"/>
  <c r="L410" i="3" s="1"/>
  <c r="M410" i="3" s="1"/>
  <c r="N410" i="3" s="1"/>
  <c r="O410" i="3" s="1"/>
  <c r="P410" i="3" s="1"/>
  <c r="Q410" i="3" s="1"/>
  <c r="R410" i="3" s="1"/>
  <c r="S410" i="3" s="1"/>
  <c r="I409" i="3"/>
  <c r="J409" i="3" s="1"/>
  <c r="K409" i="3" s="1"/>
  <c r="L409" i="3" s="1"/>
  <c r="M409" i="3" s="1"/>
  <c r="N409" i="3" s="1"/>
  <c r="O409" i="3" s="1"/>
  <c r="P409" i="3" s="1"/>
  <c r="Q409" i="3" s="1"/>
  <c r="R409" i="3" s="1"/>
  <c r="S409" i="3" s="1"/>
  <c r="I408" i="3"/>
  <c r="J408" i="3" s="1"/>
  <c r="K408" i="3" s="1"/>
  <c r="L408" i="3" s="1"/>
  <c r="M408" i="3" s="1"/>
  <c r="N408" i="3" s="1"/>
  <c r="O408" i="3" s="1"/>
  <c r="P408" i="3" s="1"/>
  <c r="Q408" i="3" s="1"/>
  <c r="R408" i="3" s="1"/>
  <c r="S408" i="3" s="1"/>
  <c r="I407" i="3"/>
  <c r="J407" i="3" s="1"/>
  <c r="K407" i="3" s="1"/>
  <c r="L407" i="3" s="1"/>
  <c r="M407" i="3" s="1"/>
  <c r="N407" i="3" s="1"/>
  <c r="O407" i="3" s="1"/>
  <c r="P407" i="3" s="1"/>
  <c r="Q407" i="3" s="1"/>
  <c r="R407" i="3" s="1"/>
  <c r="S407" i="3" s="1"/>
  <c r="I406" i="3"/>
  <c r="J406" i="3" s="1"/>
  <c r="K406" i="3" s="1"/>
  <c r="L406" i="3" s="1"/>
  <c r="M406" i="3" s="1"/>
  <c r="N406" i="3" s="1"/>
  <c r="O406" i="3" s="1"/>
  <c r="P406" i="3" s="1"/>
  <c r="Q406" i="3" s="1"/>
  <c r="R406" i="3" s="1"/>
  <c r="S406" i="3" s="1"/>
  <c r="I405" i="3"/>
  <c r="J405" i="3" s="1"/>
  <c r="K405" i="3" s="1"/>
  <c r="L405" i="3" s="1"/>
  <c r="M405" i="3" s="1"/>
  <c r="N405" i="3" s="1"/>
  <c r="O405" i="3" s="1"/>
  <c r="P405" i="3" s="1"/>
  <c r="Q405" i="3" s="1"/>
  <c r="R405" i="3" s="1"/>
  <c r="S405" i="3" s="1"/>
  <c r="I404" i="3"/>
  <c r="J404" i="3" s="1"/>
  <c r="K404" i="3" s="1"/>
  <c r="L404" i="3" s="1"/>
  <c r="M404" i="3" s="1"/>
  <c r="N404" i="3" s="1"/>
  <c r="O404" i="3" s="1"/>
  <c r="P404" i="3" s="1"/>
  <c r="Q404" i="3" s="1"/>
  <c r="R404" i="3" s="1"/>
  <c r="S404" i="3" s="1"/>
  <c r="I403" i="3"/>
  <c r="J403" i="3" s="1"/>
  <c r="K403" i="3" s="1"/>
  <c r="L403" i="3" s="1"/>
  <c r="M403" i="3" s="1"/>
  <c r="N403" i="3" s="1"/>
  <c r="O403" i="3" s="1"/>
  <c r="P403" i="3" s="1"/>
  <c r="Q403" i="3" s="1"/>
  <c r="R403" i="3" s="1"/>
  <c r="S403" i="3" s="1"/>
  <c r="I402" i="3"/>
  <c r="J402" i="3" s="1"/>
  <c r="K402" i="3" s="1"/>
  <c r="L402" i="3" s="1"/>
  <c r="M402" i="3" s="1"/>
  <c r="N402" i="3" s="1"/>
  <c r="O402" i="3" s="1"/>
  <c r="P402" i="3" s="1"/>
  <c r="Q402" i="3" s="1"/>
  <c r="R402" i="3" s="1"/>
  <c r="S402" i="3" s="1"/>
  <c r="I401" i="3"/>
  <c r="J401" i="3" s="1"/>
  <c r="K401" i="3" s="1"/>
  <c r="L401" i="3" s="1"/>
  <c r="M401" i="3" s="1"/>
  <c r="N401" i="3" s="1"/>
  <c r="O401" i="3" s="1"/>
  <c r="P401" i="3" s="1"/>
  <c r="Q401" i="3" s="1"/>
  <c r="R401" i="3" s="1"/>
  <c r="S401" i="3" s="1"/>
  <c r="I400" i="3"/>
  <c r="J400" i="3" s="1"/>
  <c r="K400" i="3" s="1"/>
  <c r="L400" i="3" s="1"/>
  <c r="M400" i="3" s="1"/>
  <c r="N400" i="3" s="1"/>
  <c r="O400" i="3" s="1"/>
  <c r="P400" i="3" s="1"/>
  <c r="Q400" i="3" s="1"/>
  <c r="R400" i="3" s="1"/>
  <c r="S400" i="3" s="1"/>
  <c r="I399" i="3"/>
  <c r="J399" i="3" s="1"/>
  <c r="K399" i="3" s="1"/>
  <c r="L399" i="3" s="1"/>
  <c r="M399" i="3" s="1"/>
  <c r="N399" i="3" s="1"/>
  <c r="O399" i="3" s="1"/>
  <c r="P399" i="3" s="1"/>
  <c r="Q399" i="3" s="1"/>
  <c r="R399" i="3" s="1"/>
  <c r="S399" i="3" s="1"/>
  <c r="I398" i="3"/>
  <c r="J398" i="3" s="1"/>
  <c r="K398" i="3" s="1"/>
  <c r="L398" i="3" s="1"/>
  <c r="M398" i="3" s="1"/>
  <c r="N398" i="3" s="1"/>
  <c r="O398" i="3" s="1"/>
  <c r="P398" i="3" s="1"/>
  <c r="Q398" i="3" s="1"/>
  <c r="R398" i="3" s="1"/>
  <c r="S398" i="3" s="1"/>
  <c r="I397" i="3"/>
  <c r="J397" i="3" s="1"/>
  <c r="K397" i="3" s="1"/>
  <c r="L397" i="3" s="1"/>
  <c r="M397" i="3" s="1"/>
  <c r="N397" i="3" s="1"/>
  <c r="O397" i="3" s="1"/>
  <c r="P397" i="3" s="1"/>
  <c r="Q397" i="3" s="1"/>
  <c r="R397" i="3" s="1"/>
  <c r="S397" i="3" s="1"/>
  <c r="I396" i="3"/>
  <c r="J396" i="3" s="1"/>
  <c r="K396" i="3" s="1"/>
  <c r="L396" i="3" s="1"/>
  <c r="M396" i="3" s="1"/>
  <c r="N396" i="3" s="1"/>
  <c r="O396" i="3" s="1"/>
  <c r="P396" i="3" s="1"/>
  <c r="Q396" i="3" s="1"/>
  <c r="R396" i="3" s="1"/>
  <c r="S396" i="3" s="1"/>
  <c r="I395" i="3"/>
  <c r="J395" i="3" s="1"/>
  <c r="K395" i="3" s="1"/>
  <c r="L395" i="3" s="1"/>
  <c r="M395" i="3" s="1"/>
  <c r="N395" i="3" s="1"/>
  <c r="O395" i="3" s="1"/>
  <c r="P395" i="3" s="1"/>
  <c r="Q395" i="3" s="1"/>
  <c r="R395" i="3" s="1"/>
  <c r="S395" i="3" s="1"/>
  <c r="I394" i="3"/>
  <c r="J394" i="3" s="1"/>
  <c r="K394" i="3" s="1"/>
  <c r="L394" i="3" s="1"/>
  <c r="M394" i="3" s="1"/>
  <c r="N394" i="3" s="1"/>
  <c r="O394" i="3" s="1"/>
  <c r="P394" i="3" s="1"/>
  <c r="Q394" i="3" s="1"/>
  <c r="R394" i="3" s="1"/>
  <c r="S394" i="3" s="1"/>
  <c r="I393" i="3"/>
  <c r="J393" i="3" s="1"/>
  <c r="K393" i="3" s="1"/>
  <c r="L393" i="3" s="1"/>
  <c r="M393" i="3" s="1"/>
  <c r="N393" i="3" s="1"/>
  <c r="O393" i="3" s="1"/>
  <c r="P393" i="3" s="1"/>
  <c r="Q393" i="3" s="1"/>
  <c r="R393" i="3" s="1"/>
  <c r="S393" i="3" s="1"/>
  <c r="I392" i="3"/>
  <c r="J392" i="3" s="1"/>
  <c r="K392" i="3" s="1"/>
  <c r="L392" i="3" s="1"/>
  <c r="M392" i="3" s="1"/>
  <c r="N392" i="3" s="1"/>
  <c r="O392" i="3" s="1"/>
  <c r="P392" i="3" s="1"/>
  <c r="Q392" i="3" s="1"/>
  <c r="R392" i="3" s="1"/>
  <c r="S392" i="3" s="1"/>
  <c r="I391" i="3"/>
  <c r="J391" i="3" s="1"/>
  <c r="K391" i="3" s="1"/>
  <c r="L391" i="3" s="1"/>
  <c r="M391" i="3" s="1"/>
  <c r="N391" i="3" s="1"/>
  <c r="O391" i="3" s="1"/>
  <c r="P391" i="3" s="1"/>
  <c r="Q391" i="3" s="1"/>
  <c r="R391" i="3" s="1"/>
  <c r="S391" i="3" s="1"/>
  <c r="I390" i="3"/>
  <c r="J390" i="3" s="1"/>
  <c r="K390" i="3" s="1"/>
  <c r="L390" i="3" s="1"/>
  <c r="M390" i="3" s="1"/>
  <c r="N390" i="3" s="1"/>
  <c r="O390" i="3" s="1"/>
  <c r="P390" i="3" s="1"/>
  <c r="Q390" i="3" s="1"/>
  <c r="R390" i="3" s="1"/>
  <c r="S390" i="3" s="1"/>
  <c r="I389" i="3"/>
  <c r="J389" i="3" s="1"/>
  <c r="K389" i="3" s="1"/>
  <c r="L389" i="3" s="1"/>
  <c r="M389" i="3" s="1"/>
  <c r="N389" i="3" s="1"/>
  <c r="O389" i="3" s="1"/>
  <c r="P389" i="3" s="1"/>
  <c r="Q389" i="3" s="1"/>
  <c r="R389" i="3" s="1"/>
  <c r="S389" i="3" s="1"/>
  <c r="I388" i="3"/>
  <c r="J388" i="3" s="1"/>
  <c r="K388" i="3" s="1"/>
  <c r="L388" i="3" s="1"/>
  <c r="M388" i="3" s="1"/>
  <c r="N388" i="3" s="1"/>
  <c r="O388" i="3" s="1"/>
  <c r="P388" i="3" s="1"/>
  <c r="Q388" i="3" s="1"/>
  <c r="R388" i="3" s="1"/>
  <c r="S388" i="3" s="1"/>
  <c r="I387" i="3"/>
  <c r="J387" i="3" s="1"/>
  <c r="K387" i="3" s="1"/>
  <c r="L387" i="3" s="1"/>
  <c r="M387" i="3" s="1"/>
  <c r="N387" i="3" s="1"/>
  <c r="O387" i="3" s="1"/>
  <c r="P387" i="3" s="1"/>
  <c r="Q387" i="3" s="1"/>
  <c r="R387" i="3" s="1"/>
  <c r="S387" i="3" s="1"/>
  <c r="I386" i="3"/>
  <c r="J386" i="3" s="1"/>
  <c r="K386" i="3" s="1"/>
  <c r="L386" i="3" s="1"/>
  <c r="M386" i="3" s="1"/>
  <c r="N386" i="3" s="1"/>
  <c r="O386" i="3" s="1"/>
  <c r="P386" i="3" s="1"/>
  <c r="Q386" i="3" s="1"/>
  <c r="R386" i="3" s="1"/>
  <c r="S386" i="3" s="1"/>
  <c r="I385" i="3"/>
  <c r="J385" i="3" s="1"/>
  <c r="K385" i="3" s="1"/>
  <c r="L385" i="3" s="1"/>
  <c r="M385" i="3" s="1"/>
  <c r="N385" i="3" s="1"/>
  <c r="O385" i="3" s="1"/>
  <c r="P385" i="3" s="1"/>
  <c r="Q385" i="3" s="1"/>
  <c r="R385" i="3" s="1"/>
  <c r="S385" i="3" s="1"/>
  <c r="I384" i="3"/>
  <c r="J384" i="3" s="1"/>
  <c r="K384" i="3" s="1"/>
  <c r="L384" i="3" s="1"/>
  <c r="M384" i="3" s="1"/>
  <c r="N384" i="3" s="1"/>
  <c r="O384" i="3" s="1"/>
  <c r="P384" i="3" s="1"/>
  <c r="Q384" i="3" s="1"/>
  <c r="R384" i="3" s="1"/>
  <c r="S384" i="3" s="1"/>
  <c r="I383" i="3"/>
  <c r="J383" i="3" s="1"/>
  <c r="K383" i="3" s="1"/>
  <c r="L383" i="3" s="1"/>
  <c r="M383" i="3" s="1"/>
  <c r="N383" i="3" s="1"/>
  <c r="O383" i="3" s="1"/>
  <c r="P383" i="3" s="1"/>
  <c r="Q383" i="3" s="1"/>
  <c r="R383" i="3" s="1"/>
  <c r="S383" i="3" s="1"/>
  <c r="I382" i="3"/>
  <c r="J382" i="3" s="1"/>
  <c r="K382" i="3" s="1"/>
  <c r="L382" i="3" s="1"/>
  <c r="M382" i="3" s="1"/>
  <c r="N382" i="3" s="1"/>
  <c r="O382" i="3" s="1"/>
  <c r="P382" i="3" s="1"/>
  <c r="Q382" i="3" s="1"/>
  <c r="R382" i="3" s="1"/>
  <c r="S382" i="3" s="1"/>
  <c r="I381" i="3"/>
  <c r="J381" i="3" s="1"/>
  <c r="K381" i="3" s="1"/>
  <c r="L381" i="3" s="1"/>
  <c r="M381" i="3" s="1"/>
  <c r="N381" i="3" s="1"/>
  <c r="O381" i="3" s="1"/>
  <c r="P381" i="3" s="1"/>
  <c r="Q381" i="3" s="1"/>
  <c r="R381" i="3" s="1"/>
  <c r="S381" i="3" s="1"/>
  <c r="I380" i="3"/>
  <c r="J380" i="3" s="1"/>
  <c r="K380" i="3" s="1"/>
  <c r="L380" i="3" s="1"/>
  <c r="M380" i="3" s="1"/>
  <c r="N380" i="3" s="1"/>
  <c r="O380" i="3" s="1"/>
  <c r="P380" i="3" s="1"/>
  <c r="Q380" i="3" s="1"/>
  <c r="R380" i="3" s="1"/>
  <c r="S380" i="3" s="1"/>
  <c r="I379" i="3"/>
  <c r="J379" i="3" s="1"/>
  <c r="K379" i="3" s="1"/>
  <c r="L379" i="3" s="1"/>
  <c r="M379" i="3" s="1"/>
  <c r="N379" i="3" s="1"/>
  <c r="O379" i="3" s="1"/>
  <c r="P379" i="3" s="1"/>
  <c r="Q379" i="3" s="1"/>
  <c r="R379" i="3" s="1"/>
  <c r="S379" i="3" s="1"/>
  <c r="I378" i="3"/>
  <c r="J378" i="3" s="1"/>
  <c r="K378" i="3" s="1"/>
  <c r="L378" i="3" s="1"/>
  <c r="M378" i="3" s="1"/>
  <c r="N378" i="3" s="1"/>
  <c r="O378" i="3" s="1"/>
  <c r="P378" i="3" s="1"/>
  <c r="Q378" i="3" s="1"/>
  <c r="R378" i="3" s="1"/>
  <c r="S378" i="3" s="1"/>
  <c r="I377" i="3"/>
  <c r="J377" i="3" s="1"/>
  <c r="K377" i="3" s="1"/>
  <c r="L377" i="3" s="1"/>
  <c r="M377" i="3" s="1"/>
  <c r="N377" i="3" s="1"/>
  <c r="O377" i="3" s="1"/>
  <c r="P377" i="3" s="1"/>
  <c r="Q377" i="3" s="1"/>
  <c r="R377" i="3" s="1"/>
  <c r="S377" i="3" s="1"/>
  <c r="I376" i="3"/>
  <c r="J376" i="3" s="1"/>
  <c r="K376" i="3" s="1"/>
  <c r="L376" i="3" s="1"/>
  <c r="M376" i="3" s="1"/>
  <c r="N376" i="3" s="1"/>
  <c r="O376" i="3" s="1"/>
  <c r="P376" i="3" s="1"/>
  <c r="Q376" i="3" s="1"/>
  <c r="R376" i="3" s="1"/>
  <c r="S376" i="3" s="1"/>
  <c r="I375" i="3"/>
  <c r="J375" i="3" s="1"/>
  <c r="K375" i="3" s="1"/>
  <c r="L375" i="3" s="1"/>
  <c r="M375" i="3" s="1"/>
  <c r="N375" i="3" s="1"/>
  <c r="O375" i="3" s="1"/>
  <c r="P375" i="3" s="1"/>
  <c r="Q375" i="3" s="1"/>
  <c r="R375" i="3" s="1"/>
  <c r="S375" i="3" s="1"/>
  <c r="I374" i="3"/>
  <c r="J374" i="3" s="1"/>
  <c r="K374" i="3" s="1"/>
  <c r="L374" i="3" s="1"/>
  <c r="M374" i="3" s="1"/>
  <c r="N374" i="3" s="1"/>
  <c r="O374" i="3" s="1"/>
  <c r="P374" i="3" s="1"/>
  <c r="Q374" i="3" s="1"/>
  <c r="R374" i="3" s="1"/>
  <c r="S374" i="3" s="1"/>
  <c r="I373" i="3"/>
  <c r="J373" i="3" s="1"/>
  <c r="K373" i="3" s="1"/>
  <c r="L373" i="3" s="1"/>
  <c r="M373" i="3" s="1"/>
  <c r="N373" i="3" s="1"/>
  <c r="O373" i="3" s="1"/>
  <c r="P373" i="3" s="1"/>
  <c r="Q373" i="3" s="1"/>
  <c r="R373" i="3" s="1"/>
  <c r="S373" i="3" s="1"/>
  <c r="I372" i="3"/>
  <c r="J372" i="3" s="1"/>
  <c r="K372" i="3" s="1"/>
  <c r="L372" i="3" s="1"/>
  <c r="M372" i="3" s="1"/>
  <c r="N372" i="3" s="1"/>
  <c r="O372" i="3" s="1"/>
  <c r="P372" i="3" s="1"/>
  <c r="Q372" i="3" s="1"/>
  <c r="R372" i="3" s="1"/>
  <c r="S372" i="3" s="1"/>
  <c r="I371" i="3"/>
  <c r="J371" i="3" s="1"/>
  <c r="K371" i="3" s="1"/>
  <c r="L371" i="3" s="1"/>
  <c r="M371" i="3" s="1"/>
  <c r="N371" i="3" s="1"/>
  <c r="O371" i="3" s="1"/>
  <c r="P371" i="3" s="1"/>
  <c r="Q371" i="3" s="1"/>
  <c r="R371" i="3" s="1"/>
  <c r="S371" i="3" s="1"/>
  <c r="I370" i="3"/>
  <c r="J370" i="3" s="1"/>
  <c r="K370" i="3" s="1"/>
  <c r="L370" i="3" s="1"/>
  <c r="M370" i="3" s="1"/>
  <c r="N370" i="3" s="1"/>
  <c r="O370" i="3" s="1"/>
  <c r="P370" i="3" s="1"/>
  <c r="Q370" i="3" s="1"/>
  <c r="R370" i="3" s="1"/>
  <c r="S370" i="3" s="1"/>
  <c r="I369" i="3"/>
  <c r="J369" i="3" s="1"/>
  <c r="K369" i="3" s="1"/>
  <c r="L369" i="3" s="1"/>
  <c r="M369" i="3" s="1"/>
  <c r="N369" i="3" s="1"/>
  <c r="O369" i="3" s="1"/>
  <c r="P369" i="3" s="1"/>
  <c r="Q369" i="3" s="1"/>
  <c r="R369" i="3" s="1"/>
  <c r="S369" i="3" s="1"/>
  <c r="I368" i="3"/>
  <c r="J368" i="3" s="1"/>
  <c r="K368" i="3" s="1"/>
  <c r="L368" i="3" s="1"/>
  <c r="M368" i="3" s="1"/>
  <c r="N368" i="3" s="1"/>
  <c r="O368" i="3" s="1"/>
  <c r="P368" i="3" s="1"/>
  <c r="Q368" i="3" s="1"/>
  <c r="R368" i="3" s="1"/>
  <c r="S368" i="3" s="1"/>
  <c r="I367" i="3"/>
  <c r="J367" i="3" s="1"/>
  <c r="K367" i="3" s="1"/>
  <c r="L367" i="3" s="1"/>
  <c r="M367" i="3" s="1"/>
  <c r="N367" i="3" s="1"/>
  <c r="O367" i="3" s="1"/>
  <c r="P367" i="3" s="1"/>
  <c r="Q367" i="3" s="1"/>
  <c r="R367" i="3" s="1"/>
  <c r="S367" i="3" s="1"/>
  <c r="I366" i="3"/>
  <c r="J366" i="3" s="1"/>
  <c r="K366" i="3" s="1"/>
  <c r="L366" i="3" s="1"/>
  <c r="M366" i="3" s="1"/>
  <c r="N366" i="3" s="1"/>
  <c r="O366" i="3" s="1"/>
  <c r="P366" i="3" s="1"/>
  <c r="Q366" i="3" s="1"/>
  <c r="R366" i="3" s="1"/>
  <c r="S366" i="3" s="1"/>
  <c r="I365" i="3"/>
  <c r="J365" i="3" s="1"/>
  <c r="K365" i="3" s="1"/>
  <c r="L365" i="3" s="1"/>
  <c r="M365" i="3" s="1"/>
  <c r="N365" i="3" s="1"/>
  <c r="O365" i="3" s="1"/>
  <c r="P365" i="3" s="1"/>
  <c r="Q365" i="3" s="1"/>
  <c r="R365" i="3" s="1"/>
  <c r="S365" i="3" s="1"/>
  <c r="I364" i="3"/>
  <c r="J364" i="3" s="1"/>
  <c r="K364" i="3" s="1"/>
  <c r="L364" i="3" s="1"/>
  <c r="M364" i="3" s="1"/>
  <c r="N364" i="3" s="1"/>
  <c r="O364" i="3" s="1"/>
  <c r="P364" i="3" s="1"/>
  <c r="Q364" i="3" s="1"/>
  <c r="R364" i="3" s="1"/>
  <c r="S364" i="3" s="1"/>
  <c r="I363" i="3"/>
  <c r="J363" i="3" s="1"/>
  <c r="K363" i="3" s="1"/>
  <c r="L363" i="3" s="1"/>
  <c r="M363" i="3" s="1"/>
  <c r="N363" i="3" s="1"/>
  <c r="O363" i="3" s="1"/>
  <c r="P363" i="3" s="1"/>
  <c r="Q363" i="3" s="1"/>
  <c r="R363" i="3" s="1"/>
  <c r="S363" i="3" s="1"/>
  <c r="I362" i="3"/>
  <c r="J362" i="3" s="1"/>
  <c r="K362" i="3" s="1"/>
  <c r="L362" i="3" s="1"/>
  <c r="M362" i="3" s="1"/>
  <c r="N362" i="3" s="1"/>
  <c r="O362" i="3" s="1"/>
  <c r="P362" i="3" s="1"/>
  <c r="Q362" i="3" s="1"/>
  <c r="R362" i="3" s="1"/>
  <c r="S362" i="3" s="1"/>
  <c r="I361" i="3"/>
  <c r="J361" i="3" s="1"/>
  <c r="K361" i="3" s="1"/>
  <c r="L361" i="3" s="1"/>
  <c r="M361" i="3" s="1"/>
  <c r="N361" i="3" s="1"/>
  <c r="O361" i="3" s="1"/>
  <c r="P361" i="3" s="1"/>
  <c r="Q361" i="3" s="1"/>
  <c r="R361" i="3" s="1"/>
  <c r="S361" i="3" s="1"/>
  <c r="I360" i="3"/>
  <c r="J360" i="3" s="1"/>
  <c r="K360" i="3" s="1"/>
  <c r="L360" i="3" s="1"/>
  <c r="M360" i="3" s="1"/>
  <c r="N360" i="3" s="1"/>
  <c r="O360" i="3" s="1"/>
  <c r="P360" i="3" s="1"/>
  <c r="Q360" i="3" s="1"/>
  <c r="R360" i="3" s="1"/>
  <c r="S360" i="3" s="1"/>
  <c r="I359" i="3"/>
  <c r="J359" i="3" s="1"/>
  <c r="K359" i="3" s="1"/>
  <c r="L359" i="3" s="1"/>
  <c r="M359" i="3" s="1"/>
  <c r="N359" i="3" s="1"/>
  <c r="O359" i="3" s="1"/>
  <c r="P359" i="3" s="1"/>
  <c r="Q359" i="3" s="1"/>
  <c r="R359" i="3" s="1"/>
  <c r="S359" i="3" s="1"/>
  <c r="I358" i="3"/>
  <c r="J358" i="3" s="1"/>
  <c r="K358" i="3" s="1"/>
  <c r="L358" i="3" s="1"/>
  <c r="M358" i="3" s="1"/>
  <c r="N358" i="3" s="1"/>
  <c r="O358" i="3" s="1"/>
  <c r="P358" i="3" s="1"/>
  <c r="Q358" i="3" s="1"/>
  <c r="R358" i="3" s="1"/>
  <c r="S358" i="3" s="1"/>
  <c r="I357" i="3"/>
  <c r="J357" i="3" s="1"/>
  <c r="K357" i="3" s="1"/>
  <c r="L357" i="3" s="1"/>
  <c r="M357" i="3" s="1"/>
  <c r="N357" i="3" s="1"/>
  <c r="O357" i="3" s="1"/>
  <c r="P357" i="3" s="1"/>
  <c r="Q357" i="3" s="1"/>
  <c r="R357" i="3" s="1"/>
  <c r="S357" i="3" s="1"/>
  <c r="I356" i="3"/>
  <c r="J356" i="3" s="1"/>
  <c r="K356" i="3" s="1"/>
  <c r="L356" i="3" s="1"/>
  <c r="M356" i="3" s="1"/>
  <c r="N356" i="3" s="1"/>
  <c r="O356" i="3" s="1"/>
  <c r="P356" i="3" s="1"/>
  <c r="Q356" i="3" s="1"/>
  <c r="R356" i="3" s="1"/>
  <c r="S356" i="3" s="1"/>
  <c r="I355" i="3"/>
  <c r="J355" i="3" s="1"/>
  <c r="K355" i="3" s="1"/>
  <c r="L355" i="3" s="1"/>
  <c r="M355" i="3" s="1"/>
  <c r="N355" i="3" s="1"/>
  <c r="O355" i="3" s="1"/>
  <c r="P355" i="3" s="1"/>
  <c r="Q355" i="3" s="1"/>
  <c r="R355" i="3" s="1"/>
  <c r="S355" i="3" s="1"/>
  <c r="I354" i="3"/>
  <c r="J354" i="3" s="1"/>
  <c r="K354" i="3" s="1"/>
  <c r="L354" i="3" s="1"/>
  <c r="M354" i="3" s="1"/>
  <c r="N354" i="3" s="1"/>
  <c r="O354" i="3" s="1"/>
  <c r="P354" i="3" s="1"/>
  <c r="Q354" i="3" s="1"/>
  <c r="R354" i="3" s="1"/>
  <c r="S354" i="3" s="1"/>
  <c r="I353" i="3"/>
  <c r="J353" i="3" s="1"/>
  <c r="K353" i="3" s="1"/>
  <c r="L353" i="3" s="1"/>
  <c r="M353" i="3" s="1"/>
  <c r="N353" i="3" s="1"/>
  <c r="O353" i="3" s="1"/>
  <c r="P353" i="3" s="1"/>
  <c r="Q353" i="3" s="1"/>
  <c r="R353" i="3" s="1"/>
  <c r="S353" i="3" s="1"/>
  <c r="I352" i="3"/>
  <c r="J352" i="3" s="1"/>
  <c r="K352" i="3" s="1"/>
  <c r="L352" i="3" s="1"/>
  <c r="M352" i="3" s="1"/>
  <c r="N352" i="3" s="1"/>
  <c r="O352" i="3" s="1"/>
  <c r="P352" i="3" s="1"/>
  <c r="Q352" i="3" s="1"/>
  <c r="R352" i="3" s="1"/>
  <c r="S352" i="3" s="1"/>
  <c r="I351" i="3"/>
  <c r="J351" i="3" s="1"/>
  <c r="K351" i="3" s="1"/>
  <c r="L351" i="3" s="1"/>
  <c r="M351" i="3" s="1"/>
  <c r="N351" i="3" s="1"/>
  <c r="O351" i="3" s="1"/>
  <c r="P351" i="3" s="1"/>
  <c r="Q351" i="3" s="1"/>
  <c r="R351" i="3" s="1"/>
  <c r="S351" i="3" s="1"/>
  <c r="I350" i="3"/>
  <c r="J350" i="3" s="1"/>
  <c r="K350" i="3" s="1"/>
  <c r="L350" i="3" s="1"/>
  <c r="M350" i="3" s="1"/>
  <c r="N350" i="3" s="1"/>
  <c r="O350" i="3" s="1"/>
  <c r="P350" i="3" s="1"/>
  <c r="Q350" i="3" s="1"/>
  <c r="R350" i="3" s="1"/>
  <c r="S350" i="3" s="1"/>
  <c r="I349" i="3"/>
  <c r="J349" i="3" s="1"/>
  <c r="K349" i="3" s="1"/>
  <c r="L349" i="3" s="1"/>
  <c r="M349" i="3" s="1"/>
  <c r="N349" i="3" s="1"/>
  <c r="O349" i="3" s="1"/>
  <c r="P349" i="3" s="1"/>
  <c r="Q349" i="3" s="1"/>
  <c r="R349" i="3" s="1"/>
  <c r="S349" i="3" s="1"/>
  <c r="I348" i="3"/>
  <c r="J348" i="3" s="1"/>
  <c r="K348" i="3" s="1"/>
  <c r="L348" i="3" s="1"/>
  <c r="M348" i="3" s="1"/>
  <c r="N348" i="3" s="1"/>
  <c r="O348" i="3" s="1"/>
  <c r="P348" i="3" s="1"/>
  <c r="Q348" i="3" s="1"/>
  <c r="R348" i="3" s="1"/>
  <c r="S348" i="3" s="1"/>
  <c r="I347" i="3"/>
  <c r="J347" i="3" s="1"/>
  <c r="K347" i="3" s="1"/>
  <c r="L347" i="3" s="1"/>
  <c r="M347" i="3" s="1"/>
  <c r="N347" i="3" s="1"/>
  <c r="O347" i="3" s="1"/>
  <c r="P347" i="3" s="1"/>
  <c r="Q347" i="3" s="1"/>
  <c r="R347" i="3" s="1"/>
  <c r="S347" i="3" s="1"/>
  <c r="I346" i="3"/>
  <c r="J346" i="3" s="1"/>
  <c r="K346" i="3" s="1"/>
  <c r="L346" i="3" s="1"/>
  <c r="M346" i="3" s="1"/>
  <c r="N346" i="3" s="1"/>
  <c r="O346" i="3" s="1"/>
  <c r="P346" i="3" s="1"/>
  <c r="Q346" i="3" s="1"/>
  <c r="R346" i="3" s="1"/>
  <c r="S346" i="3" s="1"/>
  <c r="I345" i="3"/>
  <c r="J345" i="3" s="1"/>
  <c r="K345" i="3" s="1"/>
  <c r="L345" i="3" s="1"/>
  <c r="M345" i="3" s="1"/>
  <c r="N345" i="3" s="1"/>
  <c r="O345" i="3" s="1"/>
  <c r="P345" i="3" s="1"/>
  <c r="Q345" i="3" s="1"/>
  <c r="R345" i="3" s="1"/>
  <c r="S345" i="3" s="1"/>
  <c r="I344" i="3"/>
  <c r="J344" i="3" s="1"/>
  <c r="K344" i="3" s="1"/>
  <c r="L344" i="3" s="1"/>
  <c r="M344" i="3" s="1"/>
  <c r="N344" i="3" s="1"/>
  <c r="O344" i="3" s="1"/>
  <c r="P344" i="3" s="1"/>
  <c r="Q344" i="3" s="1"/>
  <c r="R344" i="3" s="1"/>
  <c r="S344" i="3" s="1"/>
  <c r="I343" i="3"/>
  <c r="J343" i="3" s="1"/>
  <c r="K343" i="3" s="1"/>
  <c r="L343" i="3" s="1"/>
  <c r="M343" i="3" s="1"/>
  <c r="N343" i="3" s="1"/>
  <c r="O343" i="3" s="1"/>
  <c r="P343" i="3" s="1"/>
  <c r="Q343" i="3" s="1"/>
  <c r="R343" i="3" s="1"/>
  <c r="S343" i="3" s="1"/>
  <c r="I342" i="3"/>
  <c r="J342" i="3" s="1"/>
  <c r="K342" i="3" s="1"/>
  <c r="L342" i="3" s="1"/>
  <c r="M342" i="3" s="1"/>
  <c r="N342" i="3" s="1"/>
  <c r="O342" i="3" s="1"/>
  <c r="P342" i="3" s="1"/>
  <c r="Q342" i="3" s="1"/>
  <c r="R342" i="3" s="1"/>
  <c r="S342" i="3" s="1"/>
  <c r="I341" i="3"/>
  <c r="J341" i="3" s="1"/>
  <c r="K341" i="3" s="1"/>
  <c r="L341" i="3" s="1"/>
  <c r="M341" i="3" s="1"/>
  <c r="N341" i="3" s="1"/>
  <c r="O341" i="3" s="1"/>
  <c r="P341" i="3" s="1"/>
  <c r="Q341" i="3" s="1"/>
  <c r="R341" i="3" s="1"/>
  <c r="S341" i="3" s="1"/>
  <c r="I340" i="3"/>
  <c r="J340" i="3" s="1"/>
  <c r="K340" i="3" s="1"/>
  <c r="L340" i="3" s="1"/>
  <c r="M340" i="3" s="1"/>
  <c r="N340" i="3" s="1"/>
  <c r="O340" i="3" s="1"/>
  <c r="P340" i="3" s="1"/>
  <c r="Q340" i="3" s="1"/>
  <c r="R340" i="3" s="1"/>
  <c r="S340" i="3" s="1"/>
  <c r="I339" i="3"/>
  <c r="J339" i="3" s="1"/>
  <c r="K339" i="3" s="1"/>
  <c r="L339" i="3" s="1"/>
  <c r="M339" i="3" s="1"/>
  <c r="N339" i="3" s="1"/>
  <c r="O339" i="3" s="1"/>
  <c r="P339" i="3" s="1"/>
  <c r="Q339" i="3" s="1"/>
  <c r="R339" i="3" s="1"/>
  <c r="S339" i="3" s="1"/>
  <c r="I338" i="3"/>
  <c r="J338" i="3" s="1"/>
  <c r="K338" i="3" s="1"/>
  <c r="L338" i="3" s="1"/>
  <c r="M338" i="3" s="1"/>
  <c r="N338" i="3" s="1"/>
  <c r="O338" i="3" s="1"/>
  <c r="P338" i="3" s="1"/>
  <c r="Q338" i="3" s="1"/>
  <c r="R338" i="3" s="1"/>
  <c r="S338" i="3" s="1"/>
  <c r="I337" i="3"/>
  <c r="J337" i="3" s="1"/>
  <c r="K337" i="3" s="1"/>
  <c r="L337" i="3" s="1"/>
  <c r="M337" i="3" s="1"/>
  <c r="N337" i="3" s="1"/>
  <c r="O337" i="3" s="1"/>
  <c r="P337" i="3" s="1"/>
  <c r="Q337" i="3" s="1"/>
  <c r="R337" i="3" s="1"/>
  <c r="S337" i="3" s="1"/>
  <c r="I336" i="3"/>
  <c r="J336" i="3" s="1"/>
  <c r="K336" i="3" s="1"/>
  <c r="L336" i="3" s="1"/>
  <c r="M336" i="3" s="1"/>
  <c r="N336" i="3" s="1"/>
  <c r="O336" i="3" s="1"/>
  <c r="P336" i="3" s="1"/>
  <c r="Q336" i="3" s="1"/>
  <c r="R336" i="3" s="1"/>
  <c r="S336" i="3" s="1"/>
  <c r="I335" i="3"/>
  <c r="J335" i="3" s="1"/>
  <c r="K335" i="3" s="1"/>
  <c r="L335" i="3" s="1"/>
  <c r="M335" i="3" s="1"/>
  <c r="N335" i="3" s="1"/>
  <c r="O335" i="3" s="1"/>
  <c r="P335" i="3" s="1"/>
  <c r="Q335" i="3" s="1"/>
  <c r="R335" i="3" s="1"/>
  <c r="S335" i="3" s="1"/>
  <c r="I334" i="3"/>
  <c r="J334" i="3" s="1"/>
  <c r="K334" i="3" s="1"/>
  <c r="L334" i="3" s="1"/>
  <c r="M334" i="3" s="1"/>
  <c r="N334" i="3" s="1"/>
  <c r="O334" i="3" s="1"/>
  <c r="P334" i="3" s="1"/>
  <c r="Q334" i="3" s="1"/>
  <c r="R334" i="3" s="1"/>
  <c r="S334" i="3" s="1"/>
  <c r="I333" i="3"/>
  <c r="J333" i="3" s="1"/>
  <c r="K333" i="3" s="1"/>
  <c r="L333" i="3" s="1"/>
  <c r="M333" i="3" s="1"/>
  <c r="N333" i="3" s="1"/>
  <c r="O333" i="3" s="1"/>
  <c r="P333" i="3" s="1"/>
  <c r="Q333" i="3" s="1"/>
  <c r="R333" i="3" s="1"/>
  <c r="S333" i="3" s="1"/>
  <c r="I332" i="3"/>
  <c r="J332" i="3" s="1"/>
  <c r="K332" i="3" s="1"/>
  <c r="L332" i="3" s="1"/>
  <c r="M332" i="3" s="1"/>
  <c r="N332" i="3" s="1"/>
  <c r="O332" i="3" s="1"/>
  <c r="P332" i="3" s="1"/>
  <c r="Q332" i="3" s="1"/>
  <c r="R332" i="3" s="1"/>
  <c r="S332" i="3" s="1"/>
  <c r="I331" i="3"/>
  <c r="J331" i="3" s="1"/>
  <c r="K331" i="3" s="1"/>
  <c r="L331" i="3" s="1"/>
  <c r="M331" i="3" s="1"/>
  <c r="N331" i="3" s="1"/>
  <c r="O331" i="3" s="1"/>
  <c r="P331" i="3" s="1"/>
  <c r="Q331" i="3" s="1"/>
  <c r="R331" i="3" s="1"/>
  <c r="S331" i="3" s="1"/>
  <c r="I330" i="3"/>
  <c r="J330" i="3" s="1"/>
  <c r="K330" i="3" s="1"/>
  <c r="L330" i="3" s="1"/>
  <c r="M330" i="3" s="1"/>
  <c r="N330" i="3" s="1"/>
  <c r="O330" i="3" s="1"/>
  <c r="P330" i="3" s="1"/>
  <c r="Q330" i="3" s="1"/>
  <c r="R330" i="3" s="1"/>
  <c r="S330" i="3" s="1"/>
  <c r="I329" i="3"/>
  <c r="J329" i="3" s="1"/>
  <c r="K329" i="3" s="1"/>
  <c r="L329" i="3" s="1"/>
  <c r="M329" i="3" s="1"/>
  <c r="N329" i="3" s="1"/>
  <c r="O329" i="3" s="1"/>
  <c r="P329" i="3" s="1"/>
  <c r="Q329" i="3" s="1"/>
  <c r="R329" i="3" s="1"/>
  <c r="S329" i="3" s="1"/>
  <c r="I328" i="3"/>
  <c r="J328" i="3" s="1"/>
  <c r="K328" i="3" s="1"/>
  <c r="L328" i="3" s="1"/>
  <c r="M328" i="3" s="1"/>
  <c r="N328" i="3" s="1"/>
  <c r="O328" i="3" s="1"/>
  <c r="P328" i="3" s="1"/>
  <c r="Q328" i="3" s="1"/>
  <c r="R328" i="3" s="1"/>
  <c r="S328" i="3" s="1"/>
  <c r="I327" i="3"/>
  <c r="J327" i="3" s="1"/>
  <c r="K327" i="3" s="1"/>
  <c r="L327" i="3" s="1"/>
  <c r="M327" i="3" s="1"/>
  <c r="N327" i="3" s="1"/>
  <c r="O327" i="3" s="1"/>
  <c r="P327" i="3" s="1"/>
  <c r="Q327" i="3" s="1"/>
  <c r="R327" i="3" s="1"/>
  <c r="S327" i="3" s="1"/>
  <c r="I326" i="3"/>
  <c r="J326" i="3" s="1"/>
  <c r="K326" i="3" s="1"/>
  <c r="L326" i="3" s="1"/>
  <c r="M326" i="3" s="1"/>
  <c r="N326" i="3" s="1"/>
  <c r="O326" i="3" s="1"/>
  <c r="P326" i="3" s="1"/>
  <c r="Q326" i="3" s="1"/>
  <c r="R326" i="3" s="1"/>
  <c r="S326" i="3" s="1"/>
  <c r="I325" i="3"/>
  <c r="J325" i="3" s="1"/>
  <c r="K325" i="3" s="1"/>
  <c r="L325" i="3" s="1"/>
  <c r="M325" i="3" s="1"/>
  <c r="N325" i="3" s="1"/>
  <c r="O325" i="3" s="1"/>
  <c r="P325" i="3" s="1"/>
  <c r="Q325" i="3" s="1"/>
  <c r="R325" i="3" s="1"/>
  <c r="S325" i="3" s="1"/>
  <c r="I324" i="3"/>
  <c r="J324" i="3" s="1"/>
  <c r="K324" i="3" s="1"/>
  <c r="L324" i="3" s="1"/>
  <c r="M324" i="3" s="1"/>
  <c r="N324" i="3" s="1"/>
  <c r="O324" i="3" s="1"/>
  <c r="P324" i="3" s="1"/>
  <c r="Q324" i="3" s="1"/>
  <c r="R324" i="3" s="1"/>
  <c r="S324" i="3" s="1"/>
  <c r="I323" i="3"/>
  <c r="J323" i="3" s="1"/>
  <c r="K323" i="3" s="1"/>
  <c r="L323" i="3" s="1"/>
  <c r="M323" i="3" s="1"/>
  <c r="N323" i="3" s="1"/>
  <c r="O323" i="3" s="1"/>
  <c r="P323" i="3" s="1"/>
  <c r="Q323" i="3" s="1"/>
  <c r="R323" i="3" s="1"/>
  <c r="S323" i="3" s="1"/>
  <c r="I322" i="3"/>
  <c r="J322" i="3" s="1"/>
  <c r="K322" i="3" s="1"/>
  <c r="L322" i="3" s="1"/>
  <c r="M322" i="3" s="1"/>
  <c r="N322" i="3" s="1"/>
  <c r="O322" i="3" s="1"/>
  <c r="P322" i="3" s="1"/>
  <c r="Q322" i="3" s="1"/>
  <c r="R322" i="3" s="1"/>
  <c r="S322" i="3" s="1"/>
  <c r="I321" i="3"/>
  <c r="J321" i="3" s="1"/>
  <c r="K321" i="3" s="1"/>
  <c r="L321" i="3" s="1"/>
  <c r="M321" i="3" s="1"/>
  <c r="N321" i="3" s="1"/>
  <c r="O321" i="3" s="1"/>
  <c r="P321" i="3" s="1"/>
  <c r="Q321" i="3" s="1"/>
  <c r="R321" i="3" s="1"/>
  <c r="S321" i="3" s="1"/>
  <c r="I320" i="3"/>
  <c r="J320" i="3" s="1"/>
  <c r="K320" i="3" s="1"/>
  <c r="L320" i="3" s="1"/>
  <c r="M320" i="3" s="1"/>
  <c r="N320" i="3" s="1"/>
  <c r="O320" i="3" s="1"/>
  <c r="P320" i="3" s="1"/>
  <c r="Q320" i="3" s="1"/>
  <c r="R320" i="3" s="1"/>
  <c r="S320" i="3" s="1"/>
  <c r="I319" i="3"/>
  <c r="J319" i="3" s="1"/>
  <c r="K319" i="3" s="1"/>
  <c r="L319" i="3" s="1"/>
  <c r="M319" i="3" s="1"/>
  <c r="N319" i="3" s="1"/>
  <c r="O319" i="3" s="1"/>
  <c r="P319" i="3" s="1"/>
  <c r="Q319" i="3" s="1"/>
  <c r="R319" i="3" s="1"/>
  <c r="S319" i="3" s="1"/>
  <c r="I318" i="3"/>
  <c r="J318" i="3" s="1"/>
  <c r="K318" i="3" s="1"/>
  <c r="L318" i="3" s="1"/>
  <c r="M318" i="3" s="1"/>
  <c r="N318" i="3" s="1"/>
  <c r="O318" i="3" s="1"/>
  <c r="P318" i="3" s="1"/>
  <c r="Q318" i="3" s="1"/>
  <c r="R318" i="3" s="1"/>
  <c r="S318" i="3" s="1"/>
  <c r="I317" i="3"/>
  <c r="J317" i="3" s="1"/>
  <c r="K317" i="3" s="1"/>
  <c r="L317" i="3" s="1"/>
  <c r="M317" i="3" s="1"/>
  <c r="N317" i="3" s="1"/>
  <c r="O317" i="3" s="1"/>
  <c r="P317" i="3" s="1"/>
  <c r="Q317" i="3" s="1"/>
  <c r="R317" i="3" s="1"/>
  <c r="S317" i="3" s="1"/>
  <c r="I316" i="3"/>
  <c r="J316" i="3" s="1"/>
  <c r="K316" i="3" s="1"/>
  <c r="L316" i="3" s="1"/>
  <c r="M316" i="3" s="1"/>
  <c r="N316" i="3" s="1"/>
  <c r="O316" i="3" s="1"/>
  <c r="P316" i="3" s="1"/>
  <c r="Q316" i="3" s="1"/>
  <c r="R316" i="3" s="1"/>
  <c r="S316" i="3" s="1"/>
  <c r="I315" i="3"/>
  <c r="J315" i="3" s="1"/>
  <c r="K315" i="3" s="1"/>
  <c r="L315" i="3" s="1"/>
  <c r="M315" i="3" s="1"/>
  <c r="N315" i="3" s="1"/>
  <c r="O315" i="3" s="1"/>
  <c r="P315" i="3" s="1"/>
  <c r="Q315" i="3" s="1"/>
  <c r="R315" i="3" s="1"/>
  <c r="S315" i="3" s="1"/>
  <c r="I314" i="3"/>
  <c r="J314" i="3" s="1"/>
  <c r="K314" i="3" s="1"/>
  <c r="L314" i="3" s="1"/>
  <c r="M314" i="3" s="1"/>
  <c r="N314" i="3" s="1"/>
  <c r="O314" i="3" s="1"/>
  <c r="P314" i="3" s="1"/>
  <c r="Q314" i="3" s="1"/>
  <c r="R314" i="3" s="1"/>
  <c r="S314" i="3" s="1"/>
  <c r="I313" i="3"/>
  <c r="J313" i="3" s="1"/>
  <c r="K313" i="3" s="1"/>
  <c r="L313" i="3" s="1"/>
  <c r="M313" i="3" s="1"/>
  <c r="N313" i="3" s="1"/>
  <c r="O313" i="3" s="1"/>
  <c r="P313" i="3" s="1"/>
  <c r="Q313" i="3" s="1"/>
  <c r="R313" i="3" s="1"/>
  <c r="S313" i="3" s="1"/>
  <c r="I312" i="3"/>
  <c r="J312" i="3" s="1"/>
  <c r="K312" i="3" s="1"/>
  <c r="L312" i="3" s="1"/>
  <c r="M312" i="3" s="1"/>
  <c r="N312" i="3" s="1"/>
  <c r="O312" i="3" s="1"/>
  <c r="P312" i="3" s="1"/>
  <c r="Q312" i="3" s="1"/>
  <c r="R312" i="3" s="1"/>
  <c r="S312" i="3" s="1"/>
  <c r="I311" i="3"/>
  <c r="J311" i="3" s="1"/>
  <c r="K311" i="3" s="1"/>
  <c r="L311" i="3" s="1"/>
  <c r="M311" i="3" s="1"/>
  <c r="N311" i="3" s="1"/>
  <c r="O311" i="3" s="1"/>
  <c r="P311" i="3" s="1"/>
  <c r="Q311" i="3" s="1"/>
  <c r="R311" i="3" s="1"/>
  <c r="S311" i="3" s="1"/>
  <c r="I310" i="3"/>
  <c r="J310" i="3" s="1"/>
  <c r="K310" i="3" s="1"/>
  <c r="L310" i="3" s="1"/>
  <c r="M310" i="3" s="1"/>
  <c r="N310" i="3" s="1"/>
  <c r="O310" i="3" s="1"/>
  <c r="P310" i="3" s="1"/>
  <c r="Q310" i="3" s="1"/>
  <c r="R310" i="3" s="1"/>
  <c r="S310" i="3" s="1"/>
  <c r="I309" i="3"/>
  <c r="J309" i="3" s="1"/>
  <c r="K309" i="3" s="1"/>
  <c r="L309" i="3" s="1"/>
  <c r="M309" i="3" s="1"/>
  <c r="N309" i="3" s="1"/>
  <c r="O309" i="3" s="1"/>
  <c r="P309" i="3" s="1"/>
  <c r="Q309" i="3" s="1"/>
  <c r="R309" i="3" s="1"/>
  <c r="S309" i="3" s="1"/>
  <c r="I308" i="3"/>
  <c r="J308" i="3" s="1"/>
  <c r="K308" i="3" s="1"/>
  <c r="L308" i="3" s="1"/>
  <c r="M308" i="3" s="1"/>
  <c r="N308" i="3" s="1"/>
  <c r="O308" i="3" s="1"/>
  <c r="P308" i="3" s="1"/>
  <c r="Q308" i="3" s="1"/>
  <c r="R308" i="3" s="1"/>
  <c r="S308" i="3" s="1"/>
  <c r="I307" i="3"/>
  <c r="J307" i="3" s="1"/>
  <c r="K307" i="3" s="1"/>
  <c r="L307" i="3" s="1"/>
  <c r="M307" i="3" s="1"/>
  <c r="N307" i="3" s="1"/>
  <c r="O307" i="3" s="1"/>
  <c r="P307" i="3" s="1"/>
  <c r="Q307" i="3" s="1"/>
  <c r="R307" i="3" s="1"/>
  <c r="S307" i="3" s="1"/>
  <c r="I306" i="3"/>
  <c r="J306" i="3" s="1"/>
  <c r="K306" i="3" s="1"/>
  <c r="L306" i="3" s="1"/>
  <c r="M306" i="3" s="1"/>
  <c r="N306" i="3" s="1"/>
  <c r="O306" i="3" s="1"/>
  <c r="P306" i="3" s="1"/>
  <c r="Q306" i="3" s="1"/>
  <c r="R306" i="3" s="1"/>
  <c r="S306" i="3" s="1"/>
  <c r="I305" i="3"/>
  <c r="J305" i="3" s="1"/>
  <c r="K305" i="3" s="1"/>
  <c r="L305" i="3" s="1"/>
  <c r="M305" i="3" s="1"/>
  <c r="N305" i="3" s="1"/>
  <c r="O305" i="3" s="1"/>
  <c r="P305" i="3" s="1"/>
  <c r="Q305" i="3" s="1"/>
  <c r="R305" i="3" s="1"/>
  <c r="S305" i="3" s="1"/>
  <c r="I304" i="3"/>
  <c r="J304" i="3" s="1"/>
  <c r="K304" i="3" s="1"/>
  <c r="L304" i="3" s="1"/>
  <c r="M304" i="3" s="1"/>
  <c r="N304" i="3" s="1"/>
  <c r="O304" i="3" s="1"/>
  <c r="P304" i="3" s="1"/>
  <c r="Q304" i="3" s="1"/>
  <c r="R304" i="3" s="1"/>
  <c r="S304" i="3" s="1"/>
  <c r="I303" i="3"/>
  <c r="J303" i="3" s="1"/>
  <c r="K303" i="3" s="1"/>
  <c r="L303" i="3" s="1"/>
  <c r="M303" i="3" s="1"/>
  <c r="N303" i="3" s="1"/>
  <c r="O303" i="3" s="1"/>
  <c r="P303" i="3" s="1"/>
  <c r="Q303" i="3" s="1"/>
  <c r="R303" i="3" s="1"/>
  <c r="S303" i="3" s="1"/>
  <c r="I302" i="3"/>
  <c r="J302" i="3" s="1"/>
  <c r="K302" i="3" s="1"/>
  <c r="L302" i="3" s="1"/>
  <c r="M302" i="3" s="1"/>
  <c r="N302" i="3" s="1"/>
  <c r="O302" i="3" s="1"/>
  <c r="P302" i="3" s="1"/>
  <c r="Q302" i="3" s="1"/>
  <c r="R302" i="3" s="1"/>
  <c r="S302" i="3" s="1"/>
  <c r="I301" i="3"/>
  <c r="J301" i="3" s="1"/>
  <c r="K301" i="3" s="1"/>
  <c r="L301" i="3" s="1"/>
  <c r="M301" i="3" s="1"/>
  <c r="N301" i="3" s="1"/>
  <c r="O301" i="3" s="1"/>
  <c r="P301" i="3" s="1"/>
  <c r="Q301" i="3" s="1"/>
  <c r="R301" i="3" s="1"/>
  <c r="S301" i="3" s="1"/>
  <c r="I300" i="3"/>
  <c r="J300" i="3" s="1"/>
  <c r="K300" i="3" s="1"/>
  <c r="L300" i="3" s="1"/>
  <c r="M300" i="3" s="1"/>
  <c r="N300" i="3" s="1"/>
  <c r="O300" i="3" s="1"/>
  <c r="P300" i="3" s="1"/>
  <c r="Q300" i="3" s="1"/>
  <c r="R300" i="3" s="1"/>
  <c r="S300" i="3" s="1"/>
  <c r="I299" i="3"/>
  <c r="J299" i="3" s="1"/>
  <c r="K299" i="3" s="1"/>
  <c r="L299" i="3" s="1"/>
  <c r="M299" i="3" s="1"/>
  <c r="N299" i="3" s="1"/>
  <c r="O299" i="3" s="1"/>
  <c r="P299" i="3" s="1"/>
  <c r="Q299" i="3" s="1"/>
  <c r="R299" i="3" s="1"/>
  <c r="S299" i="3" s="1"/>
  <c r="I298" i="3"/>
  <c r="J298" i="3" s="1"/>
  <c r="K298" i="3" s="1"/>
  <c r="L298" i="3" s="1"/>
  <c r="M298" i="3" s="1"/>
  <c r="N298" i="3" s="1"/>
  <c r="O298" i="3" s="1"/>
  <c r="P298" i="3" s="1"/>
  <c r="Q298" i="3" s="1"/>
  <c r="R298" i="3" s="1"/>
  <c r="S298" i="3" s="1"/>
  <c r="I297" i="3"/>
  <c r="J297" i="3" s="1"/>
  <c r="K297" i="3" s="1"/>
  <c r="L297" i="3" s="1"/>
  <c r="M297" i="3" s="1"/>
  <c r="N297" i="3" s="1"/>
  <c r="O297" i="3" s="1"/>
  <c r="P297" i="3" s="1"/>
  <c r="Q297" i="3" s="1"/>
  <c r="R297" i="3" s="1"/>
  <c r="S297" i="3" s="1"/>
  <c r="I296" i="3"/>
  <c r="J296" i="3" s="1"/>
  <c r="K296" i="3" s="1"/>
  <c r="L296" i="3" s="1"/>
  <c r="M296" i="3" s="1"/>
  <c r="N296" i="3" s="1"/>
  <c r="O296" i="3" s="1"/>
  <c r="P296" i="3" s="1"/>
  <c r="Q296" i="3" s="1"/>
  <c r="R296" i="3" s="1"/>
  <c r="S296" i="3" s="1"/>
  <c r="I295" i="3"/>
  <c r="J295" i="3" s="1"/>
  <c r="K295" i="3" s="1"/>
  <c r="L295" i="3" s="1"/>
  <c r="M295" i="3" s="1"/>
  <c r="N295" i="3" s="1"/>
  <c r="O295" i="3" s="1"/>
  <c r="P295" i="3" s="1"/>
  <c r="Q295" i="3" s="1"/>
  <c r="R295" i="3" s="1"/>
  <c r="S295" i="3" s="1"/>
  <c r="I294" i="3"/>
  <c r="J294" i="3" s="1"/>
  <c r="I229" i="3"/>
  <c r="J229" i="3" s="1"/>
  <c r="K229" i="3" s="1"/>
  <c r="L229" i="3" s="1"/>
  <c r="M229" i="3" s="1"/>
  <c r="N229" i="3" s="1"/>
  <c r="O229" i="3" s="1"/>
  <c r="P229" i="3" s="1"/>
  <c r="Q229" i="3" s="1"/>
  <c r="R229" i="3" s="1"/>
  <c r="S229" i="3" s="1"/>
  <c r="I230" i="3"/>
  <c r="J230" i="3" s="1"/>
  <c r="K230" i="3" s="1"/>
  <c r="L230" i="3" s="1"/>
  <c r="M230" i="3" s="1"/>
  <c r="N230" i="3" s="1"/>
  <c r="O230" i="3" s="1"/>
  <c r="P230" i="3" s="1"/>
  <c r="Q230" i="3" s="1"/>
  <c r="R230" i="3" s="1"/>
  <c r="S230" i="3" s="1"/>
  <c r="I231" i="3"/>
  <c r="J231" i="3" s="1"/>
  <c r="K231" i="3" s="1"/>
  <c r="L231" i="3" s="1"/>
  <c r="M231" i="3" s="1"/>
  <c r="N231" i="3" s="1"/>
  <c r="O231" i="3" s="1"/>
  <c r="P231" i="3" s="1"/>
  <c r="Q231" i="3" s="1"/>
  <c r="R231" i="3" s="1"/>
  <c r="S231" i="3" s="1"/>
  <c r="I232" i="3"/>
  <c r="J232" i="3" s="1"/>
  <c r="K232" i="3" s="1"/>
  <c r="L232" i="3" s="1"/>
  <c r="M232" i="3" s="1"/>
  <c r="N232" i="3" s="1"/>
  <c r="O232" i="3" s="1"/>
  <c r="P232" i="3" s="1"/>
  <c r="Q232" i="3" s="1"/>
  <c r="R232" i="3" s="1"/>
  <c r="S232" i="3" s="1"/>
  <c r="I233" i="3"/>
  <c r="J233" i="3" s="1"/>
  <c r="K233" i="3" s="1"/>
  <c r="L233" i="3" s="1"/>
  <c r="M233" i="3" s="1"/>
  <c r="N233" i="3" s="1"/>
  <c r="O233" i="3" s="1"/>
  <c r="P233" i="3" s="1"/>
  <c r="Q233" i="3" s="1"/>
  <c r="R233" i="3" s="1"/>
  <c r="S233" i="3" s="1"/>
  <c r="I234" i="3"/>
  <c r="J234" i="3" s="1"/>
  <c r="K234" i="3" s="1"/>
  <c r="L234" i="3" s="1"/>
  <c r="M234" i="3" s="1"/>
  <c r="N234" i="3" s="1"/>
  <c r="O234" i="3" s="1"/>
  <c r="P234" i="3" s="1"/>
  <c r="Q234" i="3" s="1"/>
  <c r="R234" i="3" s="1"/>
  <c r="S234" i="3" s="1"/>
  <c r="I235" i="3"/>
  <c r="J235" i="3" s="1"/>
  <c r="K235" i="3" s="1"/>
  <c r="L235" i="3" s="1"/>
  <c r="M235" i="3" s="1"/>
  <c r="N235" i="3" s="1"/>
  <c r="O235" i="3" s="1"/>
  <c r="P235" i="3" s="1"/>
  <c r="Q235" i="3" s="1"/>
  <c r="R235" i="3" s="1"/>
  <c r="S235" i="3" s="1"/>
  <c r="I236" i="3"/>
  <c r="J236" i="3" s="1"/>
  <c r="K236" i="3" s="1"/>
  <c r="L236" i="3" s="1"/>
  <c r="M236" i="3" s="1"/>
  <c r="N236" i="3" s="1"/>
  <c r="O236" i="3" s="1"/>
  <c r="P236" i="3" s="1"/>
  <c r="Q236" i="3" s="1"/>
  <c r="R236" i="3" s="1"/>
  <c r="S236" i="3" s="1"/>
  <c r="I237" i="3"/>
  <c r="J237" i="3" s="1"/>
  <c r="K237" i="3" s="1"/>
  <c r="L237" i="3" s="1"/>
  <c r="M237" i="3" s="1"/>
  <c r="N237" i="3" s="1"/>
  <c r="O237" i="3" s="1"/>
  <c r="P237" i="3" s="1"/>
  <c r="Q237" i="3" s="1"/>
  <c r="R237" i="3" s="1"/>
  <c r="S237" i="3" s="1"/>
  <c r="I238" i="3"/>
  <c r="J238" i="3" s="1"/>
  <c r="K238" i="3" s="1"/>
  <c r="L238" i="3" s="1"/>
  <c r="M238" i="3" s="1"/>
  <c r="N238" i="3" s="1"/>
  <c r="O238" i="3" s="1"/>
  <c r="P238" i="3" s="1"/>
  <c r="Q238" i="3" s="1"/>
  <c r="R238" i="3" s="1"/>
  <c r="S238" i="3" s="1"/>
  <c r="I239" i="3"/>
  <c r="J239" i="3" s="1"/>
  <c r="K239" i="3" s="1"/>
  <c r="L239" i="3" s="1"/>
  <c r="M239" i="3" s="1"/>
  <c r="N239" i="3" s="1"/>
  <c r="O239" i="3" s="1"/>
  <c r="P239" i="3" s="1"/>
  <c r="Q239" i="3" s="1"/>
  <c r="R239" i="3" s="1"/>
  <c r="S239" i="3" s="1"/>
  <c r="I240" i="3"/>
  <c r="J240" i="3" s="1"/>
  <c r="K240" i="3" s="1"/>
  <c r="L240" i="3" s="1"/>
  <c r="M240" i="3" s="1"/>
  <c r="N240" i="3" s="1"/>
  <c r="O240" i="3" s="1"/>
  <c r="P240" i="3" s="1"/>
  <c r="Q240" i="3" s="1"/>
  <c r="R240" i="3" s="1"/>
  <c r="S240" i="3" s="1"/>
  <c r="I241" i="3"/>
  <c r="J241" i="3" s="1"/>
  <c r="K241" i="3" s="1"/>
  <c r="L241" i="3" s="1"/>
  <c r="M241" i="3" s="1"/>
  <c r="N241" i="3" s="1"/>
  <c r="O241" i="3" s="1"/>
  <c r="P241" i="3" s="1"/>
  <c r="Q241" i="3" s="1"/>
  <c r="R241" i="3" s="1"/>
  <c r="S241" i="3" s="1"/>
  <c r="I242" i="3"/>
  <c r="J242" i="3" s="1"/>
  <c r="K242" i="3" s="1"/>
  <c r="L242" i="3" s="1"/>
  <c r="M242" i="3" s="1"/>
  <c r="N242" i="3" s="1"/>
  <c r="O242" i="3" s="1"/>
  <c r="P242" i="3" s="1"/>
  <c r="Q242" i="3" s="1"/>
  <c r="R242" i="3" s="1"/>
  <c r="S242" i="3" s="1"/>
  <c r="I243" i="3"/>
  <c r="J243" i="3" s="1"/>
  <c r="K243" i="3" s="1"/>
  <c r="L243" i="3" s="1"/>
  <c r="M243" i="3" s="1"/>
  <c r="N243" i="3" s="1"/>
  <c r="O243" i="3" s="1"/>
  <c r="P243" i="3" s="1"/>
  <c r="Q243" i="3" s="1"/>
  <c r="R243" i="3" s="1"/>
  <c r="S243" i="3" s="1"/>
  <c r="I244" i="3"/>
  <c r="J244" i="3" s="1"/>
  <c r="K244" i="3" s="1"/>
  <c r="L244" i="3" s="1"/>
  <c r="M244" i="3" s="1"/>
  <c r="N244" i="3" s="1"/>
  <c r="O244" i="3" s="1"/>
  <c r="P244" i="3" s="1"/>
  <c r="Q244" i="3" s="1"/>
  <c r="R244" i="3" s="1"/>
  <c r="S244" i="3" s="1"/>
  <c r="I245" i="3"/>
  <c r="J245" i="3" s="1"/>
  <c r="K245" i="3" s="1"/>
  <c r="L245" i="3" s="1"/>
  <c r="M245" i="3" s="1"/>
  <c r="N245" i="3" s="1"/>
  <c r="O245" i="3" s="1"/>
  <c r="P245" i="3" s="1"/>
  <c r="Q245" i="3" s="1"/>
  <c r="R245" i="3" s="1"/>
  <c r="S245" i="3" s="1"/>
  <c r="I246" i="3"/>
  <c r="J246" i="3" s="1"/>
  <c r="K246" i="3" s="1"/>
  <c r="L246" i="3" s="1"/>
  <c r="M246" i="3" s="1"/>
  <c r="N246" i="3" s="1"/>
  <c r="O246" i="3" s="1"/>
  <c r="P246" i="3" s="1"/>
  <c r="Q246" i="3" s="1"/>
  <c r="R246" i="3" s="1"/>
  <c r="S246" i="3" s="1"/>
  <c r="I247" i="3"/>
  <c r="J247" i="3" s="1"/>
  <c r="K247" i="3" s="1"/>
  <c r="L247" i="3" s="1"/>
  <c r="M247" i="3" s="1"/>
  <c r="N247" i="3" s="1"/>
  <c r="O247" i="3" s="1"/>
  <c r="P247" i="3" s="1"/>
  <c r="Q247" i="3" s="1"/>
  <c r="R247" i="3" s="1"/>
  <c r="S247" i="3" s="1"/>
  <c r="I248" i="3"/>
  <c r="J248" i="3" s="1"/>
  <c r="K248" i="3" s="1"/>
  <c r="L248" i="3" s="1"/>
  <c r="M248" i="3" s="1"/>
  <c r="N248" i="3" s="1"/>
  <c r="O248" i="3" s="1"/>
  <c r="P248" i="3" s="1"/>
  <c r="Q248" i="3" s="1"/>
  <c r="R248" i="3" s="1"/>
  <c r="S248" i="3" s="1"/>
  <c r="I249" i="3"/>
  <c r="J249" i="3" s="1"/>
  <c r="K249" i="3" s="1"/>
  <c r="L249" i="3" s="1"/>
  <c r="M249" i="3" s="1"/>
  <c r="N249" i="3" s="1"/>
  <c r="O249" i="3" s="1"/>
  <c r="P249" i="3" s="1"/>
  <c r="Q249" i="3" s="1"/>
  <c r="R249" i="3" s="1"/>
  <c r="S249" i="3" s="1"/>
  <c r="I250" i="3"/>
  <c r="J250" i="3" s="1"/>
  <c r="K250" i="3" s="1"/>
  <c r="L250" i="3" s="1"/>
  <c r="M250" i="3" s="1"/>
  <c r="N250" i="3" s="1"/>
  <c r="O250" i="3" s="1"/>
  <c r="P250" i="3" s="1"/>
  <c r="Q250" i="3" s="1"/>
  <c r="R250" i="3" s="1"/>
  <c r="S250" i="3" s="1"/>
  <c r="I251" i="3"/>
  <c r="J251" i="3" s="1"/>
  <c r="K251" i="3" s="1"/>
  <c r="L251" i="3" s="1"/>
  <c r="M251" i="3" s="1"/>
  <c r="N251" i="3" s="1"/>
  <c r="O251" i="3" s="1"/>
  <c r="P251" i="3" s="1"/>
  <c r="Q251" i="3" s="1"/>
  <c r="R251" i="3" s="1"/>
  <c r="S251" i="3" s="1"/>
  <c r="I252" i="3"/>
  <c r="J252" i="3" s="1"/>
  <c r="K252" i="3" s="1"/>
  <c r="L252" i="3" s="1"/>
  <c r="M252" i="3" s="1"/>
  <c r="N252" i="3" s="1"/>
  <c r="O252" i="3" s="1"/>
  <c r="P252" i="3" s="1"/>
  <c r="Q252" i="3" s="1"/>
  <c r="R252" i="3" s="1"/>
  <c r="S252" i="3" s="1"/>
  <c r="I253" i="3"/>
  <c r="J253" i="3" s="1"/>
  <c r="K253" i="3" s="1"/>
  <c r="L253" i="3" s="1"/>
  <c r="M253" i="3" s="1"/>
  <c r="N253" i="3" s="1"/>
  <c r="O253" i="3" s="1"/>
  <c r="P253" i="3" s="1"/>
  <c r="Q253" i="3" s="1"/>
  <c r="R253" i="3" s="1"/>
  <c r="S253" i="3" s="1"/>
  <c r="I254" i="3"/>
  <c r="J254" i="3" s="1"/>
  <c r="K254" i="3" s="1"/>
  <c r="L254" i="3" s="1"/>
  <c r="M254" i="3" s="1"/>
  <c r="N254" i="3" s="1"/>
  <c r="O254" i="3" s="1"/>
  <c r="P254" i="3" s="1"/>
  <c r="Q254" i="3" s="1"/>
  <c r="R254" i="3" s="1"/>
  <c r="S254" i="3" s="1"/>
  <c r="I255" i="3"/>
  <c r="J255" i="3" s="1"/>
  <c r="K255" i="3" s="1"/>
  <c r="L255" i="3" s="1"/>
  <c r="M255" i="3" s="1"/>
  <c r="N255" i="3" s="1"/>
  <c r="O255" i="3" s="1"/>
  <c r="P255" i="3" s="1"/>
  <c r="Q255" i="3" s="1"/>
  <c r="R255" i="3" s="1"/>
  <c r="S255" i="3" s="1"/>
  <c r="I256" i="3"/>
  <c r="J256" i="3" s="1"/>
  <c r="K256" i="3" s="1"/>
  <c r="L256" i="3" s="1"/>
  <c r="M256" i="3" s="1"/>
  <c r="N256" i="3" s="1"/>
  <c r="O256" i="3" s="1"/>
  <c r="P256" i="3" s="1"/>
  <c r="Q256" i="3" s="1"/>
  <c r="R256" i="3" s="1"/>
  <c r="S256" i="3" s="1"/>
  <c r="I257" i="3"/>
  <c r="J257" i="3" s="1"/>
  <c r="K257" i="3" s="1"/>
  <c r="L257" i="3" s="1"/>
  <c r="M257" i="3" s="1"/>
  <c r="N257" i="3" s="1"/>
  <c r="O257" i="3" s="1"/>
  <c r="P257" i="3" s="1"/>
  <c r="Q257" i="3" s="1"/>
  <c r="R257" i="3" s="1"/>
  <c r="S257" i="3" s="1"/>
  <c r="I258" i="3"/>
  <c r="J258" i="3" s="1"/>
  <c r="K258" i="3" s="1"/>
  <c r="L258" i="3" s="1"/>
  <c r="M258" i="3" s="1"/>
  <c r="N258" i="3" s="1"/>
  <c r="O258" i="3" s="1"/>
  <c r="P258" i="3" s="1"/>
  <c r="Q258" i="3" s="1"/>
  <c r="R258" i="3" s="1"/>
  <c r="S258" i="3" s="1"/>
  <c r="I259" i="3"/>
  <c r="J259" i="3" s="1"/>
  <c r="K259" i="3" s="1"/>
  <c r="L259" i="3" s="1"/>
  <c r="M259" i="3" s="1"/>
  <c r="N259" i="3" s="1"/>
  <c r="O259" i="3" s="1"/>
  <c r="P259" i="3" s="1"/>
  <c r="Q259" i="3" s="1"/>
  <c r="R259" i="3" s="1"/>
  <c r="S259" i="3" s="1"/>
  <c r="I260" i="3"/>
  <c r="J260" i="3" s="1"/>
  <c r="K260" i="3" s="1"/>
  <c r="L260" i="3" s="1"/>
  <c r="M260" i="3" s="1"/>
  <c r="N260" i="3" s="1"/>
  <c r="O260" i="3" s="1"/>
  <c r="P260" i="3" s="1"/>
  <c r="Q260" i="3" s="1"/>
  <c r="R260" i="3" s="1"/>
  <c r="S260" i="3" s="1"/>
  <c r="I261" i="3"/>
  <c r="J261" i="3" s="1"/>
  <c r="K261" i="3" s="1"/>
  <c r="L261" i="3" s="1"/>
  <c r="M261" i="3" s="1"/>
  <c r="N261" i="3" s="1"/>
  <c r="O261" i="3" s="1"/>
  <c r="P261" i="3" s="1"/>
  <c r="Q261" i="3" s="1"/>
  <c r="R261" i="3" s="1"/>
  <c r="S261" i="3" s="1"/>
  <c r="I262" i="3"/>
  <c r="J262" i="3" s="1"/>
  <c r="K262" i="3" s="1"/>
  <c r="L262" i="3" s="1"/>
  <c r="M262" i="3" s="1"/>
  <c r="N262" i="3" s="1"/>
  <c r="O262" i="3" s="1"/>
  <c r="P262" i="3" s="1"/>
  <c r="Q262" i="3" s="1"/>
  <c r="R262" i="3" s="1"/>
  <c r="S262" i="3" s="1"/>
  <c r="I263" i="3"/>
  <c r="J263" i="3" s="1"/>
  <c r="K263" i="3" s="1"/>
  <c r="L263" i="3" s="1"/>
  <c r="M263" i="3" s="1"/>
  <c r="N263" i="3" s="1"/>
  <c r="O263" i="3" s="1"/>
  <c r="P263" i="3" s="1"/>
  <c r="Q263" i="3" s="1"/>
  <c r="R263" i="3" s="1"/>
  <c r="S263" i="3" s="1"/>
  <c r="I264" i="3"/>
  <c r="J264" i="3" s="1"/>
  <c r="K264" i="3" s="1"/>
  <c r="L264" i="3" s="1"/>
  <c r="M264" i="3" s="1"/>
  <c r="N264" i="3" s="1"/>
  <c r="O264" i="3" s="1"/>
  <c r="P264" i="3" s="1"/>
  <c r="Q264" i="3" s="1"/>
  <c r="R264" i="3" s="1"/>
  <c r="S264" i="3" s="1"/>
  <c r="I265" i="3"/>
  <c r="J265" i="3" s="1"/>
  <c r="K265" i="3" s="1"/>
  <c r="L265" i="3" s="1"/>
  <c r="M265" i="3" s="1"/>
  <c r="N265" i="3" s="1"/>
  <c r="O265" i="3" s="1"/>
  <c r="P265" i="3" s="1"/>
  <c r="Q265" i="3" s="1"/>
  <c r="R265" i="3" s="1"/>
  <c r="S265" i="3" s="1"/>
  <c r="I266" i="3"/>
  <c r="J266" i="3" s="1"/>
  <c r="K266" i="3" s="1"/>
  <c r="L266" i="3" s="1"/>
  <c r="M266" i="3" s="1"/>
  <c r="N266" i="3" s="1"/>
  <c r="O266" i="3" s="1"/>
  <c r="P266" i="3" s="1"/>
  <c r="Q266" i="3" s="1"/>
  <c r="R266" i="3" s="1"/>
  <c r="S266" i="3" s="1"/>
  <c r="I267" i="3"/>
  <c r="J267" i="3" s="1"/>
  <c r="K267" i="3" s="1"/>
  <c r="L267" i="3" s="1"/>
  <c r="M267" i="3" s="1"/>
  <c r="N267" i="3" s="1"/>
  <c r="O267" i="3" s="1"/>
  <c r="P267" i="3" s="1"/>
  <c r="Q267" i="3" s="1"/>
  <c r="R267" i="3" s="1"/>
  <c r="S267" i="3" s="1"/>
  <c r="I268" i="3"/>
  <c r="J268" i="3" s="1"/>
  <c r="K268" i="3" s="1"/>
  <c r="L268" i="3" s="1"/>
  <c r="M268" i="3" s="1"/>
  <c r="N268" i="3" s="1"/>
  <c r="O268" i="3" s="1"/>
  <c r="P268" i="3" s="1"/>
  <c r="Q268" i="3" s="1"/>
  <c r="R268" i="3" s="1"/>
  <c r="S268" i="3" s="1"/>
  <c r="I269" i="3"/>
  <c r="J269" i="3" s="1"/>
  <c r="K269" i="3" s="1"/>
  <c r="L269" i="3" s="1"/>
  <c r="M269" i="3" s="1"/>
  <c r="N269" i="3" s="1"/>
  <c r="O269" i="3" s="1"/>
  <c r="P269" i="3" s="1"/>
  <c r="Q269" i="3" s="1"/>
  <c r="R269" i="3" s="1"/>
  <c r="S269" i="3" s="1"/>
  <c r="I270" i="3"/>
  <c r="J270" i="3" s="1"/>
  <c r="K270" i="3" s="1"/>
  <c r="L270" i="3" s="1"/>
  <c r="M270" i="3" s="1"/>
  <c r="N270" i="3" s="1"/>
  <c r="O270" i="3" s="1"/>
  <c r="P270" i="3" s="1"/>
  <c r="Q270" i="3" s="1"/>
  <c r="R270" i="3" s="1"/>
  <c r="S270" i="3" s="1"/>
  <c r="I271" i="3"/>
  <c r="J271" i="3" s="1"/>
  <c r="K271" i="3" s="1"/>
  <c r="L271" i="3" s="1"/>
  <c r="M271" i="3" s="1"/>
  <c r="N271" i="3" s="1"/>
  <c r="O271" i="3" s="1"/>
  <c r="P271" i="3" s="1"/>
  <c r="Q271" i="3" s="1"/>
  <c r="R271" i="3" s="1"/>
  <c r="S271" i="3" s="1"/>
  <c r="I272" i="3"/>
  <c r="J272" i="3" s="1"/>
  <c r="K272" i="3" s="1"/>
  <c r="L272" i="3" s="1"/>
  <c r="M272" i="3" s="1"/>
  <c r="N272" i="3" s="1"/>
  <c r="O272" i="3" s="1"/>
  <c r="P272" i="3" s="1"/>
  <c r="Q272" i="3" s="1"/>
  <c r="R272" i="3" s="1"/>
  <c r="S272" i="3" s="1"/>
  <c r="I273" i="3"/>
  <c r="J273" i="3" s="1"/>
  <c r="K273" i="3" s="1"/>
  <c r="L273" i="3" s="1"/>
  <c r="M273" i="3" s="1"/>
  <c r="N273" i="3" s="1"/>
  <c r="O273" i="3" s="1"/>
  <c r="P273" i="3" s="1"/>
  <c r="Q273" i="3" s="1"/>
  <c r="R273" i="3" s="1"/>
  <c r="S273" i="3" s="1"/>
  <c r="I274" i="3"/>
  <c r="J274" i="3" s="1"/>
  <c r="K274" i="3" s="1"/>
  <c r="L274" i="3" s="1"/>
  <c r="M274" i="3" s="1"/>
  <c r="N274" i="3" s="1"/>
  <c r="O274" i="3" s="1"/>
  <c r="P274" i="3" s="1"/>
  <c r="Q274" i="3" s="1"/>
  <c r="R274" i="3" s="1"/>
  <c r="S274" i="3" s="1"/>
  <c r="I275" i="3"/>
  <c r="J275" i="3" s="1"/>
  <c r="K275" i="3" s="1"/>
  <c r="L275" i="3" s="1"/>
  <c r="M275" i="3" s="1"/>
  <c r="N275" i="3" s="1"/>
  <c r="O275" i="3" s="1"/>
  <c r="P275" i="3" s="1"/>
  <c r="Q275" i="3" s="1"/>
  <c r="R275" i="3" s="1"/>
  <c r="S275" i="3" s="1"/>
  <c r="I276" i="3"/>
  <c r="J276" i="3" s="1"/>
  <c r="K276" i="3" s="1"/>
  <c r="L276" i="3" s="1"/>
  <c r="M276" i="3" s="1"/>
  <c r="N276" i="3" s="1"/>
  <c r="O276" i="3" s="1"/>
  <c r="P276" i="3" s="1"/>
  <c r="Q276" i="3" s="1"/>
  <c r="R276" i="3" s="1"/>
  <c r="S276" i="3" s="1"/>
  <c r="I277" i="3"/>
  <c r="J277" i="3" s="1"/>
  <c r="K277" i="3" s="1"/>
  <c r="L277" i="3" s="1"/>
  <c r="M277" i="3" s="1"/>
  <c r="N277" i="3" s="1"/>
  <c r="O277" i="3" s="1"/>
  <c r="P277" i="3" s="1"/>
  <c r="Q277" i="3" s="1"/>
  <c r="R277" i="3" s="1"/>
  <c r="S277" i="3" s="1"/>
  <c r="I278" i="3"/>
  <c r="J278" i="3" s="1"/>
  <c r="K278" i="3" s="1"/>
  <c r="L278" i="3" s="1"/>
  <c r="M278" i="3" s="1"/>
  <c r="N278" i="3" s="1"/>
  <c r="O278" i="3" s="1"/>
  <c r="P278" i="3" s="1"/>
  <c r="Q278" i="3" s="1"/>
  <c r="R278" i="3" s="1"/>
  <c r="S278" i="3" s="1"/>
  <c r="I279" i="3"/>
  <c r="J279" i="3" s="1"/>
  <c r="K279" i="3" s="1"/>
  <c r="L279" i="3" s="1"/>
  <c r="M279" i="3" s="1"/>
  <c r="N279" i="3" s="1"/>
  <c r="O279" i="3" s="1"/>
  <c r="P279" i="3" s="1"/>
  <c r="Q279" i="3" s="1"/>
  <c r="R279" i="3" s="1"/>
  <c r="S279" i="3" s="1"/>
  <c r="I280" i="3"/>
  <c r="J280" i="3" s="1"/>
  <c r="K280" i="3" s="1"/>
  <c r="L280" i="3" s="1"/>
  <c r="M280" i="3" s="1"/>
  <c r="N280" i="3" s="1"/>
  <c r="O280" i="3" s="1"/>
  <c r="P280" i="3" s="1"/>
  <c r="Q280" i="3" s="1"/>
  <c r="R280" i="3" s="1"/>
  <c r="S280" i="3" s="1"/>
  <c r="I281" i="3"/>
  <c r="J281" i="3" s="1"/>
  <c r="K281" i="3" s="1"/>
  <c r="L281" i="3" s="1"/>
  <c r="M281" i="3" s="1"/>
  <c r="N281" i="3" s="1"/>
  <c r="O281" i="3" s="1"/>
  <c r="P281" i="3" s="1"/>
  <c r="Q281" i="3" s="1"/>
  <c r="R281" i="3" s="1"/>
  <c r="S281" i="3" s="1"/>
  <c r="I282" i="3"/>
  <c r="J282" i="3" s="1"/>
  <c r="K282" i="3" s="1"/>
  <c r="L282" i="3" s="1"/>
  <c r="M282" i="3" s="1"/>
  <c r="N282" i="3" s="1"/>
  <c r="O282" i="3" s="1"/>
  <c r="P282" i="3" s="1"/>
  <c r="Q282" i="3" s="1"/>
  <c r="R282" i="3" s="1"/>
  <c r="S282" i="3" s="1"/>
  <c r="I283" i="3"/>
  <c r="J283" i="3" s="1"/>
  <c r="K283" i="3" s="1"/>
  <c r="L283" i="3" s="1"/>
  <c r="M283" i="3" s="1"/>
  <c r="N283" i="3" s="1"/>
  <c r="O283" i="3" s="1"/>
  <c r="P283" i="3" s="1"/>
  <c r="Q283" i="3" s="1"/>
  <c r="R283" i="3" s="1"/>
  <c r="S283" i="3" s="1"/>
  <c r="I284" i="3"/>
  <c r="J284" i="3" s="1"/>
  <c r="K284" i="3" s="1"/>
  <c r="L284" i="3" s="1"/>
  <c r="M284" i="3" s="1"/>
  <c r="N284" i="3" s="1"/>
  <c r="O284" i="3" s="1"/>
  <c r="P284" i="3" s="1"/>
  <c r="Q284" i="3" s="1"/>
  <c r="R284" i="3" s="1"/>
  <c r="S284" i="3" s="1"/>
  <c r="I285" i="3"/>
  <c r="J285" i="3" s="1"/>
  <c r="K285" i="3" s="1"/>
  <c r="L285" i="3" s="1"/>
  <c r="M285" i="3" s="1"/>
  <c r="N285" i="3" s="1"/>
  <c r="O285" i="3" s="1"/>
  <c r="P285" i="3" s="1"/>
  <c r="Q285" i="3" s="1"/>
  <c r="R285" i="3" s="1"/>
  <c r="S285" i="3" s="1"/>
  <c r="I286" i="3"/>
  <c r="J286" i="3" s="1"/>
  <c r="K286" i="3" s="1"/>
  <c r="L286" i="3" s="1"/>
  <c r="M286" i="3" s="1"/>
  <c r="N286" i="3" s="1"/>
  <c r="O286" i="3" s="1"/>
  <c r="P286" i="3" s="1"/>
  <c r="Q286" i="3" s="1"/>
  <c r="R286" i="3" s="1"/>
  <c r="S286" i="3" s="1"/>
  <c r="I287" i="3"/>
  <c r="J287" i="3" s="1"/>
  <c r="K287" i="3" s="1"/>
  <c r="L287" i="3" s="1"/>
  <c r="M287" i="3" s="1"/>
  <c r="N287" i="3" s="1"/>
  <c r="O287" i="3" s="1"/>
  <c r="P287" i="3" s="1"/>
  <c r="Q287" i="3" s="1"/>
  <c r="R287" i="3" s="1"/>
  <c r="S287" i="3" s="1"/>
  <c r="I288" i="3"/>
  <c r="J288" i="3" s="1"/>
  <c r="K288" i="3" s="1"/>
  <c r="L288" i="3" s="1"/>
  <c r="M288" i="3" s="1"/>
  <c r="N288" i="3" s="1"/>
  <c r="O288" i="3" s="1"/>
  <c r="P288" i="3" s="1"/>
  <c r="Q288" i="3" s="1"/>
  <c r="R288" i="3" s="1"/>
  <c r="S288" i="3" s="1"/>
  <c r="I289" i="3"/>
  <c r="J289" i="3" s="1"/>
  <c r="K289" i="3" s="1"/>
  <c r="L289" i="3" s="1"/>
  <c r="M289" i="3" s="1"/>
  <c r="N289" i="3" s="1"/>
  <c r="O289" i="3" s="1"/>
  <c r="P289" i="3" s="1"/>
  <c r="Q289" i="3" s="1"/>
  <c r="R289" i="3" s="1"/>
  <c r="S289" i="3" s="1"/>
  <c r="I228" i="3"/>
  <c r="J228" i="3" s="1"/>
  <c r="H433" i="3"/>
  <c r="H432" i="3"/>
  <c r="H431" i="3"/>
  <c r="H430" i="3"/>
  <c r="H429" i="3"/>
  <c r="H295" i="3"/>
  <c r="H296" i="3"/>
  <c r="H297" i="3"/>
  <c r="H298" i="3"/>
  <c r="H299" i="3"/>
  <c r="H300" i="3"/>
  <c r="H301" i="3"/>
  <c r="H302" i="3"/>
  <c r="H303" i="3"/>
  <c r="H304" i="3"/>
  <c r="H305" i="3"/>
  <c r="H306" i="3"/>
  <c r="H307" i="3"/>
  <c r="H308" i="3"/>
  <c r="H309" i="3"/>
  <c r="H310" i="3"/>
  <c r="H311" i="3"/>
  <c r="H312" i="3"/>
  <c r="H313" i="3"/>
  <c r="H314" i="3"/>
  <c r="H315" i="3"/>
  <c r="H316" i="3"/>
  <c r="H317" i="3"/>
  <c r="H318" i="3"/>
  <c r="H319" i="3"/>
  <c r="H320" i="3"/>
  <c r="H321" i="3"/>
  <c r="H322" i="3"/>
  <c r="H323" i="3"/>
  <c r="H324" i="3"/>
  <c r="H325" i="3"/>
  <c r="H326" i="3"/>
  <c r="H327" i="3"/>
  <c r="H328" i="3"/>
  <c r="H329" i="3"/>
  <c r="H330" i="3"/>
  <c r="H331" i="3"/>
  <c r="H332" i="3"/>
  <c r="H333" i="3"/>
  <c r="H334" i="3"/>
  <c r="H335" i="3"/>
  <c r="H336" i="3"/>
  <c r="H337" i="3"/>
  <c r="H338" i="3"/>
  <c r="H339" i="3"/>
  <c r="H340" i="3"/>
  <c r="H341" i="3"/>
  <c r="H342" i="3"/>
  <c r="H343" i="3"/>
  <c r="H344" i="3"/>
  <c r="H345" i="3"/>
  <c r="H346" i="3"/>
  <c r="H347" i="3"/>
  <c r="H348" i="3"/>
  <c r="H349" i="3"/>
  <c r="H350" i="3"/>
  <c r="H351" i="3"/>
  <c r="H352" i="3"/>
  <c r="H353" i="3"/>
  <c r="H354" i="3"/>
  <c r="H355" i="3"/>
  <c r="H356" i="3"/>
  <c r="H357" i="3"/>
  <c r="H358" i="3"/>
  <c r="H359" i="3"/>
  <c r="H360" i="3"/>
  <c r="H361" i="3"/>
  <c r="H362" i="3"/>
  <c r="H363" i="3"/>
  <c r="H364" i="3"/>
  <c r="H365" i="3"/>
  <c r="H366" i="3"/>
  <c r="H367" i="3"/>
  <c r="H368" i="3"/>
  <c r="H369" i="3"/>
  <c r="H370" i="3"/>
  <c r="H371" i="3"/>
  <c r="H372" i="3"/>
  <c r="H373" i="3"/>
  <c r="H374" i="3"/>
  <c r="H375" i="3"/>
  <c r="H376" i="3"/>
  <c r="H377" i="3"/>
  <c r="H378" i="3"/>
  <c r="H379" i="3"/>
  <c r="H380" i="3"/>
  <c r="H381" i="3"/>
  <c r="H382" i="3"/>
  <c r="H383" i="3"/>
  <c r="H384" i="3"/>
  <c r="H385" i="3"/>
  <c r="H386" i="3"/>
  <c r="H387" i="3"/>
  <c r="H388" i="3"/>
  <c r="H389" i="3"/>
  <c r="H390" i="3"/>
  <c r="H391" i="3"/>
  <c r="H392" i="3"/>
  <c r="H393" i="3"/>
  <c r="H394" i="3"/>
  <c r="H395" i="3"/>
  <c r="H396" i="3"/>
  <c r="H397" i="3"/>
  <c r="H398" i="3"/>
  <c r="H399" i="3"/>
  <c r="H400" i="3"/>
  <c r="H401" i="3"/>
  <c r="H402" i="3"/>
  <c r="H403" i="3"/>
  <c r="H404" i="3"/>
  <c r="H405" i="3"/>
  <c r="H406" i="3"/>
  <c r="H407" i="3"/>
  <c r="H408" i="3"/>
  <c r="H409" i="3"/>
  <c r="H410" i="3"/>
  <c r="H411" i="3"/>
  <c r="H412" i="3"/>
  <c r="H413" i="3"/>
  <c r="H414" i="3"/>
  <c r="H415" i="3"/>
  <c r="H416" i="3"/>
  <c r="H417" i="3"/>
  <c r="H418" i="3"/>
  <c r="H419" i="3"/>
  <c r="H420" i="3"/>
  <c r="H421" i="3"/>
  <c r="H422" i="3"/>
  <c r="H423" i="3"/>
  <c r="H424" i="3"/>
  <c r="H294" i="3"/>
  <c r="H229" i="3"/>
  <c r="H230" i="3"/>
  <c r="H231" i="3"/>
  <c r="H232" i="3"/>
  <c r="H233" i="3"/>
  <c r="H234" i="3"/>
  <c r="H235" i="3"/>
  <c r="H236" i="3"/>
  <c r="H237" i="3"/>
  <c r="H238" i="3"/>
  <c r="H239" i="3"/>
  <c r="H240" i="3"/>
  <c r="H241" i="3"/>
  <c r="H242" i="3"/>
  <c r="H243" i="3"/>
  <c r="H244" i="3"/>
  <c r="H245" i="3"/>
  <c r="H246" i="3"/>
  <c r="H247" i="3"/>
  <c r="H248" i="3"/>
  <c r="H249" i="3"/>
  <c r="H250" i="3"/>
  <c r="H251" i="3"/>
  <c r="H252" i="3"/>
  <c r="H253" i="3"/>
  <c r="H254" i="3"/>
  <c r="H255" i="3"/>
  <c r="H256" i="3"/>
  <c r="H257" i="3"/>
  <c r="H258" i="3"/>
  <c r="H259" i="3"/>
  <c r="H260" i="3"/>
  <c r="H261" i="3"/>
  <c r="H262" i="3"/>
  <c r="H263" i="3"/>
  <c r="H264" i="3"/>
  <c r="H265" i="3"/>
  <c r="H266" i="3"/>
  <c r="H267" i="3"/>
  <c r="H268" i="3"/>
  <c r="H269" i="3"/>
  <c r="H270" i="3"/>
  <c r="H271" i="3"/>
  <c r="H272" i="3"/>
  <c r="H273" i="3"/>
  <c r="H274" i="3"/>
  <c r="H275" i="3"/>
  <c r="H276" i="3"/>
  <c r="H277" i="3"/>
  <c r="H278" i="3"/>
  <c r="H279" i="3"/>
  <c r="H280" i="3"/>
  <c r="H281" i="3"/>
  <c r="H282" i="3"/>
  <c r="H283" i="3"/>
  <c r="H284" i="3"/>
  <c r="H285" i="3"/>
  <c r="H286" i="3"/>
  <c r="H287" i="3"/>
  <c r="H288" i="3"/>
  <c r="H289" i="3"/>
  <c r="H228" i="3"/>
  <c r="I426" i="3"/>
  <c r="I551" i="3" s="1"/>
  <c r="I291" i="3"/>
  <c r="I498" i="3" s="1"/>
  <c r="CB214" i="3"/>
  <c r="CA214" i="3"/>
  <c r="BZ214" i="3"/>
  <c r="BY214" i="3"/>
  <c r="BX214" i="3"/>
  <c r="BW214" i="3"/>
  <c r="BV214" i="3"/>
  <c r="BU214" i="3"/>
  <c r="BT214" i="3"/>
  <c r="BS214" i="3"/>
  <c r="BR214" i="3"/>
  <c r="BQ214" i="3"/>
  <c r="BP214" i="3"/>
  <c r="BO214" i="3"/>
  <c r="BN214" i="3"/>
  <c r="BM214" i="3"/>
  <c r="BL214" i="3"/>
  <c r="BK214" i="3"/>
  <c r="BJ214" i="3"/>
  <c r="BI214" i="3"/>
  <c r="BH214" i="3"/>
  <c r="BG214" i="3"/>
  <c r="BF214" i="3"/>
  <c r="BE214" i="3"/>
  <c r="BD214" i="3"/>
  <c r="BC214" i="3"/>
  <c r="BB214" i="3"/>
  <c r="BA214" i="3"/>
  <c r="AZ214" i="3"/>
  <c r="AY214" i="3"/>
  <c r="AX214" i="3"/>
  <c r="AW214" i="3"/>
  <c r="AV214" i="3"/>
  <c r="AU214" i="3"/>
  <c r="AT214" i="3"/>
  <c r="AS214" i="3"/>
  <c r="AR214" i="3"/>
  <c r="AQ214" i="3"/>
  <c r="AP214" i="3"/>
  <c r="AO214" i="3"/>
  <c r="AN214" i="3"/>
  <c r="AM214" i="3"/>
  <c r="AL214" i="3"/>
  <c r="AK214" i="3"/>
  <c r="AJ214" i="3"/>
  <c r="AI214" i="3"/>
  <c r="AH214" i="3"/>
  <c r="AG214" i="3"/>
  <c r="AF214" i="3"/>
  <c r="AE214" i="3"/>
  <c r="AD214" i="3"/>
  <c r="AC214" i="3"/>
  <c r="AB214" i="3"/>
  <c r="AA214" i="3"/>
  <c r="Z214" i="3"/>
  <c r="Y214" i="3"/>
  <c r="X214" i="3"/>
  <c r="W214" i="3"/>
  <c r="V214" i="3"/>
  <c r="U214" i="3"/>
  <c r="T214" i="3"/>
  <c r="S214" i="3"/>
  <c r="R214" i="3"/>
  <c r="Q214" i="3"/>
  <c r="P214" i="3"/>
  <c r="O214" i="3"/>
  <c r="N214" i="3"/>
  <c r="M214" i="3"/>
  <c r="L214" i="3"/>
  <c r="K214" i="3"/>
  <c r="J214" i="3"/>
  <c r="I214" i="3"/>
  <c r="H214" i="3"/>
  <c r="CB205" i="3"/>
  <c r="CA205" i="3"/>
  <c r="BZ205" i="3"/>
  <c r="BY205" i="3"/>
  <c r="BX205" i="3"/>
  <c r="BW205" i="3"/>
  <c r="BV205" i="3"/>
  <c r="BU205" i="3"/>
  <c r="BT205" i="3"/>
  <c r="BS205" i="3"/>
  <c r="BR205" i="3"/>
  <c r="BQ205" i="3"/>
  <c r="BP205" i="3"/>
  <c r="BO205" i="3"/>
  <c r="BN205" i="3"/>
  <c r="BM205" i="3"/>
  <c r="BL205" i="3"/>
  <c r="BK205" i="3"/>
  <c r="BJ205" i="3"/>
  <c r="BI205" i="3"/>
  <c r="BH205" i="3"/>
  <c r="BG205" i="3"/>
  <c r="BF205" i="3"/>
  <c r="BE205" i="3"/>
  <c r="BD205" i="3"/>
  <c r="BC205" i="3"/>
  <c r="BB205" i="3"/>
  <c r="BA205" i="3"/>
  <c r="AZ205" i="3"/>
  <c r="AY205" i="3"/>
  <c r="AX205" i="3"/>
  <c r="AW205" i="3"/>
  <c r="AV205" i="3"/>
  <c r="AU205" i="3"/>
  <c r="AT205" i="3"/>
  <c r="AS205" i="3"/>
  <c r="AR205" i="3"/>
  <c r="AQ205" i="3"/>
  <c r="AP205" i="3"/>
  <c r="AO205" i="3"/>
  <c r="AN205" i="3"/>
  <c r="AM205" i="3"/>
  <c r="AL205" i="3"/>
  <c r="AK205" i="3"/>
  <c r="AJ205" i="3"/>
  <c r="AI205" i="3"/>
  <c r="AH205" i="3"/>
  <c r="AG205" i="3"/>
  <c r="AF205" i="3"/>
  <c r="AE205" i="3"/>
  <c r="AD205" i="3"/>
  <c r="AC205" i="3"/>
  <c r="AB205" i="3"/>
  <c r="AA205" i="3"/>
  <c r="Z205" i="3"/>
  <c r="Y205" i="3"/>
  <c r="X205" i="3"/>
  <c r="W205" i="3"/>
  <c r="V205" i="3"/>
  <c r="U205" i="3"/>
  <c r="T205" i="3"/>
  <c r="S205" i="3"/>
  <c r="R205" i="3"/>
  <c r="Q205" i="3"/>
  <c r="P205" i="3"/>
  <c r="O205" i="3"/>
  <c r="N205" i="3"/>
  <c r="M205" i="3"/>
  <c r="L205" i="3"/>
  <c r="K205" i="3"/>
  <c r="J205" i="3"/>
  <c r="I205" i="3"/>
  <c r="H205" i="3"/>
  <c r="CB70" i="3"/>
  <c r="CA70" i="3"/>
  <c r="BZ70" i="3"/>
  <c r="BY70" i="3"/>
  <c r="BX70" i="3"/>
  <c r="BW70" i="3"/>
  <c r="BV70" i="3"/>
  <c r="BU70" i="3"/>
  <c r="BT70" i="3"/>
  <c r="BS70" i="3"/>
  <c r="BR70" i="3"/>
  <c r="BQ70" i="3"/>
  <c r="BP70" i="3"/>
  <c r="BO70" i="3"/>
  <c r="BN70" i="3"/>
  <c r="BM70" i="3"/>
  <c r="BL70" i="3"/>
  <c r="BK70" i="3"/>
  <c r="BJ70" i="3"/>
  <c r="BI70" i="3"/>
  <c r="BH70" i="3"/>
  <c r="BG70" i="3"/>
  <c r="BF70" i="3"/>
  <c r="BE70" i="3"/>
  <c r="BD70" i="3"/>
  <c r="BC70" i="3"/>
  <c r="BB70" i="3"/>
  <c r="BA70" i="3"/>
  <c r="AZ70" i="3"/>
  <c r="AY70" i="3"/>
  <c r="AX70" i="3"/>
  <c r="AW70" i="3"/>
  <c r="AV70" i="3"/>
  <c r="AU70" i="3"/>
  <c r="AT70" i="3"/>
  <c r="AS70" i="3"/>
  <c r="AR70" i="3"/>
  <c r="AQ70" i="3"/>
  <c r="AP70" i="3"/>
  <c r="AO70" i="3"/>
  <c r="AN70" i="3"/>
  <c r="AM70" i="3"/>
  <c r="AL70" i="3"/>
  <c r="AK70" i="3"/>
  <c r="AJ70" i="3"/>
  <c r="AI70" i="3"/>
  <c r="AH70" i="3"/>
  <c r="AG70" i="3"/>
  <c r="AF70" i="3"/>
  <c r="AE70" i="3"/>
  <c r="AD70" i="3"/>
  <c r="AC70" i="3"/>
  <c r="AB70" i="3"/>
  <c r="AA70" i="3"/>
  <c r="Z70" i="3"/>
  <c r="Y70" i="3"/>
  <c r="X70" i="3"/>
  <c r="W70" i="3"/>
  <c r="V70" i="3"/>
  <c r="U70" i="3"/>
  <c r="T70" i="3"/>
  <c r="S70" i="3"/>
  <c r="R70" i="3"/>
  <c r="Q70" i="3"/>
  <c r="P70" i="3"/>
  <c r="O70" i="3"/>
  <c r="N70" i="3"/>
  <c r="M70" i="3"/>
  <c r="L70" i="3"/>
  <c r="K70" i="3"/>
  <c r="J70" i="3"/>
  <c r="I70" i="3"/>
  <c r="H70" i="3"/>
  <c r="H70" i="1"/>
  <c r="I70" i="1"/>
  <c r="J70" i="1"/>
  <c r="K70" i="1"/>
  <c r="L70" i="1"/>
  <c r="M70" i="1"/>
  <c r="N70" i="1"/>
  <c r="O70" i="1"/>
  <c r="P70" i="1"/>
  <c r="Q70" i="1"/>
  <c r="R70" i="1"/>
  <c r="S70" i="1"/>
  <c r="T70" i="1"/>
  <c r="U70" i="1"/>
  <c r="V70" i="1"/>
  <c r="W70" i="1"/>
  <c r="X70" i="1"/>
  <c r="Y70" i="1"/>
  <c r="Z70" i="1"/>
  <c r="AA70" i="1"/>
  <c r="AB70" i="1"/>
  <c r="AC70" i="1"/>
  <c r="AD70" i="1"/>
  <c r="AE70" i="1"/>
  <c r="AF70" i="1"/>
  <c r="AG70" i="1"/>
  <c r="AH70" i="1"/>
  <c r="AI70" i="1"/>
  <c r="AJ70" i="1"/>
  <c r="AK70" i="1"/>
  <c r="AL70" i="1"/>
  <c r="AM70" i="1"/>
  <c r="AN70" i="1"/>
  <c r="AO70" i="1"/>
  <c r="AP70" i="1"/>
  <c r="AQ70" i="1"/>
  <c r="AR70" i="1"/>
  <c r="AS70" i="1"/>
  <c r="AT70" i="1"/>
  <c r="AU70" i="1"/>
  <c r="AV70" i="1"/>
  <c r="AW70" i="1"/>
  <c r="AX70" i="1"/>
  <c r="AY70" i="1"/>
  <c r="AZ70" i="1"/>
  <c r="BA70" i="1"/>
  <c r="BB70" i="1"/>
  <c r="BC70" i="1"/>
  <c r="BD70" i="1"/>
  <c r="BE70" i="1"/>
  <c r="BF70" i="1"/>
  <c r="BG70" i="1"/>
  <c r="BH70" i="1"/>
  <c r="BI70" i="1"/>
  <c r="BJ70" i="1"/>
  <c r="BK70" i="1"/>
  <c r="BL70" i="1"/>
  <c r="BM70" i="1"/>
  <c r="BN70" i="1"/>
  <c r="BO70" i="1"/>
  <c r="BP70" i="1"/>
  <c r="BQ70" i="1"/>
  <c r="BR70" i="1"/>
  <c r="BS70" i="1"/>
  <c r="BT70" i="1"/>
  <c r="BU70" i="1"/>
  <c r="BV70" i="1"/>
  <c r="BW70" i="1"/>
  <c r="BX70" i="1"/>
  <c r="BY70" i="1"/>
  <c r="BZ70" i="1"/>
  <c r="CA70" i="1"/>
  <c r="CB70" i="1"/>
  <c r="H205" i="1"/>
  <c r="I205" i="1"/>
  <c r="J205" i="1"/>
  <c r="K205" i="1"/>
  <c r="L205" i="1"/>
  <c r="M205" i="1"/>
  <c r="N205" i="1"/>
  <c r="O205" i="1"/>
  <c r="P205" i="1"/>
  <c r="Q205" i="1"/>
  <c r="R205" i="1"/>
  <c r="S205" i="1"/>
  <c r="T205" i="1"/>
  <c r="U205" i="1"/>
  <c r="V205" i="1"/>
  <c r="W205" i="1"/>
  <c r="X205" i="1"/>
  <c r="Y205" i="1"/>
  <c r="Z205" i="1"/>
  <c r="AA205" i="1"/>
  <c r="AB205" i="1"/>
  <c r="AC205" i="1"/>
  <c r="AD205" i="1"/>
  <c r="AE205" i="1"/>
  <c r="AF205" i="1"/>
  <c r="AG205" i="1"/>
  <c r="AH205" i="1"/>
  <c r="AI205" i="1"/>
  <c r="AJ205" i="1"/>
  <c r="AK205" i="1"/>
  <c r="AL205" i="1"/>
  <c r="AM205" i="1"/>
  <c r="AN205" i="1"/>
  <c r="AO205" i="1"/>
  <c r="AP205" i="1"/>
  <c r="AQ205" i="1"/>
  <c r="AR205" i="1"/>
  <c r="AS205" i="1"/>
  <c r="AT205" i="1"/>
  <c r="AU205" i="1"/>
  <c r="AV205" i="1"/>
  <c r="AW205" i="1"/>
  <c r="AX205" i="1"/>
  <c r="AY205" i="1"/>
  <c r="AZ205" i="1"/>
  <c r="BA205" i="1"/>
  <c r="BB205" i="1"/>
  <c r="BC205" i="1"/>
  <c r="BD205" i="1"/>
  <c r="BE205" i="1"/>
  <c r="BF205" i="1"/>
  <c r="BG205" i="1"/>
  <c r="BH205" i="1"/>
  <c r="BI205" i="1"/>
  <c r="BJ205" i="1"/>
  <c r="BK205" i="1"/>
  <c r="BL205" i="1"/>
  <c r="BM205" i="1"/>
  <c r="BN205" i="1"/>
  <c r="BO205" i="1"/>
  <c r="BP205" i="1"/>
  <c r="BQ205" i="1"/>
  <c r="BR205" i="1"/>
  <c r="BS205" i="1"/>
  <c r="BT205" i="1"/>
  <c r="BU205" i="1"/>
  <c r="BV205" i="1"/>
  <c r="BW205" i="1"/>
  <c r="BX205" i="1"/>
  <c r="BY205" i="1"/>
  <c r="BZ205" i="1"/>
  <c r="CA205" i="1"/>
  <c r="CB205" i="1"/>
  <c r="H214" i="1"/>
  <c r="I214" i="1"/>
  <c r="J214" i="1"/>
  <c r="K214" i="1"/>
  <c r="L214" i="1"/>
  <c r="M214" i="1"/>
  <c r="N214" i="1"/>
  <c r="O214" i="1"/>
  <c r="P214" i="1"/>
  <c r="Q214" i="1"/>
  <c r="R214" i="1"/>
  <c r="S214" i="1"/>
  <c r="T214" i="1"/>
  <c r="U214" i="1"/>
  <c r="V214" i="1"/>
  <c r="W214" i="1"/>
  <c r="X214" i="1"/>
  <c r="Y214" i="1"/>
  <c r="Z214" i="1"/>
  <c r="AA214" i="1"/>
  <c r="AB214" i="1"/>
  <c r="AC214" i="1"/>
  <c r="AD214" i="1"/>
  <c r="AE214" i="1"/>
  <c r="AF214" i="1"/>
  <c r="AG214" i="1"/>
  <c r="AH214" i="1"/>
  <c r="AI214" i="1"/>
  <c r="AJ214" i="1"/>
  <c r="AK214" i="1"/>
  <c r="AL214" i="1"/>
  <c r="AM214" i="1"/>
  <c r="AN214" i="1"/>
  <c r="AO214" i="1"/>
  <c r="AP214" i="1"/>
  <c r="AQ214" i="1"/>
  <c r="AR214" i="1"/>
  <c r="AS214" i="1"/>
  <c r="AT214" i="1"/>
  <c r="AU214" i="1"/>
  <c r="AV214" i="1"/>
  <c r="AW214" i="1"/>
  <c r="AX214" i="1"/>
  <c r="AY214" i="1"/>
  <c r="AZ214" i="1"/>
  <c r="BA214" i="1"/>
  <c r="BB214" i="1"/>
  <c r="BC214" i="1"/>
  <c r="BD214" i="1"/>
  <c r="BE214" i="1"/>
  <c r="BF214" i="1"/>
  <c r="BG214" i="1"/>
  <c r="BH214" i="1"/>
  <c r="BI214" i="1"/>
  <c r="BJ214" i="1"/>
  <c r="BK214" i="1"/>
  <c r="BL214" i="1"/>
  <c r="BM214" i="1"/>
  <c r="BN214" i="1"/>
  <c r="BO214" i="1"/>
  <c r="BP214" i="1"/>
  <c r="BQ214" i="1"/>
  <c r="BR214" i="1"/>
  <c r="BS214" i="1"/>
  <c r="BT214" i="1"/>
  <c r="BU214" i="1"/>
  <c r="BV214" i="1"/>
  <c r="BW214" i="1"/>
  <c r="BX214" i="1"/>
  <c r="BY214" i="1"/>
  <c r="BZ214" i="1"/>
  <c r="CA214" i="1"/>
  <c r="CB214" i="1"/>
  <c r="H217" i="1"/>
  <c r="I217" i="1"/>
  <c r="J217" i="1"/>
  <c r="K217" i="1"/>
  <c r="L217" i="1"/>
  <c r="M217" i="1"/>
  <c r="N217" i="1"/>
  <c r="O217" i="1"/>
  <c r="P217" i="1"/>
  <c r="Q217" i="1"/>
  <c r="R217" i="1"/>
  <c r="S217" i="1"/>
  <c r="T217" i="1"/>
  <c r="U217" i="1"/>
  <c r="V217" i="1"/>
  <c r="W217" i="1"/>
  <c r="X217" i="1"/>
  <c r="Y217" i="1"/>
  <c r="Z217" i="1"/>
  <c r="AA217" i="1"/>
  <c r="AB217" i="1"/>
  <c r="AC217" i="1"/>
  <c r="AD217" i="1"/>
  <c r="AE217" i="1"/>
  <c r="AF217" i="1"/>
  <c r="AG217" i="1"/>
  <c r="AH217" i="1"/>
  <c r="AI217" i="1"/>
  <c r="AJ217" i="1"/>
  <c r="AK217" i="1"/>
  <c r="AL217" i="1"/>
  <c r="AM217" i="1"/>
  <c r="AN217" i="1"/>
  <c r="AO217" i="1"/>
  <c r="AP217" i="1"/>
  <c r="AQ217" i="1"/>
  <c r="AR217" i="1"/>
  <c r="AS217" i="1"/>
  <c r="AT217" i="1"/>
  <c r="AU217" i="1"/>
  <c r="AV217" i="1"/>
  <c r="AW217" i="1"/>
  <c r="AX217" i="1"/>
  <c r="AY217" i="1"/>
  <c r="AZ217" i="1"/>
  <c r="BA217" i="1"/>
  <c r="BB217" i="1"/>
  <c r="BC217" i="1"/>
  <c r="BD217" i="1"/>
  <c r="BE217" i="1"/>
  <c r="BF217" i="1"/>
  <c r="BG217" i="1"/>
  <c r="BH217" i="1"/>
  <c r="BI217" i="1"/>
  <c r="BJ217" i="1"/>
  <c r="BK217" i="1"/>
  <c r="BL217" i="1"/>
  <c r="BM217" i="1"/>
  <c r="BN217" i="1"/>
  <c r="BO217" i="1"/>
  <c r="BP217" i="1"/>
  <c r="BQ217" i="1"/>
  <c r="BR217" i="1"/>
  <c r="BS217" i="1"/>
  <c r="BT217" i="1"/>
  <c r="BU217" i="1"/>
  <c r="BV217" i="1"/>
  <c r="BW217" i="1"/>
  <c r="BX217" i="1"/>
  <c r="BY217" i="1"/>
  <c r="BZ217" i="1"/>
  <c r="CA217" i="1"/>
  <c r="CB217" i="1"/>
  <c r="AG214" i="5" l="1"/>
  <c r="H426" i="3"/>
  <c r="H551" i="3" s="1"/>
  <c r="O561" i="3"/>
  <c r="O562" i="3" s="1"/>
  <c r="S561" i="3"/>
  <c r="S562" i="3" s="1"/>
  <c r="P561" i="3"/>
  <c r="P562" i="3" s="1"/>
  <c r="Q561" i="3"/>
  <c r="Q562" i="3" s="1"/>
  <c r="R561" i="3"/>
  <c r="R562" i="3" s="1"/>
  <c r="H562" i="3"/>
  <c r="H435" i="3"/>
  <c r="H559" i="3" s="1"/>
  <c r="J429" i="3"/>
  <c r="J435" i="3" s="1"/>
  <c r="J559" i="3" s="1"/>
  <c r="I435" i="3"/>
  <c r="I559" i="3" s="1"/>
  <c r="H291" i="3"/>
  <c r="H498" i="3" s="1"/>
  <c r="AF214" i="5"/>
  <c r="K228" i="3"/>
  <c r="J291" i="3"/>
  <c r="J498" i="3" s="1"/>
  <c r="K294" i="3"/>
  <c r="K426" i="3" s="1"/>
  <c r="K551" i="3" s="1"/>
  <c r="J426" i="3"/>
  <c r="J551" i="3" s="1"/>
  <c r="H217" i="3"/>
  <c r="J217" i="3"/>
  <c r="L217" i="3"/>
  <c r="N217" i="3"/>
  <c r="P217" i="3"/>
  <c r="R217" i="3"/>
  <c r="T217" i="3"/>
  <c r="V217" i="3"/>
  <c r="X217" i="3"/>
  <c r="Z217" i="3"/>
  <c r="AB217" i="3"/>
  <c r="AD217" i="3"/>
  <c r="AF217" i="3"/>
  <c r="AH217" i="3"/>
  <c r="AJ217" i="3"/>
  <c r="AL217" i="3"/>
  <c r="AN217" i="3"/>
  <c r="AP217" i="3"/>
  <c r="AR217" i="3"/>
  <c r="AT217" i="3"/>
  <c r="AV217" i="3"/>
  <c r="AX217" i="3"/>
  <c r="AZ217" i="3"/>
  <c r="BB217" i="3"/>
  <c r="BD217" i="3"/>
  <c r="BF217" i="3"/>
  <c r="BH217" i="3"/>
  <c r="BJ217" i="3"/>
  <c r="BL217" i="3"/>
  <c r="BN217" i="3"/>
  <c r="BP217" i="3"/>
  <c r="BR217" i="3"/>
  <c r="BT217" i="3"/>
  <c r="K429" i="3"/>
  <c r="I217" i="3"/>
  <c r="K217" i="3"/>
  <c r="M217" i="3"/>
  <c r="O217" i="3"/>
  <c r="Q217" i="3"/>
  <c r="S217" i="3"/>
  <c r="U217" i="3"/>
  <c r="W217" i="3"/>
  <c r="Y217" i="3"/>
  <c r="AA217" i="3"/>
  <c r="AC217" i="3"/>
  <c r="AE217" i="3"/>
  <c r="AG217" i="3"/>
  <c r="AI217" i="3"/>
  <c r="AK217" i="3"/>
  <c r="AM217" i="3"/>
  <c r="AO217" i="3"/>
  <c r="AQ217" i="3"/>
  <c r="AS217" i="3"/>
  <c r="AU217" i="3"/>
  <c r="AW217" i="3"/>
  <c r="AY217" i="3"/>
  <c r="BA217" i="3"/>
  <c r="BC217" i="3"/>
  <c r="BE217" i="3"/>
  <c r="BG217" i="3"/>
  <c r="BI217" i="3"/>
  <c r="BK217" i="3"/>
  <c r="BM217" i="3"/>
  <c r="BO217" i="3"/>
  <c r="BQ217" i="3"/>
  <c r="BS217" i="3"/>
  <c r="BU217" i="3"/>
  <c r="BW217" i="3"/>
  <c r="BY217" i="3"/>
  <c r="CA217" i="3"/>
  <c r="BV217" i="3"/>
  <c r="BX217" i="3"/>
  <c r="BZ217" i="3"/>
  <c r="CB217" i="3"/>
  <c r="L294" i="3"/>
  <c r="J438" i="3"/>
  <c r="J564" i="3" s="1"/>
  <c r="I438" i="3"/>
  <c r="I564" i="3" s="1"/>
  <c r="H438" i="3"/>
  <c r="H564" i="3" s="1"/>
  <c r="L429" i="3" l="1"/>
  <c r="K435" i="3"/>
  <c r="K559" i="3" s="1"/>
  <c r="K291" i="3"/>
  <c r="K498" i="3" s="1"/>
  <c r="L228" i="3"/>
  <c r="L426" i="3"/>
  <c r="L551" i="3" s="1"/>
  <c r="M294" i="3"/>
  <c r="L435" i="3" l="1"/>
  <c r="L559" i="3" s="1"/>
  <c r="M429" i="3"/>
  <c r="K438" i="3"/>
  <c r="K564" i="3" s="1"/>
  <c r="L291" i="3"/>
  <c r="M228" i="3"/>
  <c r="M426" i="3"/>
  <c r="M551" i="3" s="1"/>
  <c r="N294" i="3"/>
  <c r="M435" i="3" l="1"/>
  <c r="M559" i="3" s="1"/>
  <c r="N429" i="3"/>
  <c r="L438" i="3"/>
  <c r="L564" i="3" s="1"/>
  <c r="L498" i="3"/>
  <c r="N228" i="3"/>
  <c r="M291" i="3"/>
  <c r="N426" i="3"/>
  <c r="N551" i="3" s="1"/>
  <c r="O294" i="3"/>
  <c r="N435" i="3" l="1"/>
  <c r="N559" i="3" s="1"/>
  <c r="O429" i="3"/>
  <c r="M438" i="3"/>
  <c r="M498" i="3"/>
  <c r="O228" i="3"/>
  <c r="N291" i="3"/>
  <c r="O426" i="3"/>
  <c r="O551" i="3" s="1"/>
  <c r="P294" i="3"/>
  <c r="O435" i="3" l="1"/>
  <c r="O559" i="3" s="1"/>
  <c r="P429" i="3"/>
  <c r="N438" i="3"/>
  <c r="N498" i="3"/>
  <c r="O291" i="3"/>
  <c r="P228" i="3"/>
  <c r="P426" i="3"/>
  <c r="P551" i="3" s="1"/>
  <c r="Q294" i="3"/>
  <c r="P435" i="3" l="1"/>
  <c r="P559" i="3" s="1"/>
  <c r="Q429" i="3"/>
  <c r="O438" i="3"/>
  <c r="O498" i="3"/>
  <c r="P291" i="3"/>
  <c r="Q228" i="3"/>
  <c r="Q426" i="3"/>
  <c r="Q551" i="3" s="1"/>
  <c r="R294" i="3"/>
  <c r="Q435" i="3" l="1"/>
  <c r="Q559" i="3" s="1"/>
  <c r="R429" i="3"/>
  <c r="P438" i="3"/>
  <c r="P498" i="3"/>
  <c r="R228" i="3"/>
  <c r="Q291" i="3"/>
  <c r="R426" i="3"/>
  <c r="R551" i="3" s="1"/>
  <c r="S294" i="3"/>
  <c r="S426" i="3" s="1"/>
  <c r="S551" i="3" s="1"/>
  <c r="R435" i="3" l="1"/>
  <c r="R559" i="3" s="1"/>
  <c r="S429" i="3"/>
  <c r="S435" i="3" s="1"/>
  <c r="S559" i="3" s="1"/>
  <c r="Q438" i="3"/>
  <c r="Q498" i="3"/>
  <c r="S228" i="3"/>
  <c r="S291" i="3" s="1"/>
  <c r="S498" i="3" s="1"/>
  <c r="R291" i="3"/>
  <c r="S438" i="3" l="1"/>
  <c r="R438" i="3"/>
  <c r="R498" i="3"/>
</calcChain>
</file>

<file path=xl/sharedStrings.xml><?xml version="1.0" encoding="utf-8"?>
<sst xmlns="http://schemas.openxmlformats.org/spreadsheetml/2006/main" count="6754" uniqueCount="597">
  <si>
    <t>PE</t>
  </si>
  <si>
    <t xml:space="preserve">ITEM  </t>
  </si>
  <si>
    <t xml:space="preserve">PE DESCRIPTION                                               </t>
  </si>
  <si>
    <t xml:space="preserve">DISP  </t>
  </si>
  <si>
    <t xml:space="preserve">LOC       </t>
  </si>
  <si>
    <t xml:space="preserve">RCN   </t>
  </si>
  <si>
    <t>A</t>
  </si>
  <si>
    <t xml:space="preserve">   YR1 JAN</t>
  </si>
  <si>
    <t xml:space="preserve">       FEB</t>
  </si>
  <si>
    <t xml:space="preserve">       MAR</t>
  </si>
  <si>
    <t xml:space="preserve">       APR</t>
  </si>
  <si>
    <t xml:space="preserve">       MAY</t>
  </si>
  <si>
    <t xml:space="preserve">       JUN</t>
  </si>
  <si>
    <t xml:space="preserve">       JUL</t>
  </si>
  <si>
    <t xml:space="preserve">       AUG</t>
  </si>
  <si>
    <t xml:space="preserve">       SEP</t>
  </si>
  <si>
    <t xml:space="preserve">       OCT</t>
  </si>
  <si>
    <t xml:space="preserve">       NOV</t>
  </si>
  <si>
    <t xml:space="preserve">       DEC</t>
  </si>
  <si>
    <t xml:space="preserve">   YR2 JAN</t>
  </si>
  <si>
    <t xml:space="preserve">   YR3 JAN</t>
  </si>
  <si>
    <t xml:space="preserve">   YR4 JAN</t>
  </si>
  <si>
    <t xml:space="preserve">   YR5 JAN</t>
  </si>
  <si>
    <t xml:space="preserve">   YR6 JAN</t>
  </si>
  <si>
    <t xml:space="preserve">CUSTOMER METERING                                           </t>
  </si>
  <si>
    <t>NB2550</t>
  </si>
  <si>
    <t>E</t>
  </si>
  <si>
    <t xml:space="preserve">DISTRIBUTION TRANSFORMERS                                   </t>
  </si>
  <si>
    <t>NB2551</t>
  </si>
  <si>
    <t xml:space="preserve">NEW BUSINESS - OVERHEAD CONSTRUCTION                        </t>
  </si>
  <si>
    <t>DL0042</t>
  </si>
  <si>
    <t>NB2552</t>
  </si>
  <si>
    <t xml:space="preserve">NEW BUSINESS - UNDERGROUND CONSTRUCTION                     </t>
  </si>
  <si>
    <t xml:space="preserve">ADVANCED METERING INFRASTRUCTURE  (AMI)                     </t>
  </si>
  <si>
    <t>NB2555</t>
  </si>
  <si>
    <t xml:space="preserve">NEW BUSINESS - METERING ACC. ENCL. EQUIP. &amp; DEVICES         </t>
  </si>
  <si>
    <t xml:space="preserve">MISC OVERHEAD LINE IMPROVEMENTS                             </t>
  </si>
  <si>
    <t>DL3402</t>
  </si>
  <si>
    <t xml:space="preserve">DISTRIBUTION ADDITIONS/RETIREMENTS DUE TO HWY &amp; JOINT USE   </t>
  </si>
  <si>
    <t>DL3403</t>
  </si>
  <si>
    <t xml:space="preserve">DISTRIBUTION LINE MINOR PROJECTS                            </t>
  </si>
  <si>
    <t>DL3404</t>
  </si>
  <si>
    <t xml:space="preserve">UNDERGROUND SYSTEM ADDITIONS &amp; IMPROVEMENTS </t>
  </si>
  <si>
    <t>DL3405</t>
  </si>
  <si>
    <t>DISTRIBUTION UNDERGROUND CONVERSIONS</t>
  </si>
  <si>
    <t xml:space="preserve">MISC CAPITAL ACCRUALS                                       </t>
  </si>
  <si>
    <t xml:space="preserve">OVERHEAD LINE IMPROVEMENTS - POLE INSPECTION PROGRAM        </t>
  </si>
  <si>
    <t xml:space="preserve">NEW DISTRIBUTION FEEDER FOR SUBMARINE CABLE CROSSING        </t>
  </si>
  <si>
    <t xml:space="preserve">LONGSHOT SUB NEW FEEDER                                     </t>
  </si>
  <si>
    <t xml:space="preserve">POWELL LAKE NEW FEEDER                                      </t>
  </si>
  <si>
    <t xml:space="preserve">SMART GRID - SOCO ECONOMIC STIMULUS PROJECTS                </t>
  </si>
  <si>
    <t xml:space="preserve">SO SMART RELIABILITY IMPROVEMENT PROGRAMS                   </t>
  </si>
  <si>
    <t xml:space="preserve">ASSET MANAGEMENT IMPROVEMENT PROGRAMS                       </t>
  </si>
  <si>
    <t xml:space="preserve">MISC DISTRIBUTION LINES SPECIFIC FEEDER IMPROVEMENTS        </t>
  </si>
  <si>
    <t xml:space="preserve">BEULAH SUB - NINE MILE ROAD RECONDUCTOR                     </t>
  </si>
  <si>
    <t xml:space="preserve">DEVILLIERS SUB - INSTALL NETWORK SCADA SYSTEM               </t>
  </si>
  <si>
    <t xml:space="preserve">BLACKWATER SUB - NEW FEEDER                                 </t>
  </si>
  <si>
    <t xml:space="preserve">CROOKED CREEK SUB - FEEDER 6212 RECONDUCTOR                 </t>
  </si>
  <si>
    <t xml:space="preserve">ANTIOCH ROAD SUB NEW FEEDERS                                </t>
  </si>
  <si>
    <t xml:space="preserve">AIRPORT 8932 RECONDUCTOR &amp; PHASE ADDITION                   </t>
  </si>
  <si>
    <t xml:space="preserve">HIGHLAND CITY SUB RELOCATION &amp; 8602 RECONDUCTOR             </t>
  </si>
  <si>
    <t xml:space="preserve">OCEAN CITY SUBSTATION RECONFIGURATION                       </t>
  </si>
  <si>
    <t xml:space="preserve">DEVILLIERS SUBSTATION RECONFIGURATION                       </t>
  </si>
  <si>
    <t xml:space="preserve">EAST CRESTVIEW 3RD FEEDER                                   </t>
  </si>
  <si>
    <t xml:space="preserve">UNIVERSITY SUB AREA FEEDERS                                 </t>
  </si>
  <si>
    <t xml:space="preserve">AVALON SUB MONTICETO RECONDUCTOR                            </t>
  </si>
  <si>
    <t xml:space="preserve">SANDESTIN HILTON SWITCHGEAR REPLACEMENT                     </t>
  </si>
  <si>
    <t xml:space="preserve">MIRAMAR - CRYSTAL BEACH CONFIGURATION                       </t>
  </si>
  <si>
    <t xml:space="preserve">NICEVILLE SUB RECONFIGURATION &amp; NEW FEEDER                  </t>
  </si>
  <si>
    <t xml:space="preserve">CANTONMENT SUB RECONFIGURATION                              </t>
  </si>
  <si>
    <t xml:space="preserve">NORRIS ROAD SUB - NEW FEEDERS                               </t>
  </si>
  <si>
    <t xml:space="preserve">GULF BREEZE 7512 &amp; 7522 RECONDUCTOR                         </t>
  </si>
  <si>
    <t xml:space="preserve">SANTA ROSA CABLE CROSSING ENHANCEMENTS                      </t>
  </si>
  <si>
    <t xml:space="preserve">HOLIDAY SUBSTATION NEW FEEDERS                              </t>
  </si>
  <si>
    <t xml:space="preserve">HENDERSON BEACH SUB NEW FEEDERS &amp; RECONFIGURATION           </t>
  </si>
  <si>
    <t xml:space="preserve">BAY COUNTY SUB - NEW FEEDER                                 </t>
  </si>
  <si>
    <t xml:space="preserve">WHITING SUB - AREA FEEDERS                                  </t>
  </si>
  <si>
    <t xml:space="preserve">STORM SUPPORT - OVERHEAD                                    </t>
  </si>
  <si>
    <t xml:space="preserve">STORM SUPPORT - UNDERGROUND                                 </t>
  </si>
  <si>
    <t xml:space="preserve">STORM HARDENING - OVERHEAD                                  </t>
  </si>
  <si>
    <t xml:space="preserve">STORM HARDENING - JOINT USE                                 </t>
  </si>
  <si>
    <t xml:space="preserve">DEVILLIERS SUB - NETWORK UPGRADES                           </t>
  </si>
  <si>
    <t xml:space="preserve">NAVARRE SUB NEW 795 FEEDERS                                 </t>
  </si>
  <si>
    <t xml:space="preserve">SYSTEM REACTIVE CORRECTIVE CAPACITY                         </t>
  </si>
  <si>
    <t>DL3700</t>
  </si>
  <si>
    <t xml:space="preserve">TOOLS IMPLEMENTS AND TEST EQUIP.                            </t>
  </si>
  <si>
    <t>GP4301</t>
  </si>
  <si>
    <t xml:space="preserve">AUTOMOBILES AUTO TRUCKS &amp; EQUIP.                            </t>
  </si>
  <si>
    <t>GP0075</t>
  </si>
  <si>
    <t xml:space="preserve">POWER DELIVERY TECHNOLOGY IMPROVEMENTS                      </t>
  </si>
  <si>
    <t>GP0049</t>
  </si>
  <si>
    <t xml:space="preserve">TRANS SUB INFRASTRUCTURE PROJECTS                           </t>
  </si>
  <si>
    <t>TS2999</t>
  </si>
  <si>
    <t xml:space="preserve">TRANS LINE INFRASTRUCTURE PROJECTS                          </t>
  </si>
  <si>
    <t>TL2230</t>
  </si>
  <si>
    <t>TL2999</t>
  </si>
  <si>
    <t>TL2115</t>
  </si>
  <si>
    <t>TS2000</t>
  </si>
  <si>
    <t xml:space="preserve">PENSACOLA SVC                                               </t>
  </si>
  <si>
    <t xml:space="preserve">          </t>
  </si>
  <si>
    <t xml:space="preserve">P&amp;C INFRASTRUCTURE PROJECTS                                 </t>
  </si>
  <si>
    <t xml:space="preserve">115 KV STATIC WIRE REPLACEMENTS                             </t>
  </si>
  <si>
    <t>TL3115</t>
  </si>
  <si>
    <t xml:space="preserve">TRANSMISSION LINE SWITCH REPLACEMENT (SGIG)                 </t>
  </si>
  <si>
    <t xml:space="preserve">N. BREWTON - ALLIGATOR SWAMP 230 KV GULF                    </t>
  </si>
  <si>
    <t>TL3230</t>
  </si>
  <si>
    <t>TS2230</t>
  </si>
  <si>
    <t xml:space="preserve">LAGUNA BEACH - SANTA ROSA #2 230KV TL                       </t>
  </si>
  <si>
    <t xml:space="preserve">SCENIC HILLS BUS MODIFICATIONS                              </t>
  </si>
  <si>
    <t>TS2115</t>
  </si>
  <si>
    <t xml:space="preserve">CRIST - SHOAL RIVER 230V LOOP INTO ALLIGATOR SWAMP          </t>
  </si>
  <si>
    <t xml:space="preserve">TRANSMISSION LN SWITCH REPL PROJ                            </t>
  </si>
  <si>
    <t xml:space="preserve">MARIANNA - ALFORD 115KV RECONDUCTOR                         </t>
  </si>
  <si>
    <t xml:space="preserve">BRENTWOOD - SCENIC HILLS #2 115 KV                          </t>
  </si>
  <si>
    <t xml:space="preserve">LIVE OAK - NAVARRE INSULATOR REPLACEMENT                    </t>
  </si>
  <si>
    <t xml:space="preserve">TL115 </t>
  </si>
  <si>
    <t xml:space="preserve">PANAMA CITY SVC                                             </t>
  </si>
  <si>
    <t xml:space="preserve">TRANSMISSION BREAKER REPLACEMENT                            </t>
  </si>
  <si>
    <t xml:space="preserve">HIGHLAND CITY - GREENWOOD 115KV TL RECONDUCTOR              </t>
  </si>
  <si>
    <t xml:space="preserve">TRANSMISSION NERC CIP                                       </t>
  </si>
  <si>
    <t xml:space="preserve">BELLVIEW 230 &amp; 115KV PROT &amp; CONTROL SYS REPL                </t>
  </si>
  <si>
    <t xml:space="preserve">GUYED Y TOWER ANCHOR REPLACEMENTS                           </t>
  </si>
  <si>
    <t xml:space="preserve">TRANSMISSION TOOLS/TEST EQUIP (SGIG)                        </t>
  </si>
  <si>
    <t xml:space="preserve">ALLIGATOR SWAMP CAP BANK                                    </t>
  </si>
  <si>
    <t xml:space="preserve">SHOAL RIVER 230/115KV AUTO #2                               </t>
  </si>
  <si>
    <t xml:space="preserve">W. PENSACOLA CAP BANK                                       </t>
  </si>
  <si>
    <t xml:space="preserve">LAGUNA AND HIGHLAND CITY 230KV POWER SUPPLIES               </t>
  </si>
  <si>
    <t>DS2115</t>
  </si>
  <si>
    <t xml:space="preserve">HOLMES CREEK - HIGHLAND CITY 230KV                          </t>
  </si>
  <si>
    <t>TL1230</t>
  </si>
  <si>
    <t xml:space="preserve">Survey and Renewal of Transmission Corridor Leases          </t>
  </si>
  <si>
    <t xml:space="preserve">HOLMES CREEK TO GENEVA TAP UPGRADE                          </t>
  </si>
  <si>
    <t xml:space="preserve">CALLAWAY-GASKIN 115KV LINE RECONDUCTOR                      </t>
  </si>
  <si>
    <t xml:space="preserve">SMITH-LAGUNA 115 KV LINE CONVERSION TO 230KV                </t>
  </si>
  <si>
    <t xml:space="preserve">AMERICAN CYANAMID - AVALON NEW 115KV TL                     </t>
  </si>
  <si>
    <t xml:space="preserve">BARRY-CRIST 230 KV UPGRADE                                  </t>
  </si>
  <si>
    <t xml:space="preserve">MOLINO - PINE FOREST 115KV RECONDUCTOR                      </t>
  </si>
  <si>
    <t xml:space="preserve">CRIST - AIR PRODUCTS 115KV REBUILD                          </t>
  </si>
  <si>
    <t xml:space="preserve">SLOCOMB - HOLMES CREEK 115KV REBUILD                        </t>
  </si>
  <si>
    <t xml:space="preserve">Deteriorated Transmission Line Conductor Replacement        </t>
  </si>
  <si>
    <t xml:space="preserve">DIST SUB INFRASTRUCTURE PROJECTS                            </t>
  </si>
  <si>
    <t>DS2999</t>
  </si>
  <si>
    <t xml:space="preserve">Black Water Feed Addition                                   </t>
  </si>
  <si>
    <t xml:space="preserve">GULF BREEZE RELIABILITY UPGRADE                             </t>
  </si>
  <si>
    <t xml:space="preserve">BAYOU MARCUS 115 12KV RELIABILITY UPGRADE                   </t>
  </si>
  <si>
    <t xml:space="preserve">DESTIN 115 12KV RELIABILITY UPGRADE                         </t>
  </si>
  <si>
    <t xml:space="preserve">OCEAN CITY LOWSIDE BUS REBUILD                              </t>
  </si>
  <si>
    <t xml:space="preserve">HATHAWAY 115 12KV RELIABILITY UPGRADE                       </t>
  </si>
  <si>
    <t xml:space="preserve">BLUEWATER 115 12KV NEW HOUSE AND BATTERIES                  </t>
  </si>
  <si>
    <t xml:space="preserve">INNERARITY 115 12KV UPGRADE                                 </t>
  </si>
  <si>
    <t xml:space="preserve">FORT WALTON 115 12KV RELIABILITY UPGRADE                    </t>
  </si>
  <si>
    <t xml:space="preserve">PROACTIVE TRANSFORMER REPLACEMENT                           </t>
  </si>
  <si>
    <t xml:space="preserve">MILLIGAN CONVERSION                                         </t>
  </si>
  <si>
    <t xml:space="preserve">MARIANNA BREAKER REPLACEMENT                                </t>
  </si>
  <si>
    <t xml:space="preserve">CANTONMENT LOWSIDE BUS STRUCTURE REBUILD                    </t>
  </si>
  <si>
    <t xml:space="preserve">AIRPORT SUBSTATION CONVERSION                               </t>
  </si>
  <si>
    <t xml:space="preserve">ANTOIOCH NEW SUBSTATION                                     </t>
  </si>
  <si>
    <t xml:space="preserve">BRENTWOOD DS RELIABILITY UPGRADE                            </t>
  </si>
  <si>
    <t xml:space="preserve">CORDOVA 115/12KV SUBSTATION P &amp; C INFRASTRUCTURE UPGRADE    </t>
  </si>
  <si>
    <t xml:space="preserve">HURLBURT 115/12KV SUBSTATION P &amp; C INFRASTRUCTURE UPGRADE   </t>
  </si>
  <si>
    <t xml:space="preserve">OAKFIELD 115/12KV SUBSTATION P &amp; C INFRASTRUCTURE UPGRADE   </t>
  </si>
  <si>
    <t xml:space="preserve">DIST EQUIPMT PROT &amp; CONTROL IMPROVMT PROG                   </t>
  </si>
  <si>
    <t xml:space="preserve">HONEYSUCKLE DS RELIABILITY UPGRADE                          </t>
  </si>
  <si>
    <t xml:space="preserve">12 KV BREAKER REPLACEMENT PROGRAM                           </t>
  </si>
  <si>
    <t xml:space="preserve"> BLACKWATER 115/12KV SUBSTATION P &amp; C INFRASTRUCTURE UPGRADE</t>
  </si>
  <si>
    <t>SULLLIVAN STREET 115/12KV SUBSTATION P &amp; C INFRASTRUCTURE UP</t>
  </si>
  <si>
    <t xml:space="preserve">ELLYSON 115/12KV SUBSTATION P &amp; C INFRASTRUCTURE UPGRADE    </t>
  </si>
  <si>
    <t xml:space="preserve"> NICEVILLE 115/12KV SUBSTATION P &amp; C INFRASTRUCTURE UPGRADE </t>
  </si>
  <si>
    <t xml:space="preserve">POWELL LAKE NEW 12KV BAY                                    </t>
  </si>
  <si>
    <t xml:space="preserve">Marianna 115/12kV Substation P &amp; C Infrastructure Upgrade   </t>
  </si>
  <si>
    <t xml:space="preserve">ECRC Highland City Sub Remediation                          </t>
  </si>
  <si>
    <t xml:space="preserve">EASTGATE PROT&amp;CONTROL SYS.REPL                              </t>
  </si>
  <si>
    <t xml:space="preserve">REDWOOD PROT&amp;CONTROL SYS.REPL                               </t>
  </si>
  <si>
    <t xml:space="preserve">AIR PRODUCTS PROT&amp;CONTROL SYS.REPL                          </t>
  </si>
  <si>
    <t xml:space="preserve">BAYOU CHICO PROT&amp;CONTROL SYS.REPL                           </t>
  </si>
  <si>
    <t xml:space="preserve">DEVILLIERS PROT&amp;CONTROL SYS.REPL                            </t>
  </si>
  <si>
    <t xml:space="preserve">LONG BEACH PROT&amp;CONTROL SYS.REPL                            </t>
  </si>
  <si>
    <t xml:space="preserve">LIVE OAK PROT&amp;CONTROL SYS.REPL                              </t>
  </si>
  <si>
    <t xml:space="preserve">NICEVILLE 115/12KV TRANSFORMER UPGRADE                      </t>
  </si>
  <si>
    <t xml:space="preserve">DEVILLERS LOWSIDE BUS STRUCTURE REBUILD                     </t>
  </si>
  <si>
    <t xml:space="preserve">GRACEVILLE 115/12KV SUBSTATION P &amp; C INFRASTRUCTURE UPGRADE </t>
  </si>
  <si>
    <t>CAVERNS RD. 115/12KV SUBSTATION P &amp; C INFRASTRUCTURE UPGRADE</t>
  </si>
  <si>
    <t xml:space="preserve">PACE 115/12KV SUBSTATION P &amp; C INFRASTRUCTURE UPGRADE       </t>
  </si>
  <si>
    <t xml:space="preserve">TYNDALL 115/12KV SUBSTATION P &amp; C INFRASTRUCTURE UPGRADE    </t>
  </si>
  <si>
    <t xml:space="preserve">NORTHSIDE 115/12KV SUBSTATION P &amp; C INFRASTRUCTURE UPGRADE  </t>
  </si>
  <si>
    <t xml:space="preserve">Norris Rd Substation                                        </t>
  </si>
  <si>
    <t xml:space="preserve">CIRCUIT SWITCHER IMP - TS/DS                                </t>
  </si>
  <si>
    <t xml:space="preserve">DUKE FIELD 115/12KV NEW SUB AND FEEDER                      </t>
  </si>
  <si>
    <t xml:space="preserve">Gulf Breeze &amp; Live Oak Area Improvements                    </t>
  </si>
  <si>
    <t xml:space="preserve">Ponce and Carryville Conversion to 115kV                    </t>
  </si>
  <si>
    <t xml:space="preserve">EMS SYSTEM ADDITIONS &amp; IMPROVEMENTS                         </t>
  </si>
  <si>
    <t xml:space="preserve">FIBER OPTIC EQUIP                                           </t>
  </si>
  <si>
    <t xml:space="preserve">HOLIDAY NEW SUBSTATION                                      </t>
  </si>
  <si>
    <t xml:space="preserve">ECUA 230/12 KV NEW SUB NEW FDR                              </t>
  </si>
  <si>
    <t xml:space="preserve">OPTICAL GROUND WIRE (SGIS)                                  </t>
  </si>
  <si>
    <t xml:space="preserve">TRANSMISSION TOOLS AND TEST EQUIPMENT                       </t>
  </si>
  <si>
    <t xml:space="preserve">NEW BUSINESS STREET LIGHTS                                  </t>
  </si>
  <si>
    <t>NB2553</t>
  </si>
  <si>
    <t xml:space="preserve">PRIVATE STREET &amp; YARD LIGHTS                                </t>
  </si>
  <si>
    <t>NB2556</t>
  </si>
  <si>
    <t xml:space="preserve">ADVANCED ENERGY MANAGEMENT (AEM)                            </t>
  </si>
  <si>
    <t xml:space="preserve">NEW PRODUCTS AND SERVICES                                   </t>
  </si>
  <si>
    <t>NONUTL</t>
  </si>
  <si>
    <t xml:space="preserve">PE    </t>
  </si>
  <si>
    <t xml:space="preserve">DESC                                                        </t>
  </si>
  <si>
    <t xml:space="preserve">UNDERGROUND SYSTEM ADDITIONS &amp; IMPROVEMENTS                 </t>
  </si>
  <si>
    <t xml:space="preserve">DISTRIBUTION UNDERGROUND CONVERSIONS                        </t>
  </si>
  <si>
    <t xml:space="preserve">OFFICE FURNITURE &amp; MECHANICAL EQUIP.                        </t>
  </si>
  <si>
    <t>GP0055</t>
  </si>
  <si>
    <t xml:space="preserve">MISC. BUILDINGS LAND AND EQUIP.                             </t>
  </si>
  <si>
    <t>GP0047</t>
  </si>
  <si>
    <t xml:space="preserve">SECURITY                                                    </t>
  </si>
  <si>
    <t>GP0057</t>
  </si>
  <si>
    <t xml:space="preserve">TELECOMMUNICATIONS WIRELESS SYSTEM ADDITIONS/IMPROVEMENTS   </t>
  </si>
  <si>
    <t xml:space="preserve">AV EQUIP &amp; SERVICES                                         </t>
  </si>
  <si>
    <t xml:space="preserve">VOICE &amp; DATA CONVERGED NETWORK                              </t>
  </si>
  <si>
    <t xml:space="preserve">TRANSPORT NETWORK                                           </t>
  </si>
  <si>
    <t xml:space="preserve">T&amp;D WAREHOUSE EQUIPMENT REPLACEMENT                         </t>
  </si>
  <si>
    <t xml:space="preserve">PINE FOREST NEW OFFICE FACILITY                             </t>
  </si>
  <si>
    <t xml:space="preserve">CRESTVIEW DIST ROOF                                         </t>
  </si>
  <si>
    <t xml:space="preserve">REPLACE ROOF AT CORPORATE OFFICE                            </t>
  </si>
  <si>
    <t xml:space="preserve">COMMUNICATIONS/PRINTSHOP                                    </t>
  </si>
  <si>
    <t xml:space="preserve">CRESTVIEW LS RENOVATIONS/ADDITIONS                          </t>
  </si>
  <si>
    <t xml:space="preserve">General Whse Shed Roof                                      </t>
  </si>
  <si>
    <t xml:space="preserve">Maximo/PowerPlant Upgrades                                  </t>
  </si>
  <si>
    <t>INT303</t>
  </si>
  <si>
    <t xml:space="preserve">Panama City LS Air Handler Unit 3-5                         </t>
  </si>
  <si>
    <t xml:space="preserve">PINE FOREST PARKING LOT RESURFACE                           </t>
  </si>
  <si>
    <t xml:space="preserve">FIELD COMPUTING                                             </t>
  </si>
  <si>
    <t>GP0051</t>
  </si>
  <si>
    <t xml:space="preserve">Envir-Scherer 3 Ground Water Monitoring                     </t>
  </si>
  <si>
    <t>PG0020</t>
  </si>
  <si>
    <t xml:space="preserve">Envir - Scherer 3 316b Study                                </t>
  </si>
  <si>
    <t xml:space="preserve">Envir-  Scherer 3 Intake Screens                            </t>
  </si>
  <si>
    <t xml:space="preserve">Envir - Scherer 3 Phys- Chem Bio WTP                        </t>
  </si>
  <si>
    <t xml:space="preserve">Envir - Scherer 3  Low Volume Waste Water Treatment         </t>
  </si>
  <si>
    <t xml:space="preserve">Envir - Scherer 3 Gypsum Dewatering                         </t>
  </si>
  <si>
    <t xml:space="preserve">Envir - Scherer 3 Dry Bottom Ash                            </t>
  </si>
  <si>
    <t xml:space="preserve">Envir - Scherer 3 New Landfill - Phase 1                    </t>
  </si>
  <si>
    <t xml:space="preserve">CRIST UNIT 4 &amp; 5 ASH SYSTEM 600 VAC MCC                     </t>
  </si>
  <si>
    <t>PG0005</t>
  </si>
  <si>
    <t>O</t>
  </si>
  <si>
    <t xml:space="preserve">ECRC-AIR-CRIST- 4-5 OPACITY REPLACEMENT                     </t>
  </si>
  <si>
    <t xml:space="preserve">CRIST 6 AIR HEATER BASKETS                                  </t>
  </si>
  <si>
    <t xml:space="preserve">CRIST UNIT 7 ROOF TUBES HEADER TO HEADER                    </t>
  </si>
  <si>
    <t xml:space="preserve">CRIST UNIT 7 REHEATER                                       </t>
  </si>
  <si>
    <t xml:space="preserve">CRIST UNIT 6 PRIMARY SUPERHEATER                            </t>
  </si>
  <si>
    <t xml:space="preserve">CRIST U6 DUCT WORK AND EXPANSION JOINTS                     </t>
  </si>
  <si>
    <t xml:space="preserve">CRIST UNIT 6 HRA SIDEWALLS HEADER TO HEADER                 </t>
  </si>
  <si>
    <t xml:space="preserve">CRIST UNIT 7 PRIMARY SUPERHEATER                            </t>
  </si>
  <si>
    <t xml:space="preserve">CRIST  6 STATIC EXCITER AND VOLTAGE REGULATOR               </t>
  </si>
  <si>
    <t xml:space="preserve">CRIST UNIT 7 FINISHING SUPERHEATER                          </t>
  </si>
  <si>
    <t xml:space="preserve">CRIST  7 STATIC EXCITER &amp; VOLTAGE REGULATOR                 </t>
  </si>
  <si>
    <t xml:space="preserve">CRIST U7 DUCT WORK AND EXPANSION JOINTS                     </t>
  </si>
  <si>
    <t xml:space="preserve">CRIST 4 &amp; 5 PRIMARY/SECONDARY ASH COLLECTOR REPLACEMENT     </t>
  </si>
  <si>
    <t xml:space="preserve">CRIST UNIT 7 HIGH PRESSURE HEATER                           </t>
  </si>
  <si>
    <t xml:space="preserve">CRIST 4 BOTTOM ASH DOGHOUSE AND SLUICE GATE                 </t>
  </si>
  <si>
    <t xml:space="preserve">CRIST U6 BOTTOM ASH PIPING REPLACEMENT                      </t>
  </si>
  <si>
    <t xml:space="preserve">CRIST U4&amp;5 BOTTOM ASH PIPING REPLACEMENT                    </t>
  </si>
  <si>
    <t xml:space="preserve">CRIST 4 &amp; 5 ASH CONTROLS                                    </t>
  </si>
  <si>
    <t xml:space="preserve">ECRC-AIR-CRIST ALIGNMENT GRID REPLACEMENT FOR SPARGER TUBES </t>
  </si>
  <si>
    <t xml:space="preserve">CRIST COMMON SILO TRANSFORMERS                              </t>
  </si>
  <si>
    <t xml:space="preserve">CRIST 7B BFP VOLUTE                                         </t>
  </si>
  <si>
    <t xml:space="preserve">ECRC-AIR-CRIST 7 SCR CATALYST REPLACEMENT                   </t>
  </si>
  <si>
    <t xml:space="preserve">CRIST 7 CONDENSER VACUUM PUMPS                              </t>
  </si>
  <si>
    <t xml:space="preserve">ECRC-AIR-CRIST  6 UPGR PRECIP                               </t>
  </si>
  <si>
    <t xml:space="preserve">CRIST 5 BOTTOM ASH DOGHOUSE AND SLUICE GATE                 </t>
  </si>
  <si>
    <t xml:space="preserve">CRIST 7 REPLACE MAIN BATTERY BANK BATTERIES                 </t>
  </si>
  <si>
    <t xml:space="preserve">CRIST 6C 4160 V BUS REPL BREAKERS                           </t>
  </si>
  <si>
    <t xml:space="preserve">CRIST 7C 4160 VOLT BUS REPLACE BREAKERS                     </t>
  </si>
  <si>
    <t xml:space="preserve">CRIST COMMON #2 DEMIN. MCC. REPLACEMENT                     </t>
  </si>
  <si>
    <t xml:space="preserve">CRIST 4 - 2300 VOLT BREAKERS                                </t>
  </si>
  <si>
    <t xml:space="preserve">CRIST 6 PYRITE LINES                                        </t>
  </si>
  <si>
    <t xml:space="preserve">CRIST 4-7 SILO ASH MCC REPLACEMENT                          </t>
  </si>
  <si>
    <t xml:space="preserve">CRIST 4 STEAM COOLED FRONT WALL REPLACEMENT                 </t>
  </si>
  <si>
    <t xml:space="preserve">CRIST 5 STEAM COOLED FRONT WALL REPLACEMENT                 </t>
  </si>
  <si>
    <t xml:space="preserve">CRIST U5 575 VOLT BUS REPLACEMENT                           </t>
  </si>
  <si>
    <t xml:space="preserve">CRIST U6 REPLACE MAIN BATTERY BANK BATTERIES                </t>
  </si>
  <si>
    <t xml:space="preserve">CRIST 6 - 6A 4160 VOLT BREAKERS                             </t>
  </si>
  <si>
    <t xml:space="preserve">CRIST 6 -6B 4160 VOLT BREAKERS                              </t>
  </si>
  <si>
    <t xml:space="preserve">CRIST U6 BOOSTER PUMPS REPLACEMENT                          </t>
  </si>
  <si>
    <t xml:space="preserve">CRIST 6 REPLACEMENT  COAL BUNKERS                           </t>
  </si>
  <si>
    <t xml:space="preserve">CRIST 7 REPLACEMENT OF COAL BUNKERS                         </t>
  </si>
  <si>
    <t xml:space="preserve">CRIST 4 REPLACEMENT OF COAL BUNKERS                         </t>
  </si>
  <si>
    <t xml:space="preserve">CRIST 5 REPLACEMENT OF COAL BUNKERS                         </t>
  </si>
  <si>
    <t xml:space="preserve">CRIST 5 -- 2300 VOLT BREAKERS                               </t>
  </si>
  <si>
    <t xml:space="preserve">ECRC-AIR-CRIST 7 FGAS MONITORS                              </t>
  </si>
  <si>
    <t xml:space="preserve">CRIST 5 REPLACE ECONOMIZER                                  </t>
  </si>
  <si>
    <t xml:space="preserve">CRIST 7 PYRITE LINES                                        </t>
  </si>
  <si>
    <t xml:space="preserve">CRIST 6 PYRITE HOPPERS                                      </t>
  </si>
  <si>
    <t xml:space="preserve">CRIST U6 CIRCULATING WATER PUMP REPLACEMENT                 </t>
  </si>
  <si>
    <t xml:space="preserve">CRIST 6 REHEAT SPRAY SYSTEM                                 </t>
  </si>
  <si>
    <t xml:space="preserve">ECRC-AIR-CRIST  6 SCR CATALYST REPLACEMENT                  </t>
  </si>
  <si>
    <t xml:space="preserve">CRIST U6 BLOWDOWN TANK REPLACEMENT                          </t>
  </si>
  <si>
    <t xml:space="preserve">CRIST 6 &amp; 7 REPLACE COOLING TOWER BUILDING                  </t>
  </si>
  <si>
    <t xml:space="preserve">CRIST U1-2-3 2300 VOLT SWITCHGEAR                           </t>
  </si>
  <si>
    <t xml:space="preserve">ECRC-AIR-CRIST SCRUBBER EXPANSION JOINT REPL EJ-1           </t>
  </si>
  <si>
    <t xml:space="preserve">CRIST U7 TURBINE VACUUM DEHYDRATOR                          </t>
  </si>
  <si>
    <t xml:space="preserve">CRIST UNIT 6 TURBINE OIL COOLER                             </t>
  </si>
  <si>
    <t xml:space="preserve">CRIST 6 A&amp;B VACUUM DEHYDRATOR FOR BOILER FEED PUMPS         </t>
  </si>
  <si>
    <t xml:space="preserve">CRIST 4&amp;5 SSS TRANSFORMER REPLACEMENT                       </t>
  </si>
  <si>
    <t xml:space="preserve">ENVIR-WATER-CRIST 4&amp;5 COOLING TOWER REPLACEMENT             </t>
  </si>
  <si>
    <t xml:space="preserve">CRIST UNIT 4 WALL BLOWERS                                   </t>
  </si>
  <si>
    <t xml:space="preserve">CRIST UNIT 4 LONG RETRACT SOOTBLOWERS                       </t>
  </si>
  <si>
    <t xml:space="preserve">CRIST UNIT 5 WALL BLOWERS                                   </t>
  </si>
  <si>
    <t xml:space="preserve">CRIST UNIT 5 LONG RETRACT SOOTBLOWERS                       </t>
  </si>
  <si>
    <t xml:space="preserve">CRIST UNIT 4 BURNER REPLACEMENT                             </t>
  </si>
  <si>
    <t xml:space="preserve">CRIST UNIT 5 BURNER REPLACEMENT                             </t>
  </si>
  <si>
    <t xml:space="preserve">CRIST 6 FINISHING SUPERHEAT HEADER                          </t>
  </si>
  <si>
    <t xml:space="preserve">CRIST 6 REPLACE ASH HOOPER                                  </t>
  </si>
  <si>
    <t xml:space="preserve">CRIST 7 AIR HEATER BASKETS                                  </t>
  </si>
  <si>
    <t xml:space="preserve">CRIST 7 REPLACE FINISHING SUPERHEAT OUTLET HEADER           </t>
  </si>
  <si>
    <t xml:space="preserve">CRIST 4 - AIR HEATER BASKETS                                </t>
  </si>
  <si>
    <t xml:space="preserve">CRIST 5 - AIR HEATER BASKETS                                </t>
  </si>
  <si>
    <t xml:space="preserve">CRIST - MINOR MISC ADDITIONS                                </t>
  </si>
  <si>
    <t xml:space="preserve">CRIST 6 - LP TURBINE REPL.                                  </t>
  </si>
  <si>
    <t xml:space="preserve">CRIST 7 - ECONOMIZER                                        </t>
  </si>
  <si>
    <t xml:space="preserve">CRIST 7 PYRITE HOPPERS                                      </t>
  </si>
  <si>
    <t xml:space="preserve">CRIST 7 FLY ASH CONTROLS                                    </t>
  </si>
  <si>
    <t xml:space="preserve">CRIST 7 - DIVISION WALL SUPERHEATER                         </t>
  </si>
  <si>
    <t xml:space="preserve">CRIST 7 REHEAT OUTLET HEADER REPLACEMENT                    </t>
  </si>
  <si>
    <t xml:space="preserve">CRIST 6 LOWER ECONOMIZER AND HEADER REPLACEMENT             </t>
  </si>
  <si>
    <t xml:space="preserve">CRIST 6 UPPER ECONOMIZER                                    </t>
  </si>
  <si>
    <t xml:space="preserve">CRIST 7 - PULVERIZED COAL PIPING                            </t>
  </si>
  <si>
    <t xml:space="preserve">CRIST 5 - PULVERIZED COAL PIPING                            </t>
  </si>
  <si>
    <t xml:space="preserve">CRIST 4 - PULVERIZED COAL PIPING                            </t>
  </si>
  <si>
    <t xml:space="preserve">CRIST 4 GENERATOR STATOR REWIND                             </t>
  </si>
  <si>
    <t xml:space="preserve">CRIST 6 - PULVERIZED COAL PIPING                            </t>
  </si>
  <si>
    <t xml:space="preserve">CRIST 6 REHEAT HEADER                                       </t>
  </si>
  <si>
    <t xml:space="preserve">CRIST BARGE HAUL SYSTEM                                     </t>
  </si>
  <si>
    <t xml:space="preserve">CRIST 4 - EXCITER AND VOLTAGE REGULATOR                     </t>
  </si>
  <si>
    <t xml:space="preserve">CRIST 4 &amp; 5 REPLACE INTAKE SCREENS                          </t>
  </si>
  <si>
    <t xml:space="preserve">CRIST 4 - L-1/L-0 TURBINE BLADE                             </t>
  </si>
  <si>
    <t xml:space="preserve">CRIST 6 FD FAN OUTLET POSITIONER REPLACEMENTS               </t>
  </si>
  <si>
    <t xml:space="preserve">CRIST 6 CONTROL UPGRADE                                     </t>
  </si>
  <si>
    <t xml:space="preserve">CRIST 5 - L-0 TURBINE BLADE                                 </t>
  </si>
  <si>
    <t xml:space="preserve">CRIST 5 - 16-17-AND 18 STAGE TURBINE BLADE                  </t>
  </si>
  <si>
    <t xml:space="preserve">CRIST 6 CONTROL SYSTEM UPGRADES                             </t>
  </si>
  <si>
    <t xml:space="preserve">CRIST 5 CONTROL SYSTEM UPGRADES                             </t>
  </si>
  <si>
    <t xml:space="preserve">CRIST 4 CONTROL SYSTEM UPGRADES                             </t>
  </si>
  <si>
    <t xml:space="preserve">CRIST 4 MONITORING SYSTEM UPGRADES                          </t>
  </si>
  <si>
    <t xml:space="preserve">CRIST 7 - MAIN TURBINE OIL COOLERS                          </t>
  </si>
  <si>
    <t xml:space="preserve">CRIST U6 MONITORING SYSTEM UPGRADE                          </t>
  </si>
  <si>
    <t xml:space="preserve">CRIST 5 MONITORING SYSTEM UPGRADES                          </t>
  </si>
  <si>
    <t xml:space="preserve">CRIST 7 CONTROL SYSTEM UPGRADES                             </t>
  </si>
  <si>
    <t xml:space="preserve">CRIST 7 UPS REPLACEMENT                                     </t>
  </si>
  <si>
    <t xml:space="preserve">CRIST 7 BATTERY BANK                                        </t>
  </si>
  <si>
    <t xml:space="preserve">CRIST 4&amp;5 BATTERY BANK                                      </t>
  </si>
  <si>
    <t xml:space="preserve">CRIST 6 BATTERY BANK                                        </t>
  </si>
  <si>
    <t xml:space="preserve">CRIST CLEARWATER HDRS &amp; PIPING                              </t>
  </si>
  <si>
    <t xml:space="preserve">CRIST CONDENSATE MAKEUP PIPING                              </t>
  </si>
  <si>
    <t xml:space="preserve">CRIST U4 &amp; U5 DUCTWORK                                      </t>
  </si>
  <si>
    <t xml:space="preserve">CRIST U 6 &amp; 7 DUCTWORK                                      </t>
  </si>
  <si>
    <t xml:space="preserve">CRIST U7 LOW PRESSURE WATER HEATERS                         </t>
  </si>
  <si>
    <t xml:space="preserve">ECRC-AIR-CRIST 7 SCR MISC                                   </t>
  </si>
  <si>
    <t xml:space="preserve">CRIST U6 SSS TRANSFORMER TIE BREAKER                        </t>
  </si>
  <si>
    <t xml:space="preserve">ECRC-AIR-CRIST 7 ESP UPGRADE                                </t>
  </si>
  <si>
    <t xml:space="preserve">ECRC-AIR-CRIST SNCR MISCELLANEOUS                           </t>
  </si>
  <si>
    <t xml:space="preserve">ECRC-AIR-CRIST 6 SCR MISCELLANEOUS                          </t>
  </si>
  <si>
    <t xml:space="preserve">CRIST U7 MONITORING SYSTEM UPGRADE                          </t>
  </si>
  <si>
    <t xml:space="preserve">CRIST Common 047 SILO REPLACEMENT                           </t>
  </si>
  <si>
    <t xml:space="preserve">CRIST UNIT 4 #4 HIGH PRESSURE HEATER                        </t>
  </si>
  <si>
    <t xml:space="preserve">CRIST UNIT 7 HRA SIDEWALLS HEADER TO HEADER                 </t>
  </si>
  <si>
    <t xml:space="preserve">ECRC-AIR-CRIST SCRUBBER BOOSTER FAN HUBS                    </t>
  </si>
  <si>
    <t xml:space="preserve">CRIST UNIT 6 NO. 6 HIGH PRESSURE FEEDWATER HEATER           </t>
  </si>
  <si>
    <t xml:space="preserve">CRIST UNIT 6 REHEAT AND SUPERHEAT DAMPERS                   </t>
  </si>
  <si>
    <t xml:space="preserve">ECRC-AIR-CRIST U7 SCR PRECIP RELOCAT                        </t>
  </si>
  <si>
    <t xml:space="preserve">CRIST U7 A&amp;B VACUUM DEHYDRATOR - BOILER FEED PUMP           </t>
  </si>
  <si>
    <t xml:space="preserve">CRIST U6 HP/IP &amp; U7 LP TURBINE UPGRADES                     </t>
  </si>
  <si>
    <t xml:space="preserve">CRIST ASH SYSTEM AIR COMPRESSORS                            </t>
  </si>
  <si>
    <t xml:space="preserve">CRIST LAB DATA MANAGEMENT SYSTEM-OVATION                    </t>
  </si>
  <si>
    <t xml:space="preserve">CRIST DEMINERALIZER NEUTRALIZATION BASIN LEVEL CONTROLS     </t>
  </si>
  <si>
    <t xml:space="preserve">CRIST HYDRO-MIXERS                                          </t>
  </si>
  <si>
    <t xml:space="preserve">CRIST 7 BOTTOM ASH HOPPER                                   </t>
  </si>
  <si>
    <t xml:space="preserve">CRIST HYDRO-BIN PUMP AND PIPING                             </t>
  </si>
  <si>
    <t xml:space="preserve">CRIST U7 ASH SLUICE PUMP SKIDS                              </t>
  </si>
  <si>
    <t xml:space="preserve">CRIST - UNIT 6 REPLACE REHEATER                             </t>
  </si>
  <si>
    <t xml:space="preserve">ECRC-AIR-CRIST SCRUBBER MISCELLANEOUS                       </t>
  </si>
  <si>
    <t xml:space="preserve">CRIST U 4 &amp; 5 ASH SLUICE PUMP SKIDS                         </t>
  </si>
  <si>
    <t xml:space="preserve">CRIST 6 ASH SLUICE PUMP SKIDS                               </t>
  </si>
  <si>
    <t xml:space="preserve">ECRC-AIR-CRIST 4&amp;5 BY-PASS STACK CEMS EQUIPMENT             </t>
  </si>
  <si>
    <t xml:space="preserve">CRIST COMMON -CONVEYOR BELTS REPLACEMENT                    </t>
  </si>
  <si>
    <t xml:space="preserve">ECRC-AIR-CRIST 6&amp;7 BY-PASS STACK CEMS EQUIPMENT             </t>
  </si>
  <si>
    <t xml:space="preserve">CRIST 4-7 DEMINERALIZER NEUTRALIZATION BASIN PUMPS          </t>
  </si>
  <si>
    <t xml:space="preserve">ECRC-AIR-CRIST-SCRUBBER MIST ELIMINATOR                     </t>
  </si>
  <si>
    <t xml:space="preserve">CRIST UNIT 6 HOT REHEAT PIPING                              </t>
  </si>
  <si>
    <t xml:space="preserve">CRIST UNIT 7 HOT REHEAT PIPING                              </t>
  </si>
  <si>
    <t xml:space="preserve">CRIST 4 &amp; 5 REPLACE COAL CRUSHER                            </t>
  </si>
  <si>
    <t xml:space="preserve">CRIST 4-7 NEW SIDE COAL YARD 575 VOLT BREAKERS              </t>
  </si>
  <si>
    <t xml:space="preserve">CRIST 4 REPLACEMENT OF ECONOMIZER                           </t>
  </si>
  <si>
    <t xml:space="preserve">ENVIR-CRIST ASH POND DISCHARGE WEIR REPLACEMENT             </t>
  </si>
  <si>
    <t xml:space="preserve">CRIST UNIT 6 UPS BATTERIES AND ROOM                         </t>
  </si>
  <si>
    <t xml:space="preserve">ECRC-AIR-CRIST 6 SCR                                        </t>
  </si>
  <si>
    <t xml:space="preserve">CRIST UNITS 4 5 6 &amp; 7 CHEMICAL FEED SYSTEM                  </t>
  </si>
  <si>
    <t xml:space="preserve">ECRC-AIR-CRIST 4-7 CEMS SYSTEM FOR SCRUBBERS                </t>
  </si>
  <si>
    <t xml:space="preserve">ECRC-AIR-CRIST 4-6 NOX REDUCTION - DEPR - (SNCR)            </t>
  </si>
  <si>
    <t xml:space="preserve">CRIST UNIT 7 UPS BATTERIES AND ROOM                         </t>
  </si>
  <si>
    <t xml:space="preserve">SCHOLZ - MISC. STEAM PLANT ADDITIONS                        </t>
  </si>
  <si>
    <t>PG0009</t>
  </si>
  <si>
    <t xml:space="preserve">SCHOLZ 1&amp;2 - AIR PREHEATER BASKETS                          </t>
  </si>
  <si>
    <t xml:space="preserve">ECRC-AIR-SCHOLZ CEMS REPLACEMENT                            </t>
  </si>
  <si>
    <t xml:space="preserve">ECRC-AIR-SCHOLZ CEMS FLOW SYSTEM REPLACEMENT                </t>
  </si>
  <si>
    <t xml:space="preserve">SMITH 1&amp;2 - MISC. STEAM PLANT ADDITIONS                     </t>
  </si>
  <si>
    <t>PG0011</t>
  </si>
  <si>
    <t xml:space="preserve">SMITH 3 - AIR COMPRESSOR REPLACEMENT                        </t>
  </si>
  <si>
    <t>PG0026</t>
  </si>
  <si>
    <t xml:space="preserve">SMITH 1 - PRIMARY AIR INSTRUMENTATION                       </t>
  </si>
  <si>
    <t xml:space="preserve">SMITH 2 - PRIMARY AIR INSTRUMENTATION                       </t>
  </si>
  <si>
    <t xml:space="preserve">SMITH 2 - AIR PREHEATER REPLACEMENT                         </t>
  </si>
  <si>
    <t xml:space="preserve">SMITH 1&amp;2 - TOP &amp; BOTTOM ASH CONTROL SYSTEM                 </t>
  </si>
  <si>
    <t xml:space="preserve">SMITH A - COMBUSTION TURBINE CONTROLS REPLACEMENT           </t>
  </si>
  <si>
    <t xml:space="preserve">SMITH 3 - REPLACE HRSG MODULES                              </t>
  </si>
  <si>
    <t xml:space="preserve">SMITH 3 - TURBINE CONTROLS REPLACEMENT                      </t>
  </si>
  <si>
    <t xml:space="preserve">SMITH 3 - BFP HYDRAULIC COUPLINGS                           </t>
  </si>
  <si>
    <t xml:space="preserve">SMITH 1 - VACUUM PUMPS                                      </t>
  </si>
  <si>
    <t xml:space="preserve">SMITH 2 - VACUUM PUMPS                                      </t>
  </si>
  <si>
    <t xml:space="preserve">SMITH 1 - AIR PREHEATER REPLACEMENT                         </t>
  </si>
  <si>
    <t xml:space="preserve">SMITH 1 - SOOTBLOWER CONTROLS                               </t>
  </si>
  <si>
    <t xml:space="preserve">ENVIR-AIR-SMITH 1 PRECIPITATOR REBUILD                      </t>
  </si>
  <si>
    <t xml:space="preserve">ENVIR-AIR-SMITH 2 PRECIPITATOR REBUILD                      </t>
  </si>
  <si>
    <t xml:space="preserve">SMITH 2 - REPLACE ASH PITS                                  </t>
  </si>
  <si>
    <t xml:space="preserve">SMITH 3 - LTSA                                              </t>
  </si>
  <si>
    <t xml:space="preserve">ECRC-AIR-SMITH 1&amp;2 CEMS FLOW SYSTEM REPLACEMENT             </t>
  </si>
  <si>
    <t xml:space="preserve">ECRC-AIR-SMITH 1&amp;2 CEMS GAS MONITORS REPLACEMENT            </t>
  </si>
  <si>
    <t xml:space="preserve">SMITH 1 - TURBINE CONTROLS REPLACEMENT                      </t>
  </si>
  <si>
    <t xml:space="preserve">SMITH 2 - TURBINE CONTROLS REPLACEMENT                      </t>
  </si>
  <si>
    <t xml:space="preserve">SMITH 2 - REPLACE HOT REHEAT PIPING                         </t>
  </si>
  <si>
    <t xml:space="preserve">SMITH 1 - CONDENSER RETUBING                                </t>
  </si>
  <si>
    <t xml:space="preserve">SMITH 2 - CONDENSER RETUBING                                </t>
  </si>
  <si>
    <t xml:space="preserve">SMITH 2 - REPLACE DUCTWORK                                  </t>
  </si>
  <si>
    <t xml:space="preserve">SMITH 1 - REPLACE RETRACTS ON BOILERS                       </t>
  </si>
  <si>
    <t xml:space="preserve">SMITH 2 - SOOTBLOWERS REPLACEMENT                           </t>
  </si>
  <si>
    <t xml:space="preserve">SMITH 2 - REPLACE RETRACTS ON BOILER                        </t>
  </si>
  <si>
    <t xml:space="preserve">SMITH 1&amp;2 - IGNITOR UPGRADES                                </t>
  </si>
  <si>
    <t xml:space="preserve">SMITH 3 - REPLACE INLINE AIR FILTERS                        </t>
  </si>
  <si>
    <t xml:space="preserve">SMITH 1&amp;2 - REPLACE #5 HP HEATER                            </t>
  </si>
  <si>
    <t xml:space="preserve">SMITH 1 - REPLACE LP FEEDWATER HEATER                       </t>
  </si>
  <si>
    <t>SMITH 1 - FRONT/REAR REHEATER/PLATEN SUPERHEATER REPLACEMENT</t>
  </si>
  <si>
    <t>SMITH 2 - FRONT/REAR REHEATER/PLATEN SUPERHEATER REPLACEMENT</t>
  </si>
  <si>
    <t xml:space="preserve">SMITH 1 - GENERAL SERVICE WATER COOLER REPLACEMENT          </t>
  </si>
  <si>
    <t xml:space="preserve">SMITH 2 - GENERAL SERVICE WATER COOLER REPLACEMENT          </t>
  </si>
  <si>
    <t xml:space="preserve">SMITH - AIR COMPRESSOR REPLACEMENT                          </t>
  </si>
  <si>
    <t xml:space="preserve">SMITH 2 - EXPANSION JOINT REPLACEMENT                       </t>
  </si>
  <si>
    <t xml:space="preserve">SMITH 1 - SOOTBLOWERS REPLACEMENT                           </t>
  </si>
  <si>
    <t xml:space="preserve">SMITH 1&amp;2 - SAFETY VALVE REPLACEMENT                        </t>
  </si>
  <si>
    <t xml:space="preserve">DANIEL-MISC. STEAM PLANT ADDITIONS &amp;                        </t>
  </si>
  <si>
    <t>PG0014</t>
  </si>
  <si>
    <t xml:space="preserve">DANIEL 1 CWP MOTOR  C05463                                  </t>
  </si>
  <si>
    <t xml:space="preserve">DANIEL 1 VALVE REPLACEMENT                                  </t>
  </si>
  <si>
    <t xml:space="preserve">DANIEL 1 PYRITE HOPPER                                      </t>
  </si>
  <si>
    <t xml:space="preserve">DANIEL 1 ACE TWIP C05254   MS PE 2155                       </t>
  </si>
  <si>
    <t xml:space="preserve">DANIEL 2 ACE TWIP C05348   MS PE 2185                       </t>
  </si>
  <si>
    <t xml:space="preserve">DANIEL 2 PYRITE HOPPER                                      </t>
  </si>
  <si>
    <t xml:space="preserve">DANIEL - WATER TREATMENT PLANT                              </t>
  </si>
  <si>
    <t xml:space="preserve">DANIEL 1 7A HP FW HEATER                                    </t>
  </si>
  <si>
    <t xml:space="preserve">DANIEL 1 MISC OUTAGE                                        </t>
  </si>
  <si>
    <t xml:space="preserve">DANIEL 2 MISC OUTAGE                                        </t>
  </si>
  <si>
    <t xml:space="preserve">DANIEL 2 REWIND GENERATOR  2192                             </t>
  </si>
  <si>
    <t xml:space="preserve">DANIEL -INLINE WATER CHEMISTRY ANALYZERS                    </t>
  </si>
  <si>
    <t xml:space="preserve">DANIEL 1 HP/IP  TURBINE UPGRADE                             </t>
  </si>
  <si>
    <t xml:space="preserve">DANIEL 2 HP/IP  TURBINE UPGRADE                             </t>
  </si>
  <si>
    <t xml:space="preserve">DANIEL 1 BOILER WATER CIRCULATING PUMP                      </t>
  </si>
  <si>
    <t xml:space="preserve">DANIEL 2 HP FW HEATER 7A  2202                              </t>
  </si>
  <si>
    <t xml:space="preserve">DANIEL 2 BOILER WATER CIRCULATING PUMP                      </t>
  </si>
  <si>
    <t xml:space="preserve">DANIEL 1 - REPLACE REHEATER                                 </t>
  </si>
  <si>
    <t xml:space="preserve">DANIEL 1 &amp; 2  COAL HANDLING CONTROLS                        </t>
  </si>
  <si>
    <t xml:space="preserve">DANIEL FIRE PUMP DIESEL                                     </t>
  </si>
  <si>
    <t xml:space="preserve">DANIEL UNIT 2 REHEATER REPLACEMENT                          </t>
  </si>
  <si>
    <t xml:space="preserve">DANIEL 2 HP FW HEATER 7B                                    </t>
  </si>
  <si>
    <t xml:space="preserve">DANIEL WATER TREATMENT PLANT CONTROLS                       </t>
  </si>
  <si>
    <t xml:space="preserve">DANIEL 1 SUPERHEATER                                        </t>
  </si>
  <si>
    <t xml:space="preserve">DANIEL 1&amp;2 CONVEYOR BELT                                    </t>
  </si>
  <si>
    <t xml:space="preserve">DANIEL 1 MILL PIPING                                        </t>
  </si>
  <si>
    <t xml:space="preserve">ENVIR-AIR -DANIEL 2 GAS BURNERS                             </t>
  </si>
  <si>
    <t xml:space="preserve">DANIEL 1 PREC ASH VALVE AND TRUNK LINE                      </t>
  </si>
  <si>
    <t xml:space="preserve">DANIEL 2 SUPERHEATER REPLACEMENT                            </t>
  </si>
  <si>
    <t xml:space="preserve">DANIEL 2 CAPITAL VALVE REPLACEMENTS                         </t>
  </si>
  <si>
    <t xml:space="preserve">DANIEL - AUDIO VISUAL EQUIPMENT -  AUDITORIUM               </t>
  </si>
  <si>
    <t xml:space="preserve">DANIEL 2 HOT AIR HEATER BASKETS                             </t>
  </si>
  <si>
    <t xml:space="preserve">DANIEL 1 REPLACE 4160V BREAKERS                             </t>
  </si>
  <si>
    <t xml:space="preserve">DANIEL 2 CONDENDSER TUBES                                   </t>
  </si>
  <si>
    <t xml:space="preserve">ENVIR - AIR- DANIEL 1 &amp; 2 INSTALL GAS BURNERS-IGNITOR       </t>
  </si>
  <si>
    <t xml:space="preserve">DANIEL 2 REPLACE MILL PIPING 2182                           </t>
  </si>
  <si>
    <t xml:space="preserve">SMITH 3 - MISC. STEAM PLANT ADDITIONS                       </t>
  </si>
  <si>
    <t xml:space="preserve">SMITH - BUILD NEW WAREHOUSE FOR INVENTORY                   </t>
  </si>
  <si>
    <t xml:space="preserve">ENVIR-WASTE-SMITH CAP ASH LANDFILL CELLS                    </t>
  </si>
  <si>
    <t xml:space="preserve">SMITH 3 - CC STATION BATTERIES AND CHARGERS                 </t>
  </si>
  <si>
    <t xml:space="preserve">SMITH CT - BATTERIES AND BATTERY CHARGERS                   </t>
  </si>
  <si>
    <t xml:space="preserve">SMITH 1&amp;2 - BATTERIES AND BATTERY CHARGERS                  </t>
  </si>
  <si>
    <t xml:space="preserve">SMITH 1&amp;2 - REPLACE YARD SUMP PUMPS                         </t>
  </si>
  <si>
    <t xml:space="preserve">SMITH - REPLACE PIPING FROM #4 WELL TO PLANT                </t>
  </si>
  <si>
    <t xml:space="preserve">SMITH 3 - REPLACE EVAP COOLER FILL MEDIA                    </t>
  </si>
  <si>
    <t xml:space="preserve">SMITH 1&amp;2 - REPLACE LIVE STORAGE FEEDER                     </t>
  </si>
  <si>
    <t xml:space="preserve">ENVIR-AIR-SMITH 3 CEMS REPLACEMENT                          </t>
  </si>
  <si>
    <t xml:space="preserve">SMITH - INSTALL NEW TRIPPER CAR &amp; CONTROLS                  </t>
  </si>
  <si>
    <t xml:space="preserve">SMITH - BOBCAT REPLACEMENT                                  </t>
  </si>
  <si>
    <t xml:space="preserve">SMITH - PURCHASE NEW COAL TRACTOR                           </t>
  </si>
  <si>
    <t xml:space="preserve">SMITH - UPGRADE ELEVATOR AND CONTROLS                       </t>
  </si>
  <si>
    <t xml:space="preserve">SMITH 3 - REPLACE COOLING TOWER MAKEUP PUMP                 </t>
  </si>
  <si>
    <t xml:space="preserve">SMITH 1 - REPLACE DUCTWORK                                  </t>
  </si>
  <si>
    <t xml:space="preserve">SMITH 3 - TURBINE VIBRATION MONITOR                         </t>
  </si>
  <si>
    <t xml:space="preserve">SMITH 1 - GENERATOR HYDROYGEN SEALS                         </t>
  </si>
  <si>
    <t xml:space="preserve">SMITH 3 - CORROSION PROJECT                                 </t>
  </si>
  <si>
    <t xml:space="preserve">SMITH - E CRANE COAL BUCKET                                 </t>
  </si>
  <si>
    <t xml:space="preserve">SMITH 1&amp;2 - EXTRACTION STEAM EXPANSION JOINTS               </t>
  </si>
  <si>
    <t xml:space="preserve">SMITH 1 - EXPANSION JOINT REPLACEMENT                       </t>
  </si>
  <si>
    <t xml:space="preserve">SMITH - CT GENERATOR FIELD REWIND                           </t>
  </si>
  <si>
    <t xml:space="preserve">SMITH 3 - VACUUM PUMPS                                      </t>
  </si>
  <si>
    <t xml:space="preserve">SMITH 1 - REPLACE ASH PITS                                  </t>
  </si>
  <si>
    <t xml:space="preserve">SMITH 1 - TURBINE OUTAGE                                    </t>
  </si>
  <si>
    <t xml:space="preserve">SMITH 2 - TURBINE OUTAGE                                    </t>
  </si>
  <si>
    <t xml:space="preserve">SCHERER 3 - PULVERIZER GEARBOX REPLACEMENT                  </t>
  </si>
  <si>
    <t xml:space="preserve">SCHERER 3 - HP TURBINE                                      </t>
  </si>
  <si>
    <t xml:space="preserve">SCHERER - RUBBER TIRE DOZER FOR  FOSSIL FUEL                </t>
  </si>
  <si>
    <t>PG0021</t>
  </si>
  <si>
    <t xml:space="preserve">SCHERER - TRACKED DOZER                                     </t>
  </si>
  <si>
    <t xml:space="preserve">SCHERER 3 REPLACE HORIZONTAL SUPERHEATER                    </t>
  </si>
  <si>
    <t xml:space="preserve">SCHERER 3 REPLACE SERVICE WATER PIPING                      </t>
  </si>
  <si>
    <t xml:space="preserve">SCHERER COMMON SERVICE WATER PIPING                         </t>
  </si>
  <si>
    <t xml:space="preserve">SCHERER 3 REPLACE FEEDWATER HEATER ISOLATION VALVES         </t>
  </si>
  <si>
    <t xml:space="preserve">SCHERER 3 BOILER WATER CIRC PUMP                            </t>
  </si>
  <si>
    <t xml:space="preserve">ENVIRON SCHERER HG CONTROL MONITORS                         </t>
  </si>
  <si>
    <t xml:space="preserve">SCHERER - REPLACE COUTANT BOTTOM UNIT 3                     </t>
  </si>
  <si>
    <t xml:space="preserve">SCHERER  SCRAPER PAN COMMON                                 </t>
  </si>
  <si>
    <t xml:space="preserve">SCHERER 3 REPLACE AIR HEATER BASKETS                        </t>
  </si>
  <si>
    <t xml:space="preserve">SCHERER 3 REPLACE ER &amp;EL CONVEYOR CHUTES 358701             </t>
  </si>
  <si>
    <t xml:space="preserve">SCHERER 3 REPLACE COAL TRANSPORT LINES 369703               </t>
  </si>
  <si>
    <t xml:space="preserve">SCHERER 3 REPLACE FLAME SCANNERS 369703                     </t>
  </si>
  <si>
    <t xml:space="preserve">SCHERER 3 REPLACE CONDENSATE MOTOR                          </t>
  </si>
  <si>
    <t xml:space="preserve">ENVIR -SCHERER 3 RADIANT REHEAT SURFCE BOILER MODIFICATIONS </t>
  </si>
  <si>
    <t xml:space="preserve">SCHERER 3 &amp; 4 REPLACE 4A FEEDER CHUTE                       </t>
  </si>
  <si>
    <t xml:space="preserve">SCHERER 3 &amp; 4 REPLACE 3D FIXED TRIPPER CHUTES               </t>
  </si>
  <si>
    <t xml:space="preserve">SCHERER 3 &amp; 4 REPLACE 4D FIXED TRIPPER CHUTE                </t>
  </si>
  <si>
    <t xml:space="preserve">DANIEL UNIT 1 &amp; 2 LAB ANALYSIS EQIP                         </t>
  </si>
  <si>
    <t xml:space="preserve">DANIEL 1 EXPANSION JOINTS C01693                            </t>
  </si>
  <si>
    <t xml:space="preserve">DANIEL 2 ECONOMIZER C02539                                  </t>
  </si>
  <si>
    <t xml:space="preserve">DANIEL 1 HYDRO COOLER TUBING C02540                         </t>
  </si>
  <si>
    <t xml:space="preserve">DANIEL 2 EXPANSION JOINTS C00435  C00437 C01716             </t>
  </si>
  <si>
    <t xml:space="preserve">DANIEL COMMON 1-4 ACID CAUSTIC TANK SKID C02543             </t>
  </si>
  <si>
    <t xml:space="preserve">DANIEL 1 VOLTAGE REGULATOR                                  </t>
  </si>
  <si>
    <t xml:space="preserve">DANIEL 1 TURBINE BLADES C01686 C03232                       </t>
  </si>
  <si>
    <t xml:space="preserve">DANIEL 2 ROTATING TURBINE BLADE REPLACEMENT                 </t>
  </si>
  <si>
    <t xml:space="preserve">DANIEL 1 REWIND GENERATOR                                   </t>
  </si>
  <si>
    <t xml:space="preserve">DANIEL BOILER FEED PUMP 1B REPLACMENT                       </t>
  </si>
  <si>
    <t xml:space="preserve">DANIEL 2 BOILER WATER CIRCULATING PUMP C04149               </t>
  </si>
  <si>
    <t xml:space="preserve">DANIEL 2 BOILER FEED PUMP 2B  C04157                        </t>
  </si>
  <si>
    <t xml:space="preserve">DANIEL 2 CLINKER GRINDERS                                   </t>
  </si>
  <si>
    <t xml:space="preserve">DANIEL 1 ID FAN MOTOR                                       </t>
  </si>
  <si>
    <t xml:space="preserve">DANIEL UNIT 2 EXCITER REPLACEMENT                           </t>
  </si>
  <si>
    <t xml:space="preserve">DANIEL UNIT 1 PRECIPITATOR CONTROL ROOM HVAC                </t>
  </si>
  <si>
    <t xml:space="preserve">DANIEL UNIT 2 PRECIPITATOR CONTROL ROOM HVAC                </t>
  </si>
  <si>
    <t xml:space="preserve">DANIEL 1 DCS UPGRADE                                        </t>
  </si>
  <si>
    <t xml:space="preserve">DANIEL 2 DCS UPGRADE                                        </t>
  </si>
  <si>
    <t xml:space="preserve">DANIEL 1 LUBE OIL SKIDS ON ID FANS                          </t>
  </si>
  <si>
    <t xml:space="preserve">DANIEL 2 FW HEATER 4 LP                                     </t>
  </si>
  <si>
    <t xml:space="preserve">DANIEL 2 SOOT BLOWERS CONTROLS                              </t>
  </si>
  <si>
    <t xml:space="preserve">DANIEL 1 BOILER FEED PUMPS                                  </t>
  </si>
  <si>
    <t xml:space="preserve">DANIEL 2 BOILER FEED PUMPS                                  </t>
  </si>
  <si>
    <t xml:space="preserve">DANIEL 1 &amp; 2 ID FANS                                        </t>
  </si>
  <si>
    <t xml:space="preserve">Daniel - Purchase/Install Unit 1A&amp;B Battery Banks           </t>
  </si>
  <si>
    <t>P</t>
  </si>
  <si>
    <t>R</t>
  </si>
  <si>
    <t xml:space="preserve">CRIST COMMON #2 DEMINERALIZER                               </t>
  </si>
  <si>
    <t xml:space="preserve">CRIST 5 - EXCITER AND VOLTAGE REGULATOR                     </t>
  </si>
  <si>
    <t xml:space="preserve">CRIST 7 GENERATOR STATOR REWIND                             </t>
  </si>
  <si>
    <t xml:space="preserve">CRIST -  MAJOR MISC ADDITIONS                               </t>
  </si>
  <si>
    <t xml:space="preserve">CRIST UNIT 7 PARTITION WALL HEADER TO HEADER                </t>
  </si>
  <si>
    <t xml:space="preserve">CRIST U4&amp;5 INTAKE BEACH SHED REMOVAL                        </t>
  </si>
  <si>
    <t xml:space="preserve">DANIEL !&amp;2 CONVEYOR DIRECT DRIVE GEARBOXES                  </t>
  </si>
  <si>
    <t xml:space="preserve">DANIEL RELAY MODERNIZATION                                  </t>
  </si>
  <si>
    <t xml:space="preserve">SCHERER DEPOSITORY                                          </t>
  </si>
  <si>
    <t xml:space="preserve">SCHERER 3&amp;4 RELOCATE FIRE HOUSE AT TRESTLE                  </t>
  </si>
  <si>
    <t xml:space="preserve">SCHERER - REPLACE BURNERS                                   </t>
  </si>
  <si>
    <t xml:space="preserve">SCHERER - REPLACE DUCTWORK EXPANSION JOINTS                 </t>
  </si>
  <si>
    <t xml:space="preserve">SCHERER U3 REPLACE BOILER FEED PUMP TURBINE TIL206          </t>
  </si>
  <si>
    <t xml:space="preserve">SCHERER 3 REPLACE CONDENSER EXPANSION JOINTS                </t>
  </si>
  <si>
    <t xml:space="preserve">SCHERER 3 REPLACE IR WALL BLOWERS                           </t>
  </si>
  <si>
    <t xml:space="preserve">SCHERER 3 TURBINE CROSSOVER EXPANSION JOINT                 </t>
  </si>
  <si>
    <t xml:space="preserve">SCHERER 3 CYCLE ISOLATION VALVE                             </t>
  </si>
  <si>
    <t xml:space="preserve">Envir - Scherer Unit 3 Booster Hub Fan                      </t>
  </si>
  <si>
    <t xml:space="preserve">SCHERER 3 REPLACE SOOTBLOWER CONTROLS                       </t>
  </si>
  <si>
    <t xml:space="preserve">SCHERER 3 REPLACE COAL FEED PIPE LINE                       </t>
  </si>
  <si>
    <t xml:space="preserve">ENVIR SCHERER 3 SCR CATALYST REPLACEMENT                    </t>
  </si>
  <si>
    <t xml:space="preserve">DANIEL 2 COAL FEEDER                                        </t>
  </si>
  <si>
    <t xml:space="preserve">DANIEL  1 COAL FEEDER PIPING                                </t>
  </si>
  <si>
    <t xml:space="preserve">DANIEL TRAVELING WATER SCREENS                              </t>
  </si>
  <si>
    <t xml:space="preserve">DANIEL SHAKER SLIDE GATES                                   </t>
  </si>
  <si>
    <t xml:space="preserve">DANIEL 1 SEAL AIR SYSTEM                                    </t>
  </si>
  <si>
    <t xml:space="preserve">Daniel 1 &amp; 2 Beck Drivers and Speed Changers                </t>
  </si>
  <si>
    <t xml:space="preserve">Daniel 1 &amp; 2 Closed Loop Coolers                            </t>
  </si>
  <si>
    <t>S</t>
  </si>
  <si>
    <t>_x000C_</t>
  </si>
  <si>
    <t xml:space="preserve">      </t>
  </si>
  <si>
    <t>CUMULATIVE</t>
  </si>
  <si>
    <t>2013 Customer Service &amp; Operations Capital Budget &amp; Forecast</t>
  </si>
  <si>
    <t xml:space="preserve">DESCRIPTION                                                        </t>
  </si>
  <si>
    <t xml:space="preserve">    JAN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</si>
</sst>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&quot;$&quot;#,##0_);[Red]\(&quot;$&quot;#,##0\)"/>
  </numFmts>
  <fonts count="28" x14ac:knownFonts="1">
    <font>
      <sz val="10"/>
      <color theme="1"/>
      <name val="Arial"/>
      <family val="2"/>
    </font>
    <font>
      <sz val="10"/>
      <color indexed="8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sz val="10"/>
      <color indexed="60"/>
      <name val="Arial"/>
      <family val="2"/>
    </font>
    <font>
      <b/>
      <sz val="10"/>
      <color indexed="52"/>
      <name val="Arial"/>
      <family val="2"/>
    </font>
    <font>
      <sz val="10"/>
      <color indexed="52"/>
      <name val="Arial"/>
      <family val="2"/>
    </font>
    <font>
      <b/>
      <sz val="10"/>
      <color indexed="8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sz val="10"/>
      <color rgb="FF9C0006"/>
      <name val="Arial"/>
      <family val="2"/>
    </font>
    <font>
      <b/>
      <sz val="10"/>
      <color theme="0"/>
      <name val="Arial"/>
      <family val="2"/>
    </font>
    <font>
      <i/>
      <sz val="10"/>
      <color rgb="FF7F7F7F"/>
      <name val="Arial"/>
      <family val="2"/>
    </font>
    <font>
      <sz val="10"/>
      <color rgb="FF0061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8"/>
      <color indexed="56"/>
      <name val="Cambria"/>
      <family val="2"/>
      <scheme val="major"/>
    </font>
    <font>
      <b/>
      <sz val="10"/>
      <color theme="1"/>
      <name val="Arial"/>
      <family val="2"/>
    </font>
    <font>
      <sz val="10"/>
      <color rgb="FFFF0000"/>
      <name val="Arial"/>
      <family val="2"/>
    </font>
    <font>
      <sz val="12"/>
      <color theme="1"/>
      <name val="Arial"/>
      <family val="2"/>
    </font>
    <font>
      <b/>
      <sz val="12"/>
      <color indexed="8"/>
      <name val="Arial"/>
      <family val="2"/>
    </font>
    <font>
      <b/>
      <sz val="12"/>
      <color indexed="18"/>
      <name val="Arial"/>
      <family val="2"/>
    </font>
    <font>
      <b/>
      <sz val="18"/>
      <color rgb="FFFF0000"/>
      <name val="Arial"/>
      <family val="2"/>
    </font>
    <font>
      <sz val="14"/>
      <color theme="1"/>
      <name val="Arial"/>
      <family val="2"/>
    </font>
    <font>
      <b/>
      <sz val="12"/>
      <color theme="1"/>
      <name val="Arial"/>
      <family val="2"/>
    </font>
    <font>
      <sz val="8"/>
      <color theme="1"/>
      <name val="Arial"/>
      <family val="2"/>
    </font>
    <font>
      <b/>
      <sz val="9"/>
      <color theme="1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9"/>
        <bgColor indexed="64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3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</borders>
  <cellStyleXfs count="42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20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21" borderId="0" applyNumberFormat="0" applyBorder="0" applyAlignment="0" applyProtection="0"/>
    <xf numFmtId="0" fontId="9" fillId="9" borderId="0" applyNumberFormat="0" applyBorder="0" applyAlignment="0" applyProtection="0"/>
    <xf numFmtId="0" fontId="9" fillId="5" borderId="0" applyNumberFormat="0" applyBorder="0" applyAlignment="0" applyProtection="0"/>
    <xf numFmtId="0" fontId="9" fillId="7" borderId="0" applyNumberFormat="0" applyBorder="0" applyAlignment="0" applyProtection="0"/>
    <xf numFmtId="0" fontId="9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2" borderId="0" applyNumberFormat="0" applyBorder="0" applyAlignment="0" applyProtection="0"/>
    <xf numFmtId="0" fontId="10" fillId="22" borderId="0" applyNumberFormat="0" applyBorder="0" applyAlignment="0" applyProtection="0"/>
    <xf numFmtId="0" fontId="10" fillId="18" borderId="0" applyNumberFormat="0" applyBorder="0" applyAlignment="0" applyProtection="0"/>
    <xf numFmtId="0" fontId="11" fillId="3" borderId="0" applyNumberFormat="0" applyBorder="0" applyAlignment="0" applyProtection="0"/>
    <xf numFmtId="0" fontId="6" fillId="6" borderId="8" applyNumberFormat="0" applyAlignment="0" applyProtection="0"/>
    <xf numFmtId="0" fontId="12" fillId="23" borderId="9" applyNumberFormat="0" applyAlignment="0" applyProtection="0"/>
    <xf numFmtId="0" fontId="13" fillId="0" borderId="0" applyNumberFormat="0" applyFill="0" applyBorder="0" applyAlignment="0" applyProtection="0"/>
    <xf numFmtId="0" fontId="14" fillId="4" borderId="0" applyNumberFormat="0" applyBorder="0" applyAlignment="0" applyProtection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15" fillId="6" borderId="8" applyNumberFormat="0" applyAlignment="0" applyProtection="0"/>
    <xf numFmtId="0" fontId="7" fillId="0" borderId="4" applyNumberFormat="0" applyFill="0" applyAlignment="0" applyProtection="0"/>
    <xf numFmtId="0" fontId="5" fillId="24" borderId="0" applyNumberFormat="0" applyBorder="0" applyAlignment="0" applyProtection="0"/>
    <xf numFmtId="0" fontId="1" fillId="25" borderId="10" applyNumberFormat="0" applyFont="0" applyAlignment="0" applyProtection="0"/>
    <xf numFmtId="0" fontId="16" fillId="6" borderId="11" applyNumberFormat="0" applyAlignment="0" applyProtection="0"/>
    <xf numFmtId="0" fontId="17" fillId="0" borderId="0" applyNumberFormat="0" applyFill="0" applyBorder="0" applyAlignment="0" applyProtection="0"/>
    <xf numFmtId="0" fontId="18" fillId="0" borderId="6" applyNumberFormat="0" applyFill="0" applyAlignment="0" applyProtection="0"/>
    <xf numFmtId="0" fontId="19" fillId="0" borderId="0" applyNumberFormat="0" applyFill="0" applyBorder="0" applyAlignment="0" applyProtection="0"/>
  </cellStyleXfs>
  <cellXfs count="40">
    <xf numFmtId="0" fontId="0" fillId="0" borderId="0" xfId="0"/>
    <xf numFmtId="6" fontId="0" fillId="0" borderId="0" xfId="0" applyNumberFormat="1"/>
    <xf numFmtId="6" fontId="0" fillId="0" borderId="0" xfId="0" applyNumberFormat="1" applyBorder="1"/>
    <xf numFmtId="0" fontId="0" fillId="0" borderId="0" xfId="0" applyBorder="1"/>
    <xf numFmtId="6" fontId="8" fillId="0" borderId="0" xfId="0" applyNumberFormat="1" applyFont="1" applyBorder="1"/>
    <xf numFmtId="0" fontId="20" fillId="0" borderId="0" xfId="0" applyFont="1"/>
    <xf numFmtId="6" fontId="20" fillId="0" borderId="0" xfId="0" applyNumberFormat="1" applyFont="1"/>
    <xf numFmtId="0" fontId="21" fillId="0" borderId="0" xfId="0" quotePrefix="1" applyFont="1" applyAlignment="1">
      <alignment horizontal="left"/>
    </xf>
    <xf numFmtId="0" fontId="21" fillId="0" borderId="0" xfId="0" applyFont="1"/>
    <xf numFmtId="6" fontId="21" fillId="0" borderId="0" xfId="0" applyNumberFormat="1" applyFont="1"/>
    <xf numFmtId="0" fontId="22" fillId="19" borderId="0" xfId="0" applyNumberFormat="1" applyFont="1" applyFill="1"/>
    <xf numFmtId="0" fontId="20" fillId="0" borderId="5" xfId="0" applyFont="1" applyBorder="1"/>
    <xf numFmtId="6" fontId="20" fillId="0" borderId="5" xfId="0" applyNumberFormat="1" applyFont="1" applyBorder="1"/>
    <xf numFmtId="6" fontId="20" fillId="0" borderId="12" xfId="0" applyNumberFormat="1" applyFont="1" applyBorder="1"/>
    <xf numFmtId="0" fontId="20" fillId="0" borderId="5" xfId="0" quotePrefix="1" applyFont="1" applyBorder="1" applyAlignment="1">
      <alignment horizontal="left"/>
    </xf>
    <xf numFmtId="6" fontId="21" fillId="0" borderId="7" xfId="0" applyNumberFormat="1" applyFont="1" applyBorder="1"/>
    <xf numFmtId="0" fontId="24" fillId="0" borderId="0" xfId="0" applyFont="1"/>
    <xf numFmtId="0" fontId="0" fillId="0" borderId="0" xfId="0" applyFill="1"/>
    <xf numFmtId="0" fontId="25" fillId="0" borderId="0" xfId="0" applyFont="1" applyFill="1"/>
    <xf numFmtId="0" fontId="25" fillId="0" borderId="0" xfId="0" quotePrefix="1" applyFont="1" applyFill="1" applyAlignment="1">
      <alignment horizontal="left"/>
    </xf>
    <xf numFmtId="6" fontId="0" fillId="0" borderId="0" xfId="0" applyNumberFormat="1" applyFill="1"/>
    <xf numFmtId="0" fontId="22" fillId="0" borderId="0" xfId="0" applyNumberFormat="1" applyFont="1" applyFill="1"/>
    <xf numFmtId="6" fontId="26" fillId="0" borderId="0" xfId="0" applyNumberFormat="1" applyFont="1" applyFill="1"/>
    <xf numFmtId="6" fontId="27" fillId="0" borderId="7" xfId="0" applyNumberFormat="1" applyFont="1" applyFill="1" applyBorder="1"/>
    <xf numFmtId="6" fontId="18" fillId="0" borderId="7" xfId="0" applyNumberFormat="1" applyFont="1" applyFill="1" applyBorder="1"/>
    <xf numFmtId="0" fontId="20" fillId="0" borderId="0" xfId="0" applyFont="1" applyFill="1"/>
    <xf numFmtId="6" fontId="21" fillId="0" borderId="0" xfId="0" applyNumberFormat="1" applyFont="1" applyFill="1"/>
    <xf numFmtId="6" fontId="20" fillId="0" borderId="0" xfId="0" applyNumberFormat="1" applyFont="1" applyFill="1"/>
    <xf numFmtId="0" fontId="21" fillId="0" borderId="0" xfId="0" quotePrefix="1" applyFont="1" applyFill="1" applyAlignment="1">
      <alignment horizontal="left"/>
    </xf>
    <xf numFmtId="0" fontId="21" fillId="0" borderId="0" xfId="0" applyFont="1" applyFill="1"/>
    <xf numFmtId="0" fontId="20" fillId="0" borderId="5" xfId="0" applyFont="1" applyFill="1" applyBorder="1"/>
    <xf numFmtId="6" fontId="20" fillId="0" borderId="5" xfId="0" applyNumberFormat="1" applyFont="1" applyFill="1" applyBorder="1"/>
    <xf numFmtId="6" fontId="20" fillId="0" borderId="12" xfId="0" applyNumberFormat="1" applyFont="1" applyFill="1" applyBorder="1"/>
    <xf numFmtId="6" fontId="0" fillId="0" borderId="0" xfId="0" applyNumberFormat="1" applyFill="1" applyBorder="1"/>
    <xf numFmtId="0" fontId="0" fillId="0" borderId="0" xfId="0" applyFill="1" applyBorder="1"/>
    <xf numFmtId="0" fontId="20" fillId="0" borderId="5" xfId="0" quotePrefix="1" applyFont="1" applyFill="1" applyBorder="1" applyAlignment="1">
      <alignment horizontal="left"/>
    </xf>
    <xf numFmtId="6" fontId="21" fillId="0" borderId="7" xfId="0" applyNumberFormat="1" applyFont="1" applyFill="1" applyBorder="1"/>
    <xf numFmtId="6" fontId="8" fillId="0" borderId="0" xfId="0" applyNumberFormat="1" applyFont="1" applyFill="1" applyBorder="1"/>
    <xf numFmtId="0" fontId="23" fillId="0" borderId="0" xfId="0" applyFont="1" applyFill="1"/>
    <xf numFmtId="6" fontId="21" fillId="0" borderId="0" xfId="0" quotePrefix="1" applyNumberFormat="1" applyFont="1" applyFill="1" applyAlignment="1">
      <alignment horizontal="left"/>
    </xf>
  </cellXfs>
  <cellStyles count="4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U225"/>
  <sheetViews>
    <sheetView tabSelected="1" zoomScale="63" zoomScaleNormal="63" workbookViewId="0">
      <pane xSplit="7" ySplit="5" topLeftCell="H6" activePane="bottomRight" state="frozen"/>
      <selection pane="topRight" activeCell="H1" sqref="H1"/>
      <selection pane="bottomLeft" activeCell="A2" sqref="A2"/>
      <selection pane="bottomRight" activeCell="H6" sqref="H6"/>
    </sheetView>
  </sheetViews>
  <sheetFormatPr defaultRowHeight="12.75" x14ac:dyDescent="0.2"/>
  <cols>
    <col min="1" max="1" width="10.28515625" customWidth="1"/>
    <col min="2" max="2" width="7" customWidth="1"/>
    <col min="3" max="3" width="69.5703125" customWidth="1"/>
    <col min="4" max="4" width="8.28515625" hidden="1" customWidth="1"/>
    <col min="5" max="5" width="8.85546875" hidden="1" customWidth="1"/>
    <col min="6" max="6" width="6.5703125" hidden="1" customWidth="1"/>
    <col min="7" max="7" width="2.42578125" hidden="1" customWidth="1"/>
    <col min="8" max="8" width="16.42578125" style="1" bestFit="1" customWidth="1"/>
    <col min="9" max="9" width="17" style="1" customWidth="1"/>
    <col min="10" max="10" width="16.140625" style="1" customWidth="1"/>
    <col min="11" max="11" width="17.28515625" style="1" customWidth="1"/>
    <col min="12" max="12" width="19" style="1" customWidth="1"/>
    <col min="13" max="13" width="13.42578125" style="1" customWidth="1"/>
    <col min="14" max="14" width="17.42578125" style="1" customWidth="1"/>
    <col min="15" max="15" width="16.42578125" style="1" customWidth="1"/>
    <col min="16" max="16" width="16.140625" style="1" customWidth="1"/>
    <col min="17" max="17" width="14.85546875" style="1" customWidth="1"/>
    <col min="18" max="18" width="16.7109375" style="1" customWidth="1"/>
    <col min="19" max="19" width="16.85546875" style="1" customWidth="1"/>
    <col min="20" max="32" width="11.85546875" style="1" hidden="1" customWidth="1"/>
    <col min="33" max="33" width="10.85546875" style="1" hidden="1" customWidth="1"/>
    <col min="34" max="35" width="11.85546875" style="1" hidden="1" customWidth="1"/>
    <col min="36" max="66" width="10.85546875" style="1" hidden="1" customWidth="1"/>
    <col min="67" max="67" width="11.85546875" style="1" hidden="1" customWidth="1"/>
    <col min="68" max="79" width="10.85546875" style="1" hidden="1" customWidth="1"/>
    <col min="80" max="80" width="21.28515625" style="1" customWidth="1"/>
    <col min="81" max="82" width="12.85546875" style="1" customWidth="1"/>
    <col min="83" max="91" width="11.85546875" style="1" customWidth="1"/>
    <col min="92" max="92" width="5.140625" style="1" customWidth="1"/>
    <col min="93" max="93" width="9.140625" style="1"/>
    <col min="95" max="95" width="12.85546875" customWidth="1"/>
  </cols>
  <sheetData>
    <row r="2" spans="1:99" ht="15" x14ac:dyDescent="0.2">
      <c r="A2" s="5"/>
      <c r="B2" s="5"/>
      <c r="C2" s="5"/>
      <c r="D2" s="5"/>
      <c r="E2" s="5"/>
      <c r="F2" s="5"/>
      <c r="G2" s="5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P2" s="1"/>
      <c r="CQ2" s="1"/>
      <c r="CR2" s="1"/>
      <c r="CS2" s="1"/>
      <c r="CT2" s="1"/>
      <c r="CU2" s="1"/>
    </row>
    <row r="3" spans="1:99" ht="15" x14ac:dyDescent="0.2">
      <c r="A3" s="5"/>
      <c r="B3" s="5"/>
      <c r="C3" s="5"/>
      <c r="D3" s="5"/>
      <c r="E3" s="5"/>
      <c r="F3" s="5"/>
      <c r="G3" s="5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P3" s="1"/>
      <c r="CQ3" s="1"/>
      <c r="CR3" s="1"/>
      <c r="CS3" s="1"/>
      <c r="CT3" s="1"/>
      <c r="CU3" s="1"/>
    </row>
    <row r="4" spans="1:99" ht="15" x14ac:dyDescent="0.2">
      <c r="A4" s="5"/>
      <c r="B4" s="5"/>
      <c r="C4" s="5"/>
      <c r="D4" s="5"/>
      <c r="E4" s="5"/>
      <c r="F4" s="5"/>
      <c r="G4" s="5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P4" s="1"/>
      <c r="CQ4" s="1"/>
      <c r="CR4" s="1"/>
      <c r="CS4" s="1"/>
      <c r="CT4" s="1"/>
      <c r="CU4" s="1"/>
    </row>
    <row r="5" spans="1:99" ht="15.75" x14ac:dyDescent="0.25">
      <c r="A5" s="7" t="s">
        <v>0</v>
      </c>
      <c r="B5" s="8" t="s">
        <v>1</v>
      </c>
      <c r="C5" s="7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9" t="s">
        <v>7</v>
      </c>
      <c r="I5" s="9" t="s">
        <v>8</v>
      </c>
      <c r="J5" s="9" t="s">
        <v>9</v>
      </c>
      <c r="K5" s="9" t="s">
        <v>10</v>
      </c>
      <c r="L5" s="9" t="s">
        <v>11</v>
      </c>
      <c r="M5" s="9" t="s">
        <v>12</v>
      </c>
      <c r="N5" s="9" t="s">
        <v>13</v>
      </c>
      <c r="O5" s="9" t="s">
        <v>14</v>
      </c>
      <c r="P5" s="9" t="s">
        <v>15</v>
      </c>
      <c r="Q5" s="9" t="s">
        <v>16</v>
      </c>
      <c r="R5" s="9" t="s">
        <v>17</v>
      </c>
      <c r="S5" s="9" t="s">
        <v>18</v>
      </c>
      <c r="T5" s="9" t="s">
        <v>19</v>
      </c>
      <c r="U5" s="9" t="s">
        <v>8</v>
      </c>
      <c r="V5" s="9" t="s">
        <v>9</v>
      </c>
      <c r="W5" s="9" t="s">
        <v>10</v>
      </c>
      <c r="X5" s="9" t="s">
        <v>11</v>
      </c>
      <c r="Y5" s="9" t="s">
        <v>12</v>
      </c>
      <c r="Z5" s="9" t="s">
        <v>13</v>
      </c>
      <c r="AA5" s="9" t="s">
        <v>14</v>
      </c>
      <c r="AB5" s="9" t="s">
        <v>15</v>
      </c>
      <c r="AC5" s="9" t="s">
        <v>16</v>
      </c>
      <c r="AD5" s="9" t="s">
        <v>17</v>
      </c>
      <c r="AE5" s="9" t="s">
        <v>18</v>
      </c>
      <c r="AF5" s="9" t="s">
        <v>20</v>
      </c>
      <c r="AG5" s="9" t="s">
        <v>8</v>
      </c>
      <c r="AH5" s="9" t="s">
        <v>9</v>
      </c>
      <c r="AI5" s="9" t="s">
        <v>10</v>
      </c>
      <c r="AJ5" s="9" t="s">
        <v>11</v>
      </c>
      <c r="AK5" s="9" t="s">
        <v>12</v>
      </c>
      <c r="AL5" s="9" t="s">
        <v>13</v>
      </c>
      <c r="AM5" s="9" t="s">
        <v>14</v>
      </c>
      <c r="AN5" s="9" t="s">
        <v>15</v>
      </c>
      <c r="AO5" s="9" t="s">
        <v>16</v>
      </c>
      <c r="AP5" s="9" t="s">
        <v>17</v>
      </c>
      <c r="AQ5" s="9" t="s">
        <v>18</v>
      </c>
      <c r="AR5" s="9" t="s">
        <v>21</v>
      </c>
      <c r="AS5" s="9" t="s">
        <v>8</v>
      </c>
      <c r="AT5" s="9" t="s">
        <v>9</v>
      </c>
      <c r="AU5" s="9" t="s">
        <v>10</v>
      </c>
      <c r="AV5" s="9" t="s">
        <v>11</v>
      </c>
      <c r="AW5" s="9" t="s">
        <v>12</v>
      </c>
      <c r="AX5" s="9" t="s">
        <v>13</v>
      </c>
      <c r="AY5" s="9" t="s">
        <v>14</v>
      </c>
      <c r="AZ5" s="9" t="s">
        <v>15</v>
      </c>
      <c r="BA5" s="9" t="s">
        <v>16</v>
      </c>
      <c r="BB5" s="9" t="s">
        <v>17</v>
      </c>
      <c r="BC5" s="9" t="s">
        <v>18</v>
      </c>
      <c r="BD5" s="9" t="s">
        <v>22</v>
      </c>
      <c r="BE5" s="9" t="s">
        <v>8</v>
      </c>
      <c r="BF5" s="9" t="s">
        <v>9</v>
      </c>
      <c r="BG5" s="9" t="s">
        <v>10</v>
      </c>
      <c r="BH5" s="9" t="s">
        <v>11</v>
      </c>
      <c r="BI5" s="9" t="s">
        <v>12</v>
      </c>
      <c r="BJ5" s="9" t="s">
        <v>13</v>
      </c>
      <c r="BK5" s="9" t="s">
        <v>14</v>
      </c>
      <c r="BL5" s="9" t="s">
        <v>15</v>
      </c>
      <c r="BM5" s="9" t="s">
        <v>16</v>
      </c>
      <c r="BN5" s="9" t="s">
        <v>17</v>
      </c>
      <c r="BO5" s="9" t="s">
        <v>18</v>
      </c>
      <c r="BP5" s="9" t="s">
        <v>23</v>
      </c>
      <c r="BQ5" s="9" t="s">
        <v>8</v>
      </c>
      <c r="BR5" s="9" t="s">
        <v>9</v>
      </c>
      <c r="BS5" s="9" t="s">
        <v>10</v>
      </c>
      <c r="BT5" s="9" t="s">
        <v>11</v>
      </c>
      <c r="BU5" s="9" t="s">
        <v>12</v>
      </c>
      <c r="BV5" s="9" t="s">
        <v>13</v>
      </c>
      <c r="BW5" s="9" t="s">
        <v>14</v>
      </c>
      <c r="BX5" s="9" t="s">
        <v>15</v>
      </c>
      <c r="BY5" s="9" t="s">
        <v>16</v>
      </c>
      <c r="BZ5" s="9" t="s">
        <v>17</v>
      </c>
      <c r="CA5" s="9" t="s">
        <v>18</v>
      </c>
      <c r="CB5" s="10">
        <v>2013</v>
      </c>
      <c r="CP5" s="1"/>
      <c r="CQ5" s="1"/>
      <c r="CR5" s="1"/>
      <c r="CS5" s="1"/>
      <c r="CT5" s="1"/>
      <c r="CU5" s="1"/>
    </row>
    <row r="6" spans="1:99" ht="15" x14ac:dyDescent="0.2">
      <c r="A6" s="5"/>
      <c r="B6" s="5"/>
      <c r="C6" s="5"/>
      <c r="D6" s="5"/>
      <c r="E6" s="5"/>
      <c r="F6" s="5"/>
      <c r="G6" s="5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P6" s="1"/>
      <c r="CQ6" s="1"/>
      <c r="CR6" s="1"/>
      <c r="CS6" s="1"/>
      <c r="CT6" s="1"/>
      <c r="CU6" s="1"/>
    </row>
    <row r="7" spans="1:99" ht="15" x14ac:dyDescent="0.2">
      <c r="A7" s="11">
        <v>2550</v>
      </c>
      <c r="B7" s="11">
        <v>1</v>
      </c>
      <c r="C7" s="11" t="s">
        <v>24</v>
      </c>
      <c r="D7" s="11" t="s">
        <v>25</v>
      </c>
      <c r="E7" s="11">
        <v>40000</v>
      </c>
      <c r="F7" s="11">
        <v>40312</v>
      </c>
      <c r="G7" s="11" t="s">
        <v>26</v>
      </c>
      <c r="H7" s="12">
        <v>48000</v>
      </c>
      <c r="I7" s="12">
        <v>124000</v>
      </c>
      <c r="J7" s="12">
        <v>140000</v>
      </c>
      <c r="K7" s="12">
        <v>138000</v>
      </c>
      <c r="L7" s="12">
        <v>138000</v>
      </c>
      <c r="M7" s="12">
        <v>99000</v>
      </c>
      <c r="N7" s="12">
        <v>16000</v>
      </c>
      <c r="O7" s="12">
        <v>120000</v>
      </c>
      <c r="P7" s="12">
        <v>170000</v>
      </c>
      <c r="Q7" s="12">
        <v>19000</v>
      </c>
      <c r="R7" s="12">
        <v>72000</v>
      </c>
      <c r="S7" s="12">
        <v>107000</v>
      </c>
      <c r="T7" s="12">
        <v>49040</v>
      </c>
      <c r="U7" s="12">
        <v>127504</v>
      </c>
      <c r="V7" s="12">
        <v>144178</v>
      </c>
      <c r="W7" s="12">
        <v>142461</v>
      </c>
      <c r="X7" s="12">
        <v>142339</v>
      </c>
      <c r="Y7" s="12">
        <v>102494</v>
      </c>
      <c r="Z7" s="12">
        <v>12260</v>
      </c>
      <c r="AA7" s="12">
        <v>125910</v>
      </c>
      <c r="AB7" s="12">
        <v>182674</v>
      </c>
      <c r="AC7" s="12">
        <v>12260</v>
      </c>
      <c r="AD7" s="12">
        <v>74541</v>
      </c>
      <c r="AE7" s="12">
        <v>110339</v>
      </c>
      <c r="AF7" s="12">
        <v>50520</v>
      </c>
      <c r="AG7" s="12">
        <v>131352</v>
      </c>
      <c r="AH7" s="12">
        <v>148529</v>
      </c>
      <c r="AI7" s="12">
        <v>146761</v>
      </c>
      <c r="AJ7" s="12">
        <v>146634</v>
      </c>
      <c r="AK7" s="12">
        <v>105587</v>
      </c>
      <c r="AL7" s="12">
        <v>12630</v>
      </c>
      <c r="AM7" s="12">
        <v>129710</v>
      </c>
      <c r="AN7" s="12">
        <v>188187</v>
      </c>
      <c r="AO7" s="12">
        <v>12630</v>
      </c>
      <c r="AP7" s="12">
        <v>76790</v>
      </c>
      <c r="AQ7" s="12">
        <v>113670</v>
      </c>
      <c r="AR7" s="12">
        <v>52000</v>
      </c>
      <c r="AS7" s="12">
        <v>135200</v>
      </c>
      <c r="AT7" s="12">
        <v>152880</v>
      </c>
      <c r="AU7" s="12">
        <v>151060</v>
      </c>
      <c r="AV7" s="12">
        <v>150930</v>
      </c>
      <c r="AW7" s="12">
        <v>108680</v>
      </c>
      <c r="AX7" s="12">
        <v>13000</v>
      </c>
      <c r="AY7" s="12">
        <v>133510</v>
      </c>
      <c r="AZ7" s="12">
        <v>193700</v>
      </c>
      <c r="BA7" s="12">
        <v>13000</v>
      </c>
      <c r="BB7" s="12">
        <v>79040</v>
      </c>
      <c r="BC7" s="12">
        <v>117000</v>
      </c>
      <c r="BD7" s="12">
        <v>53560</v>
      </c>
      <c r="BE7" s="12">
        <v>139256</v>
      </c>
      <c r="BF7" s="12">
        <v>157466</v>
      </c>
      <c r="BG7" s="12">
        <v>155592</v>
      </c>
      <c r="BH7" s="12">
        <v>155458</v>
      </c>
      <c r="BI7" s="12">
        <v>111940</v>
      </c>
      <c r="BJ7" s="12">
        <v>13390</v>
      </c>
      <c r="BK7" s="12">
        <v>137515</v>
      </c>
      <c r="BL7" s="12">
        <v>199511</v>
      </c>
      <c r="BM7" s="12">
        <v>13390</v>
      </c>
      <c r="BN7" s="12">
        <v>81411</v>
      </c>
      <c r="BO7" s="12">
        <v>120511</v>
      </c>
      <c r="BP7" s="12">
        <v>55120</v>
      </c>
      <c r="BQ7" s="12">
        <v>143312</v>
      </c>
      <c r="BR7" s="12">
        <v>162053</v>
      </c>
      <c r="BS7" s="12">
        <v>160124</v>
      </c>
      <c r="BT7" s="12">
        <v>159986</v>
      </c>
      <c r="BU7" s="12">
        <v>115201</v>
      </c>
      <c r="BV7" s="12">
        <v>13780</v>
      </c>
      <c r="BW7" s="12">
        <v>141521</v>
      </c>
      <c r="BX7" s="12">
        <v>205322</v>
      </c>
      <c r="BY7" s="12">
        <v>13780</v>
      </c>
      <c r="BZ7" s="12">
        <v>83782</v>
      </c>
      <c r="CA7" s="12">
        <v>124019</v>
      </c>
      <c r="CB7" s="13">
        <v>1191000</v>
      </c>
      <c r="CP7" s="1"/>
      <c r="CQ7" s="1"/>
      <c r="CR7" s="1"/>
      <c r="CS7" s="1"/>
      <c r="CT7" s="1"/>
      <c r="CU7" s="1"/>
    </row>
    <row r="8" spans="1:99" ht="15" x14ac:dyDescent="0.2">
      <c r="A8" s="11">
        <v>2551</v>
      </c>
      <c r="B8" s="11">
        <v>1</v>
      </c>
      <c r="C8" s="11" t="s">
        <v>27</v>
      </c>
      <c r="D8" s="11" t="s">
        <v>28</v>
      </c>
      <c r="E8" s="11">
        <v>40000</v>
      </c>
      <c r="F8" s="11">
        <v>40312</v>
      </c>
      <c r="G8" s="11" t="s">
        <v>26</v>
      </c>
      <c r="H8" s="12">
        <v>572000</v>
      </c>
      <c r="I8" s="12">
        <v>652000</v>
      </c>
      <c r="J8" s="12">
        <v>656000</v>
      </c>
      <c r="K8" s="12">
        <v>581000</v>
      </c>
      <c r="L8" s="12">
        <v>649000</v>
      </c>
      <c r="M8" s="12">
        <v>747000</v>
      </c>
      <c r="N8" s="12">
        <v>835000</v>
      </c>
      <c r="O8" s="12">
        <v>800000</v>
      </c>
      <c r="P8" s="12">
        <v>754000</v>
      </c>
      <c r="Q8" s="12">
        <v>609000</v>
      </c>
      <c r="R8" s="12">
        <v>434000</v>
      </c>
      <c r="S8" s="12">
        <v>243000</v>
      </c>
      <c r="T8" s="12">
        <v>597561</v>
      </c>
      <c r="U8" s="12">
        <v>681014</v>
      </c>
      <c r="V8" s="12">
        <v>685738</v>
      </c>
      <c r="W8" s="12">
        <v>607796</v>
      </c>
      <c r="X8" s="12">
        <v>677865</v>
      </c>
      <c r="Y8" s="12">
        <v>781002</v>
      </c>
      <c r="Z8" s="12">
        <v>872328</v>
      </c>
      <c r="AA8" s="12">
        <v>836113</v>
      </c>
      <c r="AB8" s="12">
        <v>789662</v>
      </c>
      <c r="AC8" s="12">
        <v>636926</v>
      </c>
      <c r="AD8" s="12">
        <v>453485</v>
      </c>
      <c r="AE8" s="12">
        <v>253510</v>
      </c>
      <c r="AF8" s="12">
        <v>637484</v>
      </c>
      <c r="AG8" s="12">
        <v>726514</v>
      </c>
      <c r="AH8" s="12">
        <v>731553</v>
      </c>
      <c r="AI8" s="12">
        <v>648403</v>
      </c>
      <c r="AJ8" s="12">
        <v>723154</v>
      </c>
      <c r="AK8" s="12">
        <v>833181</v>
      </c>
      <c r="AL8" s="12">
        <v>930609</v>
      </c>
      <c r="AM8" s="12">
        <v>891974</v>
      </c>
      <c r="AN8" s="12">
        <v>842420</v>
      </c>
      <c r="AO8" s="12">
        <v>679479</v>
      </c>
      <c r="AP8" s="12">
        <v>483782</v>
      </c>
      <c r="AQ8" s="12">
        <v>270447</v>
      </c>
      <c r="AR8" s="12">
        <v>736230</v>
      </c>
      <c r="AS8" s="12">
        <v>839050</v>
      </c>
      <c r="AT8" s="12">
        <v>844870</v>
      </c>
      <c r="AU8" s="12">
        <v>748840</v>
      </c>
      <c r="AV8" s="12">
        <v>835170</v>
      </c>
      <c r="AW8" s="12">
        <v>962240</v>
      </c>
      <c r="AX8" s="12">
        <v>1074760</v>
      </c>
      <c r="AY8" s="12">
        <v>1030140</v>
      </c>
      <c r="AZ8" s="12">
        <v>972910</v>
      </c>
      <c r="BA8" s="12">
        <v>784730</v>
      </c>
      <c r="BB8" s="12">
        <v>558720</v>
      </c>
      <c r="BC8" s="12">
        <v>312340</v>
      </c>
      <c r="BD8" s="12">
        <v>850080</v>
      </c>
      <c r="BE8" s="12">
        <v>968800</v>
      </c>
      <c r="BF8" s="12">
        <v>975520</v>
      </c>
      <c r="BG8" s="12">
        <v>864640</v>
      </c>
      <c r="BH8" s="12">
        <v>964320</v>
      </c>
      <c r="BI8" s="12">
        <v>1111040</v>
      </c>
      <c r="BJ8" s="12">
        <v>1240960</v>
      </c>
      <c r="BK8" s="12">
        <v>1189440</v>
      </c>
      <c r="BL8" s="12">
        <v>1123360</v>
      </c>
      <c r="BM8" s="12">
        <v>906080</v>
      </c>
      <c r="BN8" s="12">
        <v>645120</v>
      </c>
      <c r="BO8" s="12">
        <v>360640</v>
      </c>
      <c r="BP8" s="12">
        <v>897897</v>
      </c>
      <c r="BQ8" s="12">
        <v>1023295</v>
      </c>
      <c r="BR8" s="12">
        <v>1030393</v>
      </c>
      <c r="BS8" s="12">
        <v>913276</v>
      </c>
      <c r="BT8" s="12">
        <v>1018563</v>
      </c>
      <c r="BU8" s="12">
        <v>1173536</v>
      </c>
      <c r="BV8" s="12">
        <v>1310764</v>
      </c>
      <c r="BW8" s="12">
        <v>1256346</v>
      </c>
      <c r="BX8" s="12">
        <v>1186549</v>
      </c>
      <c r="BY8" s="12">
        <v>957047</v>
      </c>
      <c r="BZ8" s="12">
        <v>681408</v>
      </c>
      <c r="CA8" s="12">
        <v>380926</v>
      </c>
      <c r="CB8" s="13">
        <v>7532000</v>
      </c>
      <c r="CP8" s="1"/>
      <c r="CQ8" s="1"/>
      <c r="CR8" s="1"/>
      <c r="CS8" s="1"/>
      <c r="CT8" s="1"/>
      <c r="CU8" s="1"/>
    </row>
    <row r="9" spans="1:99" ht="15" x14ac:dyDescent="0.2">
      <c r="A9" s="11">
        <v>2552</v>
      </c>
      <c r="B9" s="11">
        <v>1</v>
      </c>
      <c r="C9" s="11" t="s">
        <v>29</v>
      </c>
      <c r="D9" s="11" t="s">
        <v>30</v>
      </c>
      <c r="E9" s="11">
        <v>40000</v>
      </c>
      <c r="F9" s="11">
        <v>40312</v>
      </c>
      <c r="G9" s="11" t="s">
        <v>26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109000</v>
      </c>
      <c r="O9" s="12">
        <v>1000</v>
      </c>
      <c r="P9" s="12">
        <v>12000</v>
      </c>
      <c r="Q9" s="12">
        <v>12000</v>
      </c>
      <c r="R9" s="12">
        <v>10000</v>
      </c>
      <c r="S9" s="12">
        <v>14000</v>
      </c>
      <c r="T9" s="12">
        <v>15698</v>
      </c>
      <c r="U9" s="12">
        <v>15920</v>
      </c>
      <c r="V9" s="12">
        <v>17562</v>
      </c>
      <c r="W9" s="12">
        <v>14090</v>
      </c>
      <c r="X9" s="12">
        <v>10431</v>
      </c>
      <c r="Y9" s="12">
        <v>15322</v>
      </c>
      <c r="Z9" s="12">
        <v>9781</v>
      </c>
      <c r="AA9" s="12">
        <v>19648</v>
      </c>
      <c r="AB9" s="12">
        <v>13270</v>
      </c>
      <c r="AC9" s="12">
        <v>12620</v>
      </c>
      <c r="AD9" s="12">
        <v>11183</v>
      </c>
      <c r="AE9" s="12">
        <v>15475</v>
      </c>
      <c r="AF9" s="12">
        <v>16157</v>
      </c>
      <c r="AG9" s="12">
        <v>16386</v>
      </c>
      <c r="AH9" s="12">
        <v>18075</v>
      </c>
      <c r="AI9" s="12">
        <v>14502</v>
      </c>
      <c r="AJ9" s="12">
        <v>10736</v>
      </c>
      <c r="AK9" s="12">
        <v>15770</v>
      </c>
      <c r="AL9" s="12">
        <v>10067</v>
      </c>
      <c r="AM9" s="12">
        <v>20222</v>
      </c>
      <c r="AN9" s="12">
        <v>13658</v>
      </c>
      <c r="AO9" s="12">
        <v>12989</v>
      </c>
      <c r="AP9" s="12">
        <v>11510</v>
      </c>
      <c r="AQ9" s="12">
        <v>15928</v>
      </c>
      <c r="AR9" s="12">
        <v>16616</v>
      </c>
      <c r="AS9" s="12">
        <v>16851</v>
      </c>
      <c r="AT9" s="12">
        <v>18589</v>
      </c>
      <c r="AU9" s="12">
        <v>14914</v>
      </c>
      <c r="AV9" s="12">
        <v>11041</v>
      </c>
      <c r="AW9" s="12">
        <v>16218</v>
      </c>
      <c r="AX9" s="12">
        <v>10353</v>
      </c>
      <c r="AY9" s="12">
        <v>20797</v>
      </c>
      <c r="AZ9" s="12">
        <v>14046</v>
      </c>
      <c r="BA9" s="12">
        <v>13358</v>
      </c>
      <c r="BB9" s="12">
        <v>11837</v>
      </c>
      <c r="BC9" s="12">
        <v>16380</v>
      </c>
      <c r="BD9" s="12">
        <v>17075</v>
      </c>
      <c r="BE9" s="12">
        <v>17317</v>
      </c>
      <c r="BF9" s="12">
        <v>19102</v>
      </c>
      <c r="BG9" s="12">
        <v>15326</v>
      </c>
      <c r="BH9" s="12">
        <v>11346</v>
      </c>
      <c r="BI9" s="12">
        <v>16666</v>
      </c>
      <c r="BJ9" s="12">
        <v>10639</v>
      </c>
      <c r="BK9" s="12">
        <v>21371</v>
      </c>
      <c r="BL9" s="12">
        <v>14434</v>
      </c>
      <c r="BM9" s="12">
        <v>13727</v>
      </c>
      <c r="BN9" s="12">
        <v>12164</v>
      </c>
      <c r="BO9" s="12">
        <v>16833</v>
      </c>
      <c r="BP9" s="12">
        <v>17534</v>
      </c>
      <c r="BQ9" s="12">
        <v>17782</v>
      </c>
      <c r="BR9" s="12">
        <v>19616</v>
      </c>
      <c r="BS9" s="12">
        <v>15738</v>
      </c>
      <c r="BT9" s="12">
        <v>11651</v>
      </c>
      <c r="BU9" s="12">
        <v>17114</v>
      </c>
      <c r="BV9" s="12">
        <v>10925</v>
      </c>
      <c r="BW9" s="12">
        <v>21946</v>
      </c>
      <c r="BX9" s="12">
        <v>14822</v>
      </c>
      <c r="BY9" s="12">
        <v>14096</v>
      </c>
      <c r="BZ9" s="12">
        <v>12491</v>
      </c>
      <c r="CA9" s="12">
        <v>17285</v>
      </c>
      <c r="CB9" s="13">
        <v>158000</v>
      </c>
      <c r="CP9" s="1"/>
      <c r="CQ9" s="1"/>
      <c r="CR9" s="1"/>
      <c r="CS9" s="1"/>
      <c r="CT9" s="1"/>
      <c r="CU9" s="1"/>
    </row>
    <row r="10" spans="1:99" ht="15" x14ac:dyDescent="0.2">
      <c r="A10" s="11">
        <v>2552</v>
      </c>
      <c r="B10" s="11">
        <v>2</v>
      </c>
      <c r="C10" s="11" t="s">
        <v>29</v>
      </c>
      <c r="D10" s="11" t="s">
        <v>31</v>
      </c>
      <c r="E10" s="11">
        <v>40000</v>
      </c>
      <c r="F10" s="11">
        <v>40312</v>
      </c>
      <c r="G10" s="11" t="s">
        <v>26</v>
      </c>
      <c r="H10" s="12">
        <v>425000</v>
      </c>
      <c r="I10" s="12">
        <v>427000</v>
      </c>
      <c r="J10" s="12">
        <v>463000</v>
      </c>
      <c r="K10" s="12">
        <v>389000</v>
      </c>
      <c r="L10" s="12">
        <v>286000</v>
      </c>
      <c r="M10" s="12">
        <v>417000</v>
      </c>
      <c r="N10" s="12">
        <v>314000</v>
      </c>
      <c r="O10" s="12">
        <v>482000</v>
      </c>
      <c r="P10" s="12">
        <v>325000</v>
      </c>
      <c r="Q10" s="12">
        <v>297000</v>
      </c>
      <c r="R10" s="12">
        <v>319000</v>
      </c>
      <c r="S10" s="12">
        <v>356000</v>
      </c>
      <c r="T10" s="12">
        <v>595350</v>
      </c>
      <c r="U10" s="12">
        <v>597870</v>
      </c>
      <c r="V10" s="12">
        <v>647640</v>
      </c>
      <c r="W10" s="12">
        <v>544320</v>
      </c>
      <c r="X10" s="12">
        <v>400680</v>
      </c>
      <c r="Y10" s="12">
        <v>583380</v>
      </c>
      <c r="Z10" s="12">
        <v>439110</v>
      </c>
      <c r="AA10" s="12">
        <v>674730</v>
      </c>
      <c r="AB10" s="12">
        <v>455490</v>
      </c>
      <c r="AC10" s="12">
        <v>416430</v>
      </c>
      <c r="AD10" s="12">
        <v>447300</v>
      </c>
      <c r="AE10" s="12">
        <v>497700</v>
      </c>
      <c r="AF10" s="12">
        <v>637686</v>
      </c>
      <c r="AG10" s="12">
        <v>640385</v>
      </c>
      <c r="AH10" s="12">
        <v>693694</v>
      </c>
      <c r="AI10" s="12">
        <v>583027</v>
      </c>
      <c r="AJ10" s="12">
        <v>429173</v>
      </c>
      <c r="AK10" s="12">
        <v>624865</v>
      </c>
      <c r="AL10" s="12">
        <v>470336</v>
      </c>
      <c r="AM10" s="12">
        <v>722711</v>
      </c>
      <c r="AN10" s="12">
        <v>487880</v>
      </c>
      <c r="AO10" s="12">
        <v>446043</v>
      </c>
      <c r="AP10" s="12">
        <v>479108</v>
      </c>
      <c r="AQ10" s="12">
        <v>533092</v>
      </c>
      <c r="AR10" s="12">
        <v>681912</v>
      </c>
      <c r="AS10" s="12">
        <v>684798</v>
      </c>
      <c r="AT10" s="12">
        <v>741805</v>
      </c>
      <c r="AU10" s="12">
        <v>623462</v>
      </c>
      <c r="AV10" s="12">
        <v>458938</v>
      </c>
      <c r="AW10" s="12">
        <v>668202</v>
      </c>
      <c r="AX10" s="12">
        <v>502955</v>
      </c>
      <c r="AY10" s="12">
        <v>772834</v>
      </c>
      <c r="AZ10" s="12">
        <v>521717</v>
      </c>
      <c r="BA10" s="12">
        <v>476978</v>
      </c>
      <c r="BB10" s="12">
        <v>512336</v>
      </c>
      <c r="BC10" s="12">
        <v>570063</v>
      </c>
      <c r="BD10" s="12">
        <v>702608</v>
      </c>
      <c r="BE10" s="12">
        <v>705582</v>
      </c>
      <c r="BF10" s="12">
        <v>764318</v>
      </c>
      <c r="BG10" s="12">
        <v>642384</v>
      </c>
      <c r="BH10" s="12">
        <v>472866</v>
      </c>
      <c r="BI10" s="12">
        <v>688481</v>
      </c>
      <c r="BJ10" s="12">
        <v>518220</v>
      </c>
      <c r="BK10" s="12">
        <v>796288</v>
      </c>
      <c r="BL10" s="12">
        <v>537550</v>
      </c>
      <c r="BM10" s="12">
        <v>491454</v>
      </c>
      <c r="BN10" s="12">
        <v>527885</v>
      </c>
      <c r="BO10" s="12">
        <v>587364</v>
      </c>
      <c r="BP10" s="12">
        <v>723208</v>
      </c>
      <c r="BQ10" s="12">
        <v>726270</v>
      </c>
      <c r="BR10" s="12">
        <v>786728</v>
      </c>
      <c r="BS10" s="12">
        <v>661219</v>
      </c>
      <c r="BT10" s="12">
        <v>486731</v>
      </c>
      <c r="BU10" s="12">
        <v>708668</v>
      </c>
      <c r="BV10" s="12">
        <v>533414</v>
      </c>
      <c r="BW10" s="12">
        <v>819636</v>
      </c>
      <c r="BX10" s="12">
        <v>553312</v>
      </c>
      <c r="BY10" s="12">
        <v>505863</v>
      </c>
      <c r="BZ10" s="12">
        <v>543363</v>
      </c>
      <c r="CA10" s="12">
        <v>604588</v>
      </c>
      <c r="CB10" s="13">
        <v>4500000</v>
      </c>
      <c r="CP10" s="1"/>
      <c r="CQ10" s="1"/>
      <c r="CR10" s="1"/>
      <c r="CS10" s="1"/>
      <c r="CT10" s="1"/>
      <c r="CU10" s="1"/>
    </row>
    <row r="11" spans="1:99" ht="15" x14ac:dyDescent="0.2">
      <c r="A11" s="11">
        <v>2554</v>
      </c>
      <c r="B11" s="11">
        <v>1</v>
      </c>
      <c r="C11" s="11" t="s">
        <v>32</v>
      </c>
      <c r="D11" s="11" t="s">
        <v>30</v>
      </c>
      <c r="E11" s="11">
        <v>40000</v>
      </c>
      <c r="F11" s="11">
        <v>40312</v>
      </c>
      <c r="G11" s="11" t="s">
        <v>26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123000</v>
      </c>
      <c r="P11" s="12">
        <v>17000</v>
      </c>
      <c r="Q11" s="12">
        <v>15000</v>
      </c>
      <c r="R11" s="12">
        <v>10000</v>
      </c>
      <c r="S11" s="12">
        <v>28000</v>
      </c>
      <c r="T11" s="12">
        <v>18810</v>
      </c>
      <c r="U11" s="12">
        <v>17222</v>
      </c>
      <c r="V11" s="12">
        <v>13878</v>
      </c>
      <c r="W11" s="12">
        <v>15279</v>
      </c>
      <c r="X11" s="12">
        <v>10930</v>
      </c>
      <c r="Y11" s="12">
        <v>18350</v>
      </c>
      <c r="Z11" s="12">
        <v>4411</v>
      </c>
      <c r="AA11" s="12">
        <v>34547</v>
      </c>
      <c r="AB11" s="12">
        <v>18623</v>
      </c>
      <c r="AC11" s="12">
        <v>16782</v>
      </c>
      <c r="AD11" s="12">
        <v>10366</v>
      </c>
      <c r="AE11" s="12">
        <v>29802</v>
      </c>
      <c r="AF11" s="12">
        <v>19350</v>
      </c>
      <c r="AG11" s="12">
        <v>17716</v>
      </c>
      <c r="AH11" s="12">
        <v>14276</v>
      </c>
      <c r="AI11" s="12">
        <v>15717</v>
      </c>
      <c r="AJ11" s="12">
        <v>11245</v>
      </c>
      <c r="AK11" s="12">
        <v>18877</v>
      </c>
      <c r="AL11" s="12">
        <v>4537</v>
      </c>
      <c r="AM11" s="12">
        <v>35540</v>
      </c>
      <c r="AN11" s="12">
        <v>19157</v>
      </c>
      <c r="AO11" s="12">
        <v>17265</v>
      </c>
      <c r="AP11" s="12">
        <v>10664</v>
      </c>
      <c r="AQ11" s="12">
        <v>30656</v>
      </c>
      <c r="AR11" s="12">
        <v>19980</v>
      </c>
      <c r="AS11" s="12">
        <v>18292</v>
      </c>
      <c r="AT11" s="12">
        <v>14740</v>
      </c>
      <c r="AU11" s="12">
        <v>16229</v>
      </c>
      <c r="AV11" s="12">
        <v>11610</v>
      </c>
      <c r="AW11" s="12">
        <v>19491</v>
      </c>
      <c r="AX11" s="12">
        <v>4685</v>
      </c>
      <c r="AY11" s="12">
        <v>36696</v>
      </c>
      <c r="AZ11" s="12">
        <v>19781</v>
      </c>
      <c r="BA11" s="12">
        <v>17826</v>
      </c>
      <c r="BB11" s="12">
        <v>11012</v>
      </c>
      <c r="BC11" s="12">
        <v>31658</v>
      </c>
      <c r="BD11" s="12">
        <v>20610</v>
      </c>
      <c r="BE11" s="12">
        <v>18870</v>
      </c>
      <c r="BF11" s="12">
        <v>15206</v>
      </c>
      <c r="BG11" s="12">
        <v>16741</v>
      </c>
      <c r="BH11" s="12">
        <v>11977</v>
      </c>
      <c r="BI11" s="12">
        <v>20107</v>
      </c>
      <c r="BJ11" s="12">
        <v>4833</v>
      </c>
      <c r="BK11" s="12">
        <v>37854</v>
      </c>
      <c r="BL11" s="12">
        <v>20405</v>
      </c>
      <c r="BM11" s="12">
        <v>18389</v>
      </c>
      <c r="BN11" s="12">
        <v>11358</v>
      </c>
      <c r="BO11" s="12">
        <v>32650</v>
      </c>
      <c r="BP11" s="12">
        <v>21240</v>
      </c>
      <c r="BQ11" s="12">
        <v>19447</v>
      </c>
      <c r="BR11" s="12">
        <v>15671</v>
      </c>
      <c r="BS11" s="12">
        <v>17251</v>
      </c>
      <c r="BT11" s="12">
        <v>12344</v>
      </c>
      <c r="BU11" s="12">
        <v>20721</v>
      </c>
      <c r="BV11" s="12">
        <v>4979</v>
      </c>
      <c r="BW11" s="12">
        <v>39012</v>
      </c>
      <c r="BX11" s="12">
        <v>21027</v>
      </c>
      <c r="BY11" s="12">
        <v>18952</v>
      </c>
      <c r="BZ11" s="12">
        <v>11705</v>
      </c>
      <c r="CA11" s="12">
        <v>33651</v>
      </c>
      <c r="CB11" s="13">
        <v>193000</v>
      </c>
      <c r="CP11" s="1"/>
      <c r="CQ11" s="1"/>
      <c r="CR11" s="1"/>
      <c r="CS11" s="1"/>
      <c r="CT11" s="1"/>
      <c r="CU11" s="1"/>
    </row>
    <row r="12" spans="1:99" ht="15" x14ac:dyDescent="0.2">
      <c r="A12" s="11">
        <v>2554</v>
      </c>
      <c r="B12" s="11">
        <v>2</v>
      </c>
      <c r="C12" s="11" t="s">
        <v>32</v>
      </c>
      <c r="D12" s="11" t="s">
        <v>31</v>
      </c>
      <c r="E12" s="11">
        <v>40000</v>
      </c>
      <c r="F12" s="11">
        <v>40312</v>
      </c>
      <c r="G12" s="11" t="s">
        <v>26</v>
      </c>
      <c r="H12" s="12">
        <v>523000</v>
      </c>
      <c r="I12" s="12">
        <v>513000</v>
      </c>
      <c r="J12" s="12">
        <v>459000</v>
      </c>
      <c r="K12" s="12">
        <v>546000</v>
      </c>
      <c r="L12" s="12">
        <v>423000</v>
      </c>
      <c r="M12" s="12">
        <v>323000</v>
      </c>
      <c r="N12" s="12">
        <v>426000</v>
      </c>
      <c r="O12" s="12">
        <v>527000</v>
      </c>
      <c r="P12" s="12">
        <v>456000</v>
      </c>
      <c r="Q12" s="12">
        <v>351000</v>
      </c>
      <c r="R12" s="12">
        <v>530000</v>
      </c>
      <c r="S12" s="12">
        <v>423000</v>
      </c>
      <c r="T12" s="12">
        <v>760000</v>
      </c>
      <c r="U12" s="12">
        <v>745600</v>
      </c>
      <c r="V12" s="12">
        <v>667200</v>
      </c>
      <c r="W12" s="12">
        <v>792000</v>
      </c>
      <c r="X12" s="12">
        <v>615200</v>
      </c>
      <c r="Y12" s="12">
        <v>470400</v>
      </c>
      <c r="Z12" s="12">
        <v>620800</v>
      </c>
      <c r="AA12" s="12">
        <v>767200</v>
      </c>
      <c r="AB12" s="12">
        <v>663200</v>
      </c>
      <c r="AC12" s="12">
        <v>511200</v>
      </c>
      <c r="AD12" s="12">
        <v>771200</v>
      </c>
      <c r="AE12" s="12">
        <v>616000</v>
      </c>
      <c r="AF12" s="12">
        <v>804650</v>
      </c>
      <c r="AG12" s="12">
        <v>789404</v>
      </c>
      <c r="AH12" s="12">
        <v>706398</v>
      </c>
      <c r="AI12" s="12">
        <v>838530</v>
      </c>
      <c r="AJ12" s="12">
        <v>651343</v>
      </c>
      <c r="AK12" s="12">
        <v>498036</v>
      </c>
      <c r="AL12" s="12">
        <v>657272</v>
      </c>
      <c r="AM12" s="12">
        <v>812273</v>
      </c>
      <c r="AN12" s="12">
        <v>702163</v>
      </c>
      <c r="AO12" s="12">
        <v>541233</v>
      </c>
      <c r="AP12" s="12">
        <v>816508</v>
      </c>
      <c r="AQ12" s="12">
        <v>652190</v>
      </c>
      <c r="AR12" s="12">
        <v>885590</v>
      </c>
      <c r="AS12" s="12">
        <v>868810</v>
      </c>
      <c r="AT12" s="12">
        <v>777455</v>
      </c>
      <c r="AU12" s="12">
        <v>922878</v>
      </c>
      <c r="AV12" s="12">
        <v>716862</v>
      </c>
      <c r="AW12" s="12">
        <v>548134</v>
      </c>
      <c r="AX12" s="12">
        <v>723387</v>
      </c>
      <c r="AY12" s="12">
        <v>893980</v>
      </c>
      <c r="AZ12" s="12">
        <v>772794</v>
      </c>
      <c r="BA12" s="12">
        <v>595676</v>
      </c>
      <c r="BB12" s="12">
        <v>898641</v>
      </c>
      <c r="BC12" s="12">
        <v>717793</v>
      </c>
      <c r="BD12" s="12">
        <v>902500</v>
      </c>
      <c r="BE12" s="12">
        <v>885400</v>
      </c>
      <c r="BF12" s="12">
        <v>792300</v>
      </c>
      <c r="BG12" s="12">
        <v>940500</v>
      </c>
      <c r="BH12" s="12">
        <v>730550</v>
      </c>
      <c r="BI12" s="12">
        <v>558600</v>
      </c>
      <c r="BJ12" s="12">
        <v>737200</v>
      </c>
      <c r="BK12" s="12">
        <v>911050</v>
      </c>
      <c r="BL12" s="12">
        <v>787550</v>
      </c>
      <c r="BM12" s="12">
        <v>607050</v>
      </c>
      <c r="BN12" s="12">
        <v>915800</v>
      </c>
      <c r="BO12" s="12">
        <v>731500</v>
      </c>
      <c r="BP12" s="12">
        <v>962065</v>
      </c>
      <c r="BQ12" s="12">
        <v>943836</v>
      </c>
      <c r="BR12" s="12">
        <v>844592</v>
      </c>
      <c r="BS12" s="12">
        <v>1002573</v>
      </c>
      <c r="BT12" s="12">
        <v>778766</v>
      </c>
      <c r="BU12" s="12">
        <v>595468</v>
      </c>
      <c r="BV12" s="12">
        <v>785855</v>
      </c>
      <c r="BW12" s="12">
        <v>971179</v>
      </c>
      <c r="BX12" s="12">
        <v>839528</v>
      </c>
      <c r="BY12" s="12">
        <v>647115</v>
      </c>
      <c r="BZ12" s="12">
        <v>976243</v>
      </c>
      <c r="CA12" s="12">
        <v>779780</v>
      </c>
      <c r="CB12" s="13">
        <v>5500000</v>
      </c>
      <c r="CP12" s="1"/>
      <c r="CQ12" s="1"/>
      <c r="CR12" s="1"/>
      <c r="CS12" s="1"/>
      <c r="CT12" s="1"/>
      <c r="CU12" s="1"/>
    </row>
    <row r="13" spans="1:99" ht="15" x14ac:dyDescent="0.2">
      <c r="A13" s="11">
        <v>2555</v>
      </c>
      <c r="B13" s="11">
        <v>1</v>
      </c>
      <c r="C13" s="11" t="s">
        <v>33</v>
      </c>
      <c r="D13" s="11" t="s">
        <v>34</v>
      </c>
      <c r="E13" s="11">
        <v>40000</v>
      </c>
      <c r="F13" s="11">
        <v>40312</v>
      </c>
      <c r="G13" s="11" t="s">
        <v>26</v>
      </c>
      <c r="H13" s="12">
        <v>100000</v>
      </c>
      <c r="I13" s="12">
        <v>50000</v>
      </c>
      <c r="J13" s="12">
        <v>50000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2">
        <v>0</v>
      </c>
      <c r="Q13" s="12">
        <v>0</v>
      </c>
      <c r="R13" s="12">
        <v>0</v>
      </c>
      <c r="S13" s="12">
        <v>0</v>
      </c>
      <c r="T13" s="12">
        <v>0</v>
      </c>
      <c r="U13" s="12">
        <v>0</v>
      </c>
      <c r="V13" s="12">
        <v>0</v>
      </c>
      <c r="W13" s="12">
        <v>0</v>
      </c>
      <c r="X13" s="12">
        <v>0</v>
      </c>
      <c r="Y13" s="12">
        <v>0</v>
      </c>
      <c r="Z13" s="12">
        <v>0</v>
      </c>
      <c r="AA13" s="12">
        <v>0</v>
      </c>
      <c r="AB13" s="12">
        <v>0</v>
      </c>
      <c r="AC13" s="12">
        <v>0</v>
      </c>
      <c r="AD13" s="12">
        <v>0</v>
      </c>
      <c r="AE13" s="12">
        <v>0</v>
      </c>
      <c r="AF13" s="12">
        <v>0</v>
      </c>
      <c r="AG13" s="12">
        <v>0</v>
      </c>
      <c r="AH13" s="12">
        <v>0</v>
      </c>
      <c r="AI13" s="12">
        <v>0</v>
      </c>
      <c r="AJ13" s="12">
        <v>0</v>
      </c>
      <c r="AK13" s="12">
        <v>0</v>
      </c>
      <c r="AL13" s="12">
        <v>0</v>
      </c>
      <c r="AM13" s="12">
        <v>0</v>
      </c>
      <c r="AN13" s="12">
        <v>0</v>
      </c>
      <c r="AO13" s="12">
        <v>0</v>
      </c>
      <c r="AP13" s="12">
        <v>0</v>
      </c>
      <c r="AQ13" s="12">
        <v>0</v>
      </c>
      <c r="AR13" s="12">
        <v>0</v>
      </c>
      <c r="AS13" s="12">
        <v>0</v>
      </c>
      <c r="AT13" s="12">
        <v>0</v>
      </c>
      <c r="AU13" s="12">
        <v>0</v>
      </c>
      <c r="AV13" s="12">
        <v>0</v>
      </c>
      <c r="AW13" s="12">
        <v>0</v>
      </c>
      <c r="AX13" s="12">
        <v>0</v>
      </c>
      <c r="AY13" s="12">
        <v>0</v>
      </c>
      <c r="AZ13" s="12">
        <v>0</v>
      </c>
      <c r="BA13" s="12">
        <v>0</v>
      </c>
      <c r="BB13" s="12">
        <v>0</v>
      </c>
      <c r="BC13" s="12">
        <v>0</v>
      </c>
      <c r="BD13" s="12">
        <v>0</v>
      </c>
      <c r="BE13" s="12">
        <v>0</v>
      </c>
      <c r="BF13" s="12">
        <v>0</v>
      </c>
      <c r="BG13" s="12">
        <v>0</v>
      </c>
      <c r="BH13" s="12">
        <v>0</v>
      </c>
      <c r="BI13" s="12">
        <v>0</v>
      </c>
      <c r="BJ13" s="12">
        <v>0</v>
      </c>
      <c r="BK13" s="12">
        <v>0</v>
      </c>
      <c r="BL13" s="12">
        <v>0</v>
      </c>
      <c r="BM13" s="12">
        <v>0</v>
      </c>
      <c r="BN13" s="12">
        <v>0</v>
      </c>
      <c r="BO13" s="12">
        <v>0</v>
      </c>
      <c r="BP13" s="12">
        <v>0</v>
      </c>
      <c r="BQ13" s="12">
        <v>0</v>
      </c>
      <c r="BR13" s="12">
        <v>0</v>
      </c>
      <c r="BS13" s="12">
        <v>0</v>
      </c>
      <c r="BT13" s="12">
        <v>0</v>
      </c>
      <c r="BU13" s="12">
        <v>0</v>
      </c>
      <c r="BV13" s="12">
        <v>0</v>
      </c>
      <c r="BW13" s="12">
        <v>0</v>
      </c>
      <c r="BX13" s="12">
        <v>0</v>
      </c>
      <c r="BY13" s="12">
        <v>0</v>
      </c>
      <c r="BZ13" s="12">
        <v>0</v>
      </c>
      <c r="CA13" s="12">
        <v>0</v>
      </c>
      <c r="CB13" s="13">
        <v>200000</v>
      </c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3"/>
      <c r="CQ13" s="2"/>
      <c r="CR13" s="3"/>
    </row>
    <row r="14" spans="1:99" ht="15" x14ac:dyDescent="0.2">
      <c r="A14" s="11">
        <v>2559</v>
      </c>
      <c r="B14" s="11">
        <v>1</v>
      </c>
      <c r="C14" s="11" t="s">
        <v>35</v>
      </c>
      <c r="D14" s="11" t="s">
        <v>25</v>
      </c>
      <c r="E14" s="11">
        <v>40000</v>
      </c>
      <c r="F14" s="11">
        <v>40312</v>
      </c>
      <c r="G14" s="11" t="s">
        <v>26</v>
      </c>
      <c r="H14" s="12">
        <v>9000</v>
      </c>
      <c r="I14" s="12">
        <v>22000</v>
      </c>
      <c r="J14" s="12">
        <v>21000</v>
      </c>
      <c r="K14" s="12">
        <v>36000</v>
      </c>
      <c r="L14" s="12">
        <v>10000</v>
      </c>
      <c r="M14" s="12">
        <v>30000</v>
      </c>
      <c r="N14" s="12">
        <v>32000</v>
      </c>
      <c r="O14" s="12">
        <v>16000</v>
      </c>
      <c r="P14" s="12">
        <v>29000</v>
      </c>
      <c r="Q14" s="12">
        <v>19000</v>
      </c>
      <c r="R14" s="12">
        <v>23000</v>
      </c>
      <c r="S14" s="12">
        <v>14000</v>
      </c>
      <c r="T14" s="12">
        <v>9388</v>
      </c>
      <c r="U14" s="12">
        <v>22919</v>
      </c>
      <c r="V14" s="12">
        <v>21332</v>
      </c>
      <c r="W14" s="12">
        <v>36826</v>
      </c>
      <c r="X14" s="12">
        <v>10599</v>
      </c>
      <c r="Y14" s="12">
        <v>30639</v>
      </c>
      <c r="Z14" s="12">
        <v>32872</v>
      </c>
      <c r="AA14" s="12">
        <v>16490</v>
      </c>
      <c r="AB14" s="12">
        <v>29805</v>
      </c>
      <c r="AC14" s="12">
        <v>19529</v>
      </c>
      <c r="AD14" s="12">
        <v>23645</v>
      </c>
      <c r="AE14" s="12">
        <v>14956</v>
      </c>
      <c r="AF14" s="12">
        <v>9667</v>
      </c>
      <c r="AG14" s="12">
        <v>23600</v>
      </c>
      <c r="AH14" s="12">
        <v>21966</v>
      </c>
      <c r="AI14" s="12">
        <v>37921</v>
      </c>
      <c r="AJ14" s="12">
        <v>10914</v>
      </c>
      <c r="AK14" s="12">
        <v>31550</v>
      </c>
      <c r="AL14" s="12">
        <v>33849</v>
      </c>
      <c r="AM14" s="12">
        <v>16980</v>
      </c>
      <c r="AN14" s="12">
        <v>30692</v>
      </c>
      <c r="AO14" s="12">
        <v>20110</v>
      </c>
      <c r="AP14" s="12">
        <v>24348</v>
      </c>
      <c r="AQ14" s="12">
        <v>15403</v>
      </c>
      <c r="AR14" s="12">
        <v>9981</v>
      </c>
      <c r="AS14" s="12">
        <v>24367</v>
      </c>
      <c r="AT14" s="12">
        <v>22680</v>
      </c>
      <c r="AU14" s="12">
        <v>39153</v>
      </c>
      <c r="AV14" s="12">
        <v>11268</v>
      </c>
      <c r="AW14" s="12">
        <v>32575</v>
      </c>
      <c r="AX14" s="12">
        <v>34949</v>
      </c>
      <c r="AY14" s="12">
        <v>17532</v>
      </c>
      <c r="AZ14" s="12">
        <v>31689</v>
      </c>
      <c r="BA14" s="12">
        <v>20764</v>
      </c>
      <c r="BB14" s="12">
        <v>25139</v>
      </c>
      <c r="BC14" s="12">
        <v>15903</v>
      </c>
      <c r="BD14" s="12">
        <v>10296</v>
      </c>
      <c r="BE14" s="12">
        <v>25134</v>
      </c>
      <c r="BF14" s="12">
        <v>23394</v>
      </c>
      <c r="BG14" s="12">
        <v>40386</v>
      </c>
      <c r="BH14" s="12">
        <v>11623</v>
      </c>
      <c r="BI14" s="12">
        <v>33600</v>
      </c>
      <c r="BJ14" s="12">
        <v>36049</v>
      </c>
      <c r="BK14" s="12">
        <v>18084</v>
      </c>
      <c r="BL14" s="12">
        <v>32686</v>
      </c>
      <c r="BM14" s="12">
        <v>21417</v>
      </c>
      <c r="BN14" s="12">
        <v>25930</v>
      </c>
      <c r="BO14" s="12">
        <v>16401</v>
      </c>
      <c r="BP14" s="12">
        <v>10610</v>
      </c>
      <c r="BQ14" s="12">
        <v>25901</v>
      </c>
      <c r="BR14" s="12">
        <v>24107</v>
      </c>
      <c r="BS14" s="12">
        <v>41618</v>
      </c>
      <c r="BT14" s="12">
        <v>11978</v>
      </c>
      <c r="BU14" s="12">
        <v>34626</v>
      </c>
      <c r="BV14" s="12">
        <v>37149</v>
      </c>
      <c r="BW14" s="12">
        <v>18635</v>
      </c>
      <c r="BX14" s="12">
        <v>33683</v>
      </c>
      <c r="BY14" s="12">
        <v>22070</v>
      </c>
      <c r="BZ14" s="12">
        <v>26722</v>
      </c>
      <c r="CA14" s="12">
        <v>16901</v>
      </c>
      <c r="CB14" s="13">
        <v>261000</v>
      </c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3"/>
      <c r="CQ14" s="2"/>
      <c r="CR14" s="3"/>
    </row>
    <row r="15" spans="1:99" ht="15" x14ac:dyDescent="0.2">
      <c r="A15" s="11">
        <v>3402</v>
      </c>
      <c r="B15" s="11">
        <v>1</v>
      </c>
      <c r="C15" s="11" t="s">
        <v>36</v>
      </c>
      <c r="D15" s="11" t="s">
        <v>37</v>
      </c>
      <c r="E15" s="11">
        <v>40000</v>
      </c>
      <c r="F15" s="11">
        <v>40312</v>
      </c>
      <c r="G15" s="11" t="s">
        <v>26</v>
      </c>
      <c r="H15" s="12">
        <v>337000</v>
      </c>
      <c r="I15" s="12">
        <v>346000</v>
      </c>
      <c r="J15" s="12">
        <v>316000</v>
      </c>
      <c r="K15" s="12">
        <v>325000</v>
      </c>
      <c r="L15" s="12">
        <v>225000</v>
      </c>
      <c r="M15" s="12">
        <v>365000</v>
      </c>
      <c r="N15" s="12">
        <v>349000</v>
      </c>
      <c r="O15" s="12">
        <v>394000</v>
      </c>
      <c r="P15" s="12">
        <v>364000</v>
      </c>
      <c r="Q15" s="12">
        <v>333000</v>
      </c>
      <c r="R15" s="12">
        <v>412000</v>
      </c>
      <c r="S15" s="12">
        <v>215000</v>
      </c>
      <c r="T15" s="12">
        <v>338908</v>
      </c>
      <c r="U15" s="12">
        <v>347721</v>
      </c>
      <c r="V15" s="12">
        <v>318076</v>
      </c>
      <c r="W15" s="12">
        <v>327290</v>
      </c>
      <c r="X15" s="12">
        <v>226339</v>
      </c>
      <c r="Y15" s="12">
        <v>366950</v>
      </c>
      <c r="Z15" s="12">
        <v>351326</v>
      </c>
      <c r="AA15" s="12">
        <v>396594</v>
      </c>
      <c r="AB15" s="12">
        <v>366549</v>
      </c>
      <c r="AC15" s="12">
        <v>335302</v>
      </c>
      <c r="AD15" s="12">
        <v>414621</v>
      </c>
      <c r="AE15" s="12">
        <v>216324</v>
      </c>
      <c r="AF15" s="12">
        <v>341192</v>
      </c>
      <c r="AG15" s="12">
        <v>350064</v>
      </c>
      <c r="AH15" s="12">
        <v>320220</v>
      </c>
      <c r="AI15" s="12">
        <v>329496</v>
      </c>
      <c r="AJ15" s="12">
        <v>227864</v>
      </c>
      <c r="AK15" s="12">
        <v>369423</v>
      </c>
      <c r="AL15" s="12">
        <v>353694</v>
      </c>
      <c r="AM15" s="12">
        <v>399267</v>
      </c>
      <c r="AN15" s="12">
        <v>369020</v>
      </c>
      <c r="AO15" s="12">
        <v>337562</v>
      </c>
      <c r="AP15" s="12">
        <v>417416</v>
      </c>
      <c r="AQ15" s="12">
        <v>217782</v>
      </c>
      <c r="AR15" s="12">
        <v>343645</v>
      </c>
      <c r="AS15" s="12">
        <v>352582</v>
      </c>
      <c r="AT15" s="12">
        <v>322523</v>
      </c>
      <c r="AU15" s="12">
        <v>331865</v>
      </c>
      <c r="AV15" s="12">
        <v>229503</v>
      </c>
      <c r="AW15" s="12">
        <v>372079</v>
      </c>
      <c r="AX15" s="12">
        <v>356237</v>
      </c>
      <c r="AY15" s="12">
        <v>402138</v>
      </c>
      <c r="AZ15" s="12">
        <v>371673</v>
      </c>
      <c r="BA15" s="12">
        <v>339989</v>
      </c>
      <c r="BB15" s="12">
        <v>420417</v>
      </c>
      <c r="BC15" s="12">
        <v>219349</v>
      </c>
      <c r="BD15" s="12">
        <v>346183</v>
      </c>
      <c r="BE15" s="12">
        <v>355186</v>
      </c>
      <c r="BF15" s="12">
        <v>324905</v>
      </c>
      <c r="BG15" s="12">
        <v>334316</v>
      </c>
      <c r="BH15" s="12">
        <v>231198</v>
      </c>
      <c r="BI15" s="12">
        <v>374827</v>
      </c>
      <c r="BJ15" s="12">
        <v>358868</v>
      </c>
      <c r="BK15" s="12">
        <v>405108</v>
      </c>
      <c r="BL15" s="12">
        <v>374418</v>
      </c>
      <c r="BM15" s="12">
        <v>342500</v>
      </c>
      <c r="BN15" s="12">
        <v>423522</v>
      </c>
      <c r="BO15" s="12">
        <v>220969</v>
      </c>
      <c r="BP15" s="12">
        <v>348721</v>
      </c>
      <c r="BQ15" s="12">
        <v>357790</v>
      </c>
      <c r="BR15" s="12">
        <v>327287</v>
      </c>
      <c r="BS15" s="12">
        <v>336767</v>
      </c>
      <c r="BT15" s="12">
        <v>232893</v>
      </c>
      <c r="BU15" s="12">
        <v>377575</v>
      </c>
      <c r="BV15" s="12">
        <v>361499</v>
      </c>
      <c r="BW15" s="12">
        <v>408078</v>
      </c>
      <c r="BX15" s="12">
        <v>377163</v>
      </c>
      <c r="BY15" s="12">
        <v>345011</v>
      </c>
      <c r="BZ15" s="12">
        <v>426627</v>
      </c>
      <c r="CA15" s="12">
        <v>222589</v>
      </c>
      <c r="CB15" s="13">
        <v>3981000</v>
      </c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3"/>
      <c r="CQ15" s="2"/>
      <c r="CR15" s="3"/>
    </row>
    <row r="16" spans="1:99" ht="15" x14ac:dyDescent="0.2">
      <c r="A16" s="11">
        <v>3403</v>
      </c>
      <c r="B16" s="11">
        <v>1</v>
      </c>
      <c r="C16" s="11" t="s">
        <v>38</v>
      </c>
      <c r="D16" s="11" t="s">
        <v>39</v>
      </c>
      <c r="E16" s="11">
        <v>40000</v>
      </c>
      <c r="F16" s="11">
        <v>40312</v>
      </c>
      <c r="G16" s="11" t="s">
        <v>26</v>
      </c>
      <c r="H16" s="12">
        <v>90000</v>
      </c>
      <c r="I16" s="12">
        <v>121000</v>
      </c>
      <c r="J16" s="12">
        <v>48000</v>
      </c>
      <c r="K16" s="12">
        <v>26000</v>
      </c>
      <c r="L16" s="12">
        <v>23000</v>
      </c>
      <c r="M16" s="12">
        <v>102000</v>
      </c>
      <c r="N16" s="12">
        <v>104000</v>
      </c>
      <c r="O16" s="12">
        <v>147000</v>
      </c>
      <c r="P16" s="12">
        <v>162000</v>
      </c>
      <c r="Q16" s="12">
        <v>94000</v>
      </c>
      <c r="R16" s="12">
        <v>132000</v>
      </c>
      <c r="S16" s="12">
        <v>125000</v>
      </c>
      <c r="T16" s="12">
        <v>93049</v>
      </c>
      <c r="U16" s="12">
        <v>125114</v>
      </c>
      <c r="V16" s="12">
        <v>49489</v>
      </c>
      <c r="W16" s="12">
        <v>24200</v>
      </c>
      <c r="X16" s="12">
        <v>24200</v>
      </c>
      <c r="Y16" s="12">
        <v>105633</v>
      </c>
      <c r="Z16" s="12">
        <v>107448</v>
      </c>
      <c r="AA16" s="12">
        <v>151371</v>
      </c>
      <c r="AB16" s="12">
        <v>167222</v>
      </c>
      <c r="AC16" s="12">
        <v>96800</v>
      </c>
      <c r="AD16" s="12">
        <v>136488</v>
      </c>
      <c r="AE16" s="12">
        <v>128986</v>
      </c>
      <c r="AF16" s="12">
        <v>95894</v>
      </c>
      <c r="AG16" s="12">
        <v>128940</v>
      </c>
      <c r="AH16" s="12">
        <v>51002</v>
      </c>
      <c r="AI16" s="12">
        <v>24940</v>
      </c>
      <c r="AJ16" s="12">
        <v>24940</v>
      </c>
      <c r="AK16" s="12">
        <v>108863</v>
      </c>
      <c r="AL16" s="12">
        <v>110734</v>
      </c>
      <c r="AM16" s="12">
        <v>156000</v>
      </c>
      <c r="AN16" s="12">
        <v>172335</v>
      </c>
      <c r="AO16" s="12">
        <v>99760</v>
      </c>
      <c r="AP16" s="12">
        <v>140662</v>
      </c>
      <c r="AQ16" s="12">
        <v>132930</v>
      </c>
      <c r="AR16" s="12">
        <v>98893</v>
      </c>
      <c r="AS16" s="12">
        <v>132972</v>
      </c>
      <c r="AT16" s="12">
        <v>52597</v>
      </c>
      <c r="AU16" s="12">
        <v>25720</v>
      </c>
      <c r="AV16" s="12">
        <v>25720</v>
      </c>
      <c r="AW16" s="12">
        <v>112268</v>
      </c>
      <c r="AX16" s="12">
        <v>114197</v>
      </c>
      <c r="AY16" s="12">
        <v>160879</v>
      </c>
      <c r="AZ16" s="12">
        <v>177725</v>
      </c>
      <c r="BA16" s="12">
        <v>102880</v>
      </c>
      <c r="BB16" s="12">
        <v>145061</v>
      </c>
      <c r="BC16" s="12">
        <v>137088</v>
      </c>
      <c r="BD16" s="12">
        <v>101892</v>
      </c>
      <c r="BE16" s="12">
        <v>137005</v>
      </c>
      <c r="BF16" s="12">
        <v>54192</v>
      </c>
      <c r="BG16" s="12">
        <v>26500</v>
      </c>
      <c r="BH16" s="12">
        <v>26500</v>
      </c>
      <c r="BI16" s="12">
        <v>115672</v>
      </c>
      <c r="BJ16" s="12">
        <v>117660</v>
      </c>
      <c r="BK16" s="12">
        <v>165758</v>
      </c>
      <c r="BL16" s="12">
        <v>183115</v>
      </c>
      <c r="BM16" s="12">
        <v>106000</v>
      </c>
      <c r="BN16" s="12">
        <v>149460</v>
      </c>
      <c r="BO16" s="12">
        <v>141246</v>
      </c>
      <c r="BP16" s="12">
        <v>104892</v>
      </c>
      <c r="BQ16" s="12">
        <v>141038</v>
      </c>
      <c r="BR16" s="12">
        <v>55788</v>
      </c>
      <c r="BS16" s="12">
        <v>27280</v>
      </c>
      <c r="BT16" s="12">
        <v>27280</v>
      </c>
      <c r="BU16" s="12">
        <v>119077</v>
      </c>
      <c r="BV16" s="12">
        <v>121123</v>
      </c>
      <c r="BW16" s="12">
        <v>170636</v>
      </c>
      <c r="BX16" s="12">
        <v>188505</v>
      </c>
      <c r="BY16" s="12">
        <v>109120</v>
      </c>
      <c r="BZ16" s="12">
        <v>153859</v>
      </c>
      <c r="CA16" s="12">
        <v>145402</v>
      </c>
      <c r="CB16" s="13">
        <v>1174000</v>
      </c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3"/>
      <c r="CQ16" s="2"/>
      <c r="CR16" s="3"/>
    </row>
    <row r="17" spans="1:96" ht="15" x14ac:dyDescent="0.2">
      <c r="A17" s="11">
        <v>3404</v>
      </c>
      <c r="B17" s="11">
        <v>1</v>
      </c>
      <c r="C17" s="11" t="s">
        <v>40</v>
      </c>
      <c r="D17" s="11" t="s">
        <v>41</v>
      </c>
      <c r="E17" s="11">
        <v>40000</v>
      </c>
      <c r="F17" s="11">
        <v>40312</v>
      </c>
      <c r="G17" s="11" t="s">
        <v>26</v>
      </c>
      <c r="H17" s="12">
        <v>45000</v>
      </c>
      <c r="I17" s="12">
        <v>56000</v>
      </c>
      <c r="J17" s="12">
        <v>78000</v>
      </c>
      <c r="K17" s="12">
        <v>75000</v>
      </c>
      <c r="L17" s="12">
        <v>40000</v>
      </c>
      <c r="M17" s="12">
        <v>54000</v>
      </c>
      <c r="N17" s="12">
        <v>47000</v>
      </c>
      <c r="O17" s="12">
        <v>128000</v>
      </c>
      <c r="P17" s="12">
        <v>127000</v>
      </c>
      <c r="Q17" s="12">
        <v>105000</v>
      </c>
      <c r="R17" s="12">
        <v>100000</v>
      </c>
      <c r="S17" s="12">
        <v>72000</v>
      </c>
      <c r="T17" s="12">
        <v>37332</v>
      </c>
      <c r="U17" s="12">
        <v>45824</v>
      </c>
      <c r="V17" s="12">
        <v>64566</v>
      </c>
      <c r="W17" s="12">
        <v>61506</v>
      </c>
      <c r="X17" s="12">
        <v>32818</v>
      </c>
      <c r="Y17" s="12">
        <v>44676</v>
      </c>
      <c r="Z17" s="12">
        <v>39015</v>
      </c>
      <c r="AA17" s="12">
        <v>105570</v>
      </c>
      <c r="AB17" s="12">
        <v>104422</v>
      </c>
      <c r="AC17" s="12">
        <v>86828</v>
      </c>
      <c r="AD17" s="12">
        <v>82926</v>
      </c>
      <c r="AE17" s="12">
        <v>59517</v>
      </c>
      <c r="AF17" s="12">
        <v>37576</v>
      </c>
      <c r="AG17" s="12">
        <v>46123</v>
      </c>
      <c r="AH17" s="12">
        <v>64988</v>
      </c>
      <c r="AI17" s="12">
        <v>61908</v>
      </c>
      <c r="AJ17" s="12">
        <v>33033</v>
      </c>
      <c r="AK17" s="12">
        <v>44968</v>
      </c>
      <c r="AL17" s="12">
        <v>39270</v>
      </c>
      <c r="AM17" s="12">
        <v>106260</v>
      </c>
      <c r="AN17" s="12">
        <v>105105</v>
      </c>
      <c r="AO17" s="12">
        <v>87395</v>
      </c>
      <c r="AP17" s="12">
        <v>83468</v>
      </c>
      <c r="AQ17" s="12">
        <v>59906</v>
      </c>
      <c r="AR17" s="12">
        <v>37869</v>
      </c>
      <c r="AS17" s="12">
        <v>46482</v>
      </c>
      <c r="AT17" s="12">
        <v>65494</v>
      </c>
      <c r="AU17" s="12">
        <v>62390</v>
      </c>
      <c r="AV17" s="12">
        <v>33290</v>
      </c>
      <c r="AW17" s="12">
        <v>45318</v>
      </c>
      <c r="AX17" s="12">
        <v>39576</v>
      </c>
      <c r="AY17" s="12">
        <v>107088</v>
      </c>
      <c r="AZ17" s="12">
        <v>105924</v>
      </c>
      <c r="BA17" s="12">
        <v>88076</v>
      </c>
      <c r="BB17" s="12">
        <v>84118</v>
      </c>
      <c r="BC17" s="12">
        <v>60375</v>
      </c>
      <c r="BD17" s="12">
        <v>38162</v>
      </c>
      <c r="BE17" s="12">
        <v>46842</v>
      </c>
      <c r="BF17" s="12">
        <v>66001</v>
      </c>
      <c r="BG17" s="12">
        <v>62873</v>
      </c>
      <c r="BH17" s="12">
        <v>33548</v>
      </c>
      <c r="BI17" s="12">
        <v>45669</v>
      </c>
      <c r="BJ17" s="12">
        <v>39882</v>
      </c>
      <c r="BK17" s="12">
        <v>107916</v>
      </c>
      <c r="BL17" s="12">
        <v>106743</v>
      </c>
      <c r="BM17" s="12">
        <v>88757</v>
      </c>
      <c r="BN17" s="12">
        <v>84769</v>
      </c>
      <c r="BO17" s="12">
        <v>60838</v>
      </c>
      <c r="BP17" s="12">
        <v>38454</v>
      </c>
      <c r="BQ17" s="12">
        <v>47201</v>
      </c>
      <c r="BR17" s="12">
        <v>66507</v>
      </c>
      <c r="BS17" s="12">
        <v>63355</v>
      </c>
      <c r="BT17" s="12">
        <v>33805</v>
      </c>
      <c r="BU17" s="12">
        <v>46019</v>
      </c>
      <c r="BV17" s="12">
        <v>40188</v>
      </c>
      <c r="BW17" s="12">
        <v>108744</v>
      </c>
      <c r="BX17" s="12">
        <v>107562</v>
      </c>
      <c r="BY17" s="12">
        <v>89438</v>
      </c>
      <c r="BZ17" s="12">
        <v>85419</v>
      </c>
      <c r="CA17" s="12">
        <v>61308</v>
      </c>
      <c r="CB17" s="13">
        <v>927000</v>
      </c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3"/>
      <c r="CQ17" s="2"/>
      <c r="CR17" s="3"/>
    </row>
    <row r="18" spans="1:96" ht="15" x14ac:dyDescent="0.2">
      <c r="A18" s="11">
        <v>3405</v>
      </c>
      <c r="B18" s="11">
        <v>1</v>
      </c>
      <c r="C18" s="14" t="s">
        <v>42</v>
      </c>
      <c r="D18" s="11" t="s">
        <v>43</v>
      </c>
      <c r="E18" s="11">
        <v>40000</v>
      </c>
      <c r="F18" s="11">
        <v>40312</v>
      </c>
      <c r="G18" s="11" t="s">
        <v>26</v>
      </c>
      <c r="H18" s="12">
        <v>68000</v>
      </c>
      <c r="I18" s="12">
        <v>159000</v>
      </c>
      <c r="J18" s="12">
        <v>147000</v>
      </c>
      <c r="K18" s="12">
        <v>70000</v>
      </c>
      <c r="L18" s="12">
        <v>192000</v>
      </c>
      <c r="M18" s="12">
        <v>299000</v>
      </c>
      <c r="N18" s="12">
        <v>312000</v>
      </c>
      <c r="O18" s="12">
        <v>134000</v>
      </c>
      <c r="P18" s="12">
        <v>591000</v>
      </c>
      <c r="Q18" s="12">
        <v>472000</v>
      </c>
      <c r="R18" s="12">
        <v>157000</v>
      </c>
      <c r="S18" s="12">
        <v>786000</v>
      </c>
      <c r="T18" s="12">
        <v>56400</v>
      </c>
      <c r="U18" s="12">
        <v>132540</v>
      </c>
      <c r="V18" s="12">
        <v>122670</v>
      </c>
      <c r="W18" s="12">
        <v>58656</v>
      </c>
      <c r="X18" s="12">
        <v>159612</v>
      </c>
      <c r="Y18" s="12">
        <v>248442</v>
      </c>
      <c r="Z18" s="12">
        <v>259722</v>
      </c>
      <c r="AA18" s="12">
        <v>111672</v>
      </c>
      <c r="AB18" s="12">
        <v>492372</v>
      </c>
      <c r="AC18" s="12">
        <v>392826</v>
      </c>
      <c r="AD18" s="12">
        <v>130848</v>
      </c>
      <c r="AE18" s="12">
        <v>654240</v>
      </c>
      <c r="AF18" s="12">
        <v>60780</v>
      </c>
      <c r="AG18" s="12">
        <v>142833</v>
      </c>
      <c r="AH18" s="12">
        <v>132196</v>
      </c>
      <c r="AI18" s="12">
        <v>63211</v>
      </c>
      <c r="AJ18" s="12">
        <v>172007</v>
      </c>
      <c r="AK18" s="12">
        <v>267736</v>
      </c>
      <c r="AL18" s="12">
        <v>279892</v>
      </c>
      <c r="AM18" s="12">
        <v>120344</v>
      </c>
      <c r="AN18" s="12">
        <v>530609</v>
      </c>
      <c r="AO18" s="12">
        <v>423333</v>
      </c>
      <c r="AP18" s="12">
        <v>141010</v>
      </c>
      <c r="AQ18" s="12">
        <v>705049</v>
      </c>
      <c r="AR18" s="12">
        <v>61180</v>
      </c>
      <c r="AS18" s="12">
        <v>143773</v>
      </c>
      <c r="AT18" s="12">
        <v>133066</v>
      </c>
      <c r="AU18" s="12">
        <v>63627</v>
      </c>
      <c r="AV18" s="12">
        <v>173139</v>
      </c>
      <c r="AW18" s="12">
        <v>269498</v>
      </c>
      <c r="AX18" s="12">
        <v>281734</v>
      </c>
      <c r="AY18" s="12">
        <v>121136</v>
      </c>
      <c r="AZ18" s="12">
        <v>534101</v>
      </c>
      <c r="BA18" s="12">
        <v>426119</v>
      </c>
      <c r="BB18" s="12">
        <v>141938</v>
      </c>
      <c r="BC18" s="12">
        <v>709689</v>
      </c>
      <c r="BD18" s="12">
        <v>61600</v>
      </c>
      <c r="BE18" s="12">
        <v>144760</v>
      </c>
      <c r="BF18" s="12">
        <v>133980</v>
      </c>
      <c r="BG18" s="12">
        <v>64064</v>
      </c>
      <c r="BH18" s="12">
        <v>174328</v>
      </c>
      <c r="BI18" s="12">
        <v>271348</v>
      </c>
      <c r="BJ18" s="12">
        <v>283668</v>
      </c>
      <c r="BK18" s="12">
        <v>121968</v>
      </c>
      <c r="BL18" s="12">
        <v>537768</v>
      </c>
      <c r="BM18" s="12">
        <v>429044</v>
      </c>
      <c r="BN18" s="12">
        <v>142912</v>
      </c>
      <c r="BO18" s="12">
        <v>714560</v>
      </c>
      <c r="BP18" s="12">
        <v>58020</v>
      </c>
      <c r="BQ18" s="12">
        <v>136347</v>
      </c>
      <c r="BR18" s="12">
        <v>126194</v>
      </c>
      <c r="BS18" s="12">
        <v>60341</v>
      </c>
      <c r="BT18" s="12">
        <v>164197</v>
      </c>
      <c r="BU18" s="12">
        <v>255578</v>
      </c>
      <c r="BV18" s="12">
        <v>267182</v>
      </c>
      <c r="BW18" s="12">
        <v>114880</v>
      </c>
      <c r="BX18" s="12">
        <v>506515</v>
      </c>
      <c r="BY18" s="12">
        <v>404109</v>
      </c>
      <c r="BZ18" s="12">
        <v>134606</v>
      </c>
      <c r="CA18" s="12">
        <v>673031</v>
      </c>
      <c r="CB18" s="13">
        <v>3387000</v>
      </c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3"/>
      <c r="CQ18" s="2"/>
      <c r="CR18" s="3"/>
    </row>
    <row r="19" spans="1:96" ht="15" x14ac:dyDescent="0.2">
      <c r="A19" s="11">
        <v>3406</v>
      </c>
      <c r="B19" s="11">
        <v>1</v>
      </c>
      <c r="C19" s="14" t="s">
        <v>44</v>
      </c>
      <c r="D19" s="11" t="s">
        <v>43</v>
      </c>
      <c r="E19" s="11">
        <v>40000</v>
      </c>
      <c r="F19" s="11">
        <v>40312</v>
      </c>
      <c r="G19" s="11" t="s">
        <v>26</v>
      </c>
      <c r="H19" s="12">
        <v>70000</v>
      </c>
      <c r="I19" s="12">
        <v>78000</v>
      </c>
      <c r="J19" s="12">
        <v>70000</v>
      </c>
      <c r="K19" s="12">
        <v>87000</v>
      </c>
      <c r="L19" s="12">
        <v>69000</v>
      </c>
      <c r="M19" s="12">
        <v>69000</v>
      </c>
      <c r="N19" s="12">
        <v>52000</v>
      </c>
      <c r="O19" s="12">
        <v>87000</v>
      </c>
      <c r="P19" s="12">
        <v>70000</v>
      </c>
      <c r="Q19" s="12">
        <v>87000</v>
      </c>
      <c r="R19" s="12">
        <v>61000</v>
      </c>
      <c r="S19" s="12">
        <v>69000</v>
      </c>
      <c r="T19" s="12">
        <v>70000</v>
      </c>
      <c r="U19" s="12">
        <v>78750</v>
      </c>
      <c r="V19" s="12">
        <v>70000</v>
      </c>
      <c r="W19" s="12">
        <v>87500</v>
      </c>
      <c r="X19" s="12">
        <v>70000</v>
      </c>
      <c r="Y19" s="12">
        <v>70000</v>
      </c>
      <c r="Z19" s="12">
        <v>52500</v>
      </c>
      <c r="AA19" s="12">
        <v>87500</v>
      </c>
      <c r="AB19" s="12">
        <v>70000</v>
      </c>
      <c r="AC19" s="12">
        <v>87500</v>
      </c>
      <c r="AD19" s="12">
        <v>61250</v>
      </c>
      <c r="AE19" s="12">
        <v>70000</v>
      </c>
      <c r="AF19" s="12">
        <v>70480</v>
      </c>
      <c r="AG19" s="12">
        <v>79290</v>
      </c>
      <c r="AH19" s="12">
        <v>70480</v>
      </c>
      <c r="AI19" s="12">
        <v>88100</v>
      </c>
      <c r="AJ19" s="12">
        <v>70480</v>
      </c>
      <c r="AK19" s="12">
        <v>70480</v>
      </c>
      <c r="AL19" s="12">
        <v>52860</v>
      </c>
      <c r="AM19" s="12">
        <v>88100</v>
      </c>
      <c r="AN19" s="12">
        <v>70480</v>
      </c>
      <c r="AO19" s="12">
        <v>88100</v>
      </c>
      <c r="AP19" s="12">
        <v>61670</v>
      </c>
      <c r="AQ19" s="12">
        <v>70480</v>
      </c>
      <c r="AR19" s="12">
        <v>70960</v>
      </c>
      <c r="AS19" s="12">
        <v>79830</v>
      </c>
      <c r="AT19" s="12">
        <v>70960</v>
      </c>
      <c r="AU19" s="12">
        <v>88700</v>
      </c>
      <c r="AV19" s="12">
        <v>70960</v>
      </c>
      <c r="AW19" s="12">
        <v>70960</v>
      </c>
      <c r="AX19" s="12">
        <v>53220</v>
      </c>
      <c r="AY19" s="12">
        <v>88700</v>
      </c>
      <c r="AZ19" s="12">
        <v>70960</v>
      </c>
      <c r="BA19" s="12">
        <v>88700</v>
      </c>
      <c r="BB19" s="12">
        <v>62090</v>
      </c>
      <c r="BC19" s="12">
        <v>70960</v>
      </c>
      <c r="BD19" s="12">
        <v>71440</v>
      </c>
      <c r="BE19" s="12">
        <v>80370</v>
      </c>
      <c r="BF19" s="12">
        <v>71440</v>
      </c>
      <c r="BG19" s="12">
        <v>89300</v>
      </c>
      <c r="BH19" s="12">
        <v>71440</v>
      </c>
      <c r="BI19" s="12">
        <v>71440</v>
      </c>
      <c r="BJ19" s="12">
        <v>53580</v>
      </c>
      <c r="BK19" s="12">
        <v>89300</v>
      </c>
      <c r="BL19" s="12">
        <v>71440</v>
      </c>
      <c r="BM19" s="12">
        <v>89300</v>
      </c>
      <c r="BN19" s="12">
        <v>62510</v>
      </c>
      <c r="BO19" s="12">
        <v>71440</v>
      </c>
      <c r="BP19" s="12">
        <v>72000</v>
      </c>
      <c r="BQ19" s="12">
        <v>81000</v>
      </c>
      <c r="BR19" s="12">
        <v>72000</v>
      </c>
      <c r="BS19" s="12">
        <v>90000</v>
      </c>
      <c r="BT19" s="12">
        <v>72000</v>
      </c>
      <c r="BU19" s="12">
        <v>72000</v>
      </c>
      <c r="BV19" s="12">
        <v>54000</v>
      </c>
      <c r="BW19" s="12">
        <v>90000</v>
      </c>
      <c r="BX19" s="12">
        <v>72000</v>
      </c>
      <c r="BY19" s="12">
        <v>90000</v>
      </c>
      <c r="BZ19" s="12">
        <v>63000</v>
      </c>
      <c r="CA19" s="12">
        <v>72000</v>
      </c>
      <c r="CB19" s="13">
        <v>869000</v>
      </c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3"/>
      <c r="CQ19" s="2"/>
      <c r="CR19" s="3"/>
    </row>
    <row r="20" spans="1:96" ht="15" x14ac:dyDescent="0.2">
      <c r="A20" s="11">
        <v>3407</v>
      </c>
      <c r="B20" s="11">
        <v>1</v>
      </c>
      <c r="C20" s="11" t="s">
        <v>45</v>
      </c>
      <c r="D20" s="11" t="s">
        <v>41</v>
      </c>
      <c r="E20" s="11">
        <v>40000</v>
      </c>
      <c r="F20" s="11">
        <v>40312</v>
      </c>
      <c r="G20" s="11" t="s">
        <v>26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2">
        <v>0</v>
      </c>
      <c r="Q20" s="12">
        <v>0</v>
      </c>
      <c r="R20" s="12">
        <v>0</v>
      </c>
      <c r="S20" s="12">
        <v>0</v>
      </c>
      <c r="T20" s="12">
        <v>0</v>
      </c>
      <c r="U20" s="12">
        <v>0</v>
      </c>
      <c r="V20" s="12">
        <v>0</v>
      </c>
      <c r="W20" s="12">
        <v>0</v>
      </c>
      <c r="X20" s="12">
        <v>0</v>
      </c>
      <c r="Y20" s="12">
        <v>0</v>
      </c>
      <c r="Z20" s="12">
        <v>0</v>
      </c>
      <c r="AA20" s="12">
        <v>0</v>
      </c>
      <c r="AB20" s="12">
        <v>0</v>
      </c>
      <c r="AC20" s="12">
        <v>0</v>
      </c>
      <c r="AD20" s="12">
        <v>0</v>
      </c>
      <c r="AE20" s="12">
        <v>0</v>
      </c>
      <c r="AF20" s="12">
        <v>0</v>
      </c>
      <c r="AG20" s="12">
        <v>0</v>
      </c>
      <c r="AH20" s="12">
        <v>0</v>
      </c>
      <c r="AI20" s="12">
        <v>0</v>
      </c>
      <c r="AJ20" s="12">
        <v>0</v>
      </c>
      <c r="AK20" s="12">
        <v>0</v>
      </c>
      <c r="AL20" s="12">
        <v>0</v>
      </c>
      <c r="AM20" s="12">
        <v>0</v>
      </c>
      <c r="AN20" s="12">
        <v>0</v>
      </c>
      <c r="AO20" s="12">
        <v>0</v>
      </c>
      <c r="AP20" s="12">
        <v>0</v>
      </c>
      <c r="AQ20" s="12">
        <v>0</v>
      </c>
      <c r="AR20" s="12">
        <v>0</v>
      </c>
      <c r="AS20" s="12">
        <v>0</v>
      </c>
      <c r="AT20" s="12">
        <v>0</v>
      </c>
      <c r="AU20" s="12">
        <v>0</v>
      </c>
      <c r="AV20" s="12">
        <v>0</v>
      </c>
      <c r="AW20" s="12">
        <v>0</v>
      </c>
      <c r="AX20" s="12">
        <v>0</v>
      </c>
      <c r="AY20" s="12">
        <v>0</v>
      </c>
      <c r="AZ20" s="12">
        <v>0</v>
      </c>
      <c r="BA20" s="12">
        <v>0</v>
      </c>
      <c r="BB20" s="12">
        <v>0</v>
      </c>
      <c r="BC20" s="12">
        <v>0</v>
      </c>
      <c r="BD20" s="12">
        <v>0</v>
      </c>
      <c r="BE20" s="12">
        <v>0</v>
      </c>
      <c r="BF20" s="12">
        <v>0</v>
      </c>
      <c r="BG20" s="12">
        <v>0</v>
      </c>
      <c r="BH20" s="12">
        <v>0</v>
      </c>
      <c r="BI20" s="12">
        <v>0</v>
      </c>
      <c r="BJ20" s="12">
        <v>0</v>
      </c>
      <c r="BK20" s="12">
        <v>0</v>
      </c>
      <c r="BL20" s="12">
        <v>0</v>
      </c>
      <c r="BM20" s="12">
        <v>0</v>
      </c>
      <c r="BN20" s="12">
        <v>0</v>
      </c>
      <c r="BO20" s="12">
        <v>0</v>
      </c>
      <c r="BP20" s="12">
        <v>0</v>
      </c>
      <c r="BQ20" s="12">
        <v>0</v>
      </c>
      <c r="BR20" s="12">
        <v>0</v>
      </c>
      <c r="BS20" s="12">
        <v>0</v>
      </c>
      <c r="BT20" s="12">
        <v>0</v>
      </c>
      <c r="BU20" s="12">
        <v>0</v>
      </c>
      <c r="BV20" s="12">
        <v>0</v>
      </c>
      <c r="BW20" s="12">
        <v>0</v>
      </c>
      <c r="BX20" s="12">
        <v>0</v>
      </c>
      <c r="BY20" s="12">
        <v>0</v>
      </c>
      <c r="BZ20" s="12">
        <v>0</v>
      </c>
      <c r="CA20" s="12">
        <v>0</v>
      </c>
      <c r="CB20" s="13">
        <v>0</v>
      </c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3"/>
      <c r="CQ20" s="2"/>
      <c r="CR20" s="3"/>
    </row>
    <row r="21" spans="1:96" ht="15" x14ac:dyDescent="0.2">
      <c r="A21" s="11">
        <v>3408</v>
      </c>
      <c r="B21" s="11">
        <v>1</v>
      </c>
      <c r="C21" s="11" t="s">
        <v>46</v>
      </c>
      <c r="D21" s="11" t="s">
        <v>41</v>
      </c>
      <c r="E21" s="11">
        <v>40000</v>
      </c>
      <c r="F21" s="11">
        <v>40312</v>
      </c>
      <c r="G21" s="11" t="s">
        <v>26</v>
      </c>
      <c r="H21" s="12">
        <v>89000</v>
      </c>
      <c r="I21" s="12">
        <v>153000</v>
      </c>
      <c r="J21" s="12">
        <v>105000</v>
      </c>
      <c r="K21" s="12">
        <v>102000</v>
      </c>
      <c r="L21" s="12">
        <v>65000</v>
      </c>
      <c r="M21" s="12">
        <v>119000</v>
      </c>
      <c r="N21" s="12">
        <v>100000</v>
      </c>
      <c r="O21" s="12">
        <v>325000</v>
      </c>
      <c r="P21" s="12">
        <v>212000</v>
      </c>
      <c r="Q21" s="12">
        <v>195000</v>
      </c>
      <c r="R21" s="12">
        <v>123000</v>
      </c>
      <c r="S21" s="12">
        <v>162000</v>
      </c>
      <c r="T21" s="12">
        <v>89075</v>
      </c>
      <c r="U21" s="12">
        <v>153475</v>
      </c>
      <c r="V21" s="12">
        <v>104825</v>
      </c>
      <c r="W21" s="12">
        <v>101675</v>
      </c>
      <c r="X21" s="12">
        <v>65450</v>
      </c>
      <c r="Y21" s="12">
        <v>118825</v>
      </c>
      <c r="Z21" s="12">
        <v>99575</v>
      </c>
      <c r="AA21" s="12">
        <v>324975</v>
      </c>
      <c r="AB21" s="12">
        <v>211750</v>
      </c>
      <c r="AC21" s="12">
        <v>194775</v>
      </c>
      <c r="AD21" s="12">
        <v>123025</v>
      </c>
      <c r="AE21" s="12">
        <v>162575</v>
      </c>
      <c r="AF21" s="12">
        <v>63625</v>
      </c>
      <c r="AG21" s="12">
        <v>109625</v>
      </c>
      <c r="AH21" s="12">
        <v>74875</v>
      </c>
      <c r="AI21" s="12">
        <v>72625</v>
      </c>
      <c r="AJ21" s="12">
        <v>46750</v>
      </c>
      <c r="AK21" s="12">
        <v>84875</v>
      </c>
      <c r="AL21" s="12">
        <v>71125</v>
      </c>
      <c r="AM21" s="12">
        <v>232125</v>
      </c>
      <c r="AN21" s="12">
        <v>151250</v>
      </c>
      <c r="AO21" s="12">
        <v>139125</v>
      </c>
      <c r="AP21" s="12">
        <v>87875</v>
      </c>
      <c r="AQ21" s="12">
        <v>116125</v>
      </c>
      <c r="AR21" s="12">
        <v>63625</v>
      </c>
      <c r="AS21" s="12">
        <v>109625</v>
      </c>
      <c r="AT21" s="12">
        <v>74875</v>
      </c>
      <c r="AU21" s="12">
        <v>72625</v>
      </c>
      <c r="AV21" s="12">
        <v>46750</v>
      </c>
      <c r="AW21" s="12">
        <v>84875</v>
      </c>
      <c r="AX21" s="12">
        <v>71125</v>
      </c>
      <c r="AY21" s="12">
        <v>232125</v>
      </c>
      <c r="AZ21" s="12">
        <v>151250</v>
      </c>
      <c r="BA21" s="12">
        <v>139125</v>
      </c>
      <c r="BB21" s="12">
        <v>87875</v>
      </c>
      <c r="BC21" s="12">
        <v>116125</v>
      </c>
      <c r="BD21" s="12">
        <v>63625</v>
      </c>
      <c r="BE21" s="12">
        <v>109625</v>
      </c>
      <c r="BF21" s="12">
        <v>74875</v>
      </c>
      <c r="BG21" s="12">
        <v>72625</v>
      </c>
      <c r="BH21" s="12">
        <v>46750</v>
      </c>
      <c r="BI21" s="12">
        <v>84875</v>
      </c>
      <c r="BJ21" s="12">
        <v>71125</v>
      </c>
      <c r="BK21" s="12">
        <v>232125</v>
      </c>
      <c r="BL21" s="12">
        <v>151250</v>
      </c>
      <c r="BM21" s="12">
        <v>139125</v>
      </c>
      <c r="BN21" s="12">
        <v>87875</v>
      </c>
      <c r="BO21" s="12">
        <v>116125</v>
      </c>
      <c r="BP21" s="12">
        <v>63625</v>
      </c>
      <c r="BQ21" s="12">
        <v>109625</v>
      </c>
      <c r="BR21" s="12">
        <v>74875</v>
      </c>
      <c r="BS21" s="12">
        <v>72625</v>
      </c>
      <c r="BT21" s="12">
        <v>46750</v>
      </c>
      <c r="BU21" s="12">
        <v>84875</v>
      </c>
      <c r="BV21" s="12">
        <v>71125</v>
      </c>
      <c r="BW21" s="12">
        <v>232125</v>
      </c>
      <c r="BX21" s="12">
        <v>151250</v>
      </c>
      <c r="BY21" s="12">
        <v>139125</v>
      </c>
      <c r="BZ21" s="12">
        <v>87875</v>
      </c>
      <c r="CA21" s="12">
        <v>116125</v>
      </c>
      <c r="CB21" s="13">
        <v>1750000</v>
      </c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3"/>
      <c r="CQ21" s="2"/>
      <c r="CR21" s="3"/>
    </row>
    <row r="22" spans="1:96" ht="15" x14ac:dyDescent="0.2">
      <c r="A22" s="11">
        <v>3438</v>
      </c>
      <c r="B22" s="11">
        <v>1</v>
      </c>
      <c r="C22" s="11" t="s">
        <v>47</v>
      </c>
      <c r="D22" s="11" t="s">
        <v>43</v>
      </c>
      <c r="E22" s="11">
        <v>40000</v>
      </c>
      <c r="F22" s="11">
        <v>40312</v>
      </c>
      <c r="G22" s="11" t="s">
        <v>26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2">
        <v>0</v>
      </c>
      <c r="Q22" s="12">
        <v>0</v>
      </c>
      <c r="R22" s="12">
        <v>0</v>
      </c>
      <c r="S22" s="12">
        <v>0</v>
      </c>
      <c r="T22" s="12">
        <v>0</v>
      </c>
      <c r="U22" s="12">
        <v>0</v>
      </c>
      <c r="V22" s="12">
        <v>0</v>
      </c>
      <c r="W22" s="12">
        <v>0</v>
      </c>
      <c r="X22" s="12">
        <v>0</v>
      </c>
      <c r="Y22" s="12">
        <v>0</v>
      </c>
      <c r="Z22" s="12">
        <v>0</v>
      </c>
      <c r="AA22" s="12">
        <v>0</v>
      </c>
      <c r="AB22" s="12">
        <v>0</v>
      </c>
      <c r="AC22" s="12">
        <v>0</v>
      </c>
      <c r="AD22" s="12">
        <v>0</v>
      </c>
      <c r="AE22" s="12">
        <v>0</v>
      </c>
      <c r="AF22" s="12">
        <v>0</v>
      </c>
      <c r="AG22" s="12">
        <v>0</v>
      </c>
      <c r="AH22" s="12">
        <v>0</v>
      </c>
      <c r="AI22" s="12">
        <v>0</v>
      </c>
      <c r="AJ22" s="12">
        <v>0</v>
      </c>
      <c r="AK22" s="12">
        <v>0</v>
      </c>
      <c r="AL22" s="12">
        <v>0</v>
      </c>
      <c r="AM22" s="12">
        <v>0</v>
      </c>
      <c r="AN22" s="12">
        <v>0</v>
      </c>
      <c r="AO22" s="12">
        <v>0</v>
      </c>
      <c r="AP22" s="12">
        <v>0</v>
      </c>
      <c r="AQ22" s="12">
        <v>0</v>
      </c>
      <c r="AR22" s="12">
        <v>0</v>
      </c>
      <c r="AS22" s="12">
        <v>0</v>
      </c>
      <c r="AT22" s="12">
        <v>0</v>
      </c>
      <c r="AU22" s="12">
        <v>0</v>
      </c>
      <c r="AV22" s="12">
        <v>0</v>
      </c>
      <c r="AW22" s="12">
        <v>0</v>
      </c>
      <c r="AX22" s="12">
        <v>0</v>
      </c>
      <c r="AY22" s="12">
        <v>0</v>
      </c>
      <c r="AZ22" s="12">
        <v>0</v>
      </c>
      <c r="BA22" s="12">
        <v>0</v>
      </c>
      <c r="BB22" s="12">
        <v>0</v>
      </c>
      <c r="BC22" s="12">
        <v>0</v>
      </c>
      <c r="BD22" s="12">
        <v>0</v>
      </c>
      <c r="BE22" s="12">
        <v>0</v>
      </c>
      <c r="BF22" s="12">
        <v>0</v>
      </c>
      <c r="BG22" s="12">
        <v>0</v>
      </c>
      <c r="BH22" s="12">
        <v>0</v>
      </c>
      <c r="BI22" s="12">
        <v>0</v>
      </c>
      <c r="BJ22" s="12">
        <v>0</v>
      </c>
      <c r="BK22" s="12">
        <v>0</v>
      </c>
      <c r="BL22" s="12">
        <v>0</v>
      </c>
      <c r="BM22" s="12">
        <v>0</v>
      </c>
      <c r="BN22" s="12">
        <v>0</v>
      </c>
      <c r="BO22" s="12">
        <v>0</v>
      </c>
      <c r="BP22" s="12">
        <v>0</v>
      </c>
      <c r="BQ22" s="12">
        <v>0</v>
      </c>
      <c r="BR22" s="12">
        <v>125000</v>
      </c>
      <c r="BS22" s="12">
        <v>125000</v>
      </c>
      <c r="BT22" s="12">
        <v>134000</v>
      </c>
      <c r="BU22" s="12">
        <v>0</v>
      </c>
      <c r="BV22" s="12">
        <v>0</v>
      </c>
      <c r="BW22" s="12">
        <v>0</v>
      </c>
      <c r="BX22" s="12">
        <v>0</v>
      </c>
      <c r="BY22" s="12">
        <v>0</v>
      </c>
      <c r="BZ22" s="12">
        <v>0</v>
      </c>
      <c r="CA22" s="12">
        <v>0</v>
      </c>
      <c r="CB22" s="13">
        <v>0</v>
      </c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3"/>
      <c r="CQ22" s="2"/>
      <c r="CR22" s="3"/>
    </row>
    <row r="23" spans="1:96" ht="15" x14ac:dyDescent="0.2">
      <c r="A23" s="11">
        <v>3438</v>
      </c>
      <c r="B23" s="11">
        <v>2</v>
      </c>
      <c r="C23" s="11" t="s">
        <v>47</v>
      </c>
      <c r="D23" s="11" t="s">
        <v>43</v>
      </c>
      <c r="E23" s="11">
        <v>40000</v>
      </c>
      <c r="F23" s="11">
        <v>40312</v>
      </c>
      <c r="G23" s="11" t="s">
        <v>26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2">
        <v>0</v>
      </c>
      <c r="Q23" s="12">
        <v>0</v>
      </c>
      <c r="R23" s="12">
        <v>250000</v>
      </c>
      <c r="S23" s="12">
        <v>250000</v>
      </c>
      <c r="T23" s="12">
        <v>0</v>
      </c>
      <c r="U23" s="12">
        <v>0</v>
      </c>
      <c r="V23" s="12">
        <v>0</v>
      </c>
      <c r="W23" s="12">
        <v>0</v>
      </c>
      <c r="X23" s="12">
        <v>1002000</v>
      </c>
      <c r="Y23" s="12">
        <v>999000</v>
      </c>
      <c r="Z23" s="12">
        <v>999000</v>
      </c>
      <c r="AA23" s="12">
        <v>0</v>
      </c>
      <c r="AB23" s="12">
        <v>0</v>
      </c>
      <c r="AC23" s="12">
        <v>0</v>
      </c>
      <c r="AD23" s="12">
        <v>0</v>
      </c>
      <c r="AE23" s="12">
        <v>0</v>
      </c>
      <c r="AF23" s="12">
        <v>0</v>
      </c>
      <c r="AG23" s="12">
        <v>50000</v>
      </c>
      <c r="AH23" s="12">
        <v>150000</v>
      </c>
      <c r="AI23" s="12">
        <v>150000</v>
      </c>
      <c r="AJ23" s="12">
        <v>150000</v>
      </c>
      <c r="AK23" s="12">
        <v>0</v>
      </c>
      <c r="AL23" s="12">
        <v>0</v>
      </c>
      <c r="AM23" s="12">
        <v>0</v>
      </c>
      <c r="AN23" s="12">
        <v>0</v>
      </c>
      <c r="AO23" s="12">
        <v>0</v>
      </c>
      <c r="AP23" s="12">
        <v>0</v>
      </c>
      <c r="AQ23" s="12">
        <v>0</v>
      </c>
      <c r="AR23" s="12">
        <v>0</v>
      </c>
      <c r="AS23" s="12">
        <v>0</v>
      </c>
      <c r="AT23" s="12">
        <v>0</v>
      </c>
      <c r="AU23" s="12">
        <v>0</v>
      </c>
      <c r="AV23" s="12">
        <v>0</v>
      </c>
      <c r="AW23" s="12">
        <v>0</v>
      </c>
      <c r="AX23" s="12">
        <v>0</v>
      </c>
      <c r="AY23" s="12">
        <v>0</v>
      </c>
      <c r="AZ23" s="12">
        <v>0</v>
      </c>
      <c r="BA23" s="12">
        <v>0</v>
      </c>
      <c r="BB23" s="12">
        <v>0</v>
      </c>
      <c r="BC23" s="12">
        <v>0</v>
      </c>
      <c r="BD23" s="12">
        <v>0</v>
      </c>
      <c r="BE23" s="12">
        <v>0</v>
      </c>
      <c r="BF23" s="12">
        <v>0</v>
      </c>
      <c r="BG23" s="12">
        <v>0</v>
      </c>
      <c r="BH23" s="12">
        <v>0</v>
      </c>
      <c r="BI23" s="12">
        <v>0</v>
      </c>
      <c r="BJ23" s="12">
        <v>0</v>
      </c>
      <c r="BK23" s="12">
        <v>0</v>
      </c>
      <c r="BL23" s="12">
        <v>0</v>
      </c>
      <c r="BM23" s="12">
        <v>0</v>
      </c>
      <c r="BN23" s="12">
        <v>0</v>
      </c>
      <c r="BO23" s="12">
        <v>0</v>
      </c>
      <c r="BP23" s="12">
        <v>0</v>
      </c>
      <c r="BQ23" s="12">
        <v>0</v>
      </c>
      <c r="BR23" s="12">
        <v>0</v>
      </c>
      <c r="BS23" s="12">
        <v>0</v>
      </c>
      <c r="BT23" s="12">
        <v>0</v>
      </c>
      <c r="BU23" s="12">
        <v>0</v>
      </c>
      <c r="BV23" s="12">
        <v>0</v>
      </c>
      <c r="BW23" s="12">
        <v>0</v>
      </c>
      <c r="BX23" s="12">
        <v>0</v>
      </c>
      <c r="BY23" s="12">
        <v>0</v>
      </c>
      <c r="BZ23" s="12">
        <v>250000</v>
      </c>
      <c r="CA23" s="12">
        <v>250000</v>
      </c>
      <c r="CB23" s="13">
        <v>500000</v>
      </c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3"/>
      <c r="CQ23" s="2"/>
      <c r="CR23" s="3"/>
    </row>
    <row r="24" spans="1:96" ht="15" x14ac:dyDescent="0.2">
      <c r="A24" s="11">
        <v>3438</v>
      </c>
      <c r="B24" s="11">
        <v>3</v>
      </c>
      <c r="C24" s="11" t="s">
        <v>47</v>
      </c>
      <c r="D24" s="11" t="s">
        <v>43</v>
      </c>
      <c r="E24" s="11">
        <v>40000</v>
      </c>
      <c r="F24" s="11">
        <v>40312</v>
      </c>
      <c r="G24" s="11" t="s">
        <v>26</v>
      </c>
      <c r="H24" s="12">
        <v>0</v>
      </c>
      <c r="I24" s="12">
        <v>0</v>
      </c>
      <c r="J24" s="12">
        <v>0</v>
      </c>
      <c r="K24" s="12">
        <v>0</v>
      </c>
      <c r="L24" s="12">
        <v>0</v>
      </c>
      <c r="M24" s="12">
        <v>0</v>
      </c>
      <c r="N24" s="12">
        <v>0</v>
      </c>
      <c r="O24" s="12">
        <v>0</v>
      </c>
      <c r="P24" s="12">
        <v>0</v>
      </c>
      <c r="Q24" s="12">
        <v>0</v>
      </c>
      <c r="R24" s="12">
        <v>0</v>
      </c>
      <c r="S24" s="12">
        <v>0</v>
      </c>
      <c r="T24" s="12">
        <v>0</v>
      </c>
      <c r="U24" s="12">
        <v>0</v>
      </c>
      <c r="V24" s="12">
        <v>0</v>
      </c>
      <c r="W24" s="12">
        <v>0</v>
      </c>
      <c r="X24" s="12">
        <v>0</v>
      </c>
      <c r="Y24" s="12">
        <v>0</v>
      </c>
      <c r="Z24" s="12">
        <v>0</v>
      </c>
      <c r="AA24" s="12">
        <v>0</v>
      </c>
      <c r="AB24" s="12">
        <v>0</v>
      </c>
      <c r="AC24" s="12">
        <v>0</v>
      </c>
      <c r="AD24" s="12">
        <v>0</v>
      </c>
      <c r="AE24" s="12">
        <v>0</v>
      </c>
      <c r="AF24" s="12">
        <v>0</v>
      </c>
      <c r="AG24" s="12">
        <v>0</v>
      </c>
      <c r="AH24" s="12">
        <v>0</v>
      </c>
      <c r="AI24" s="12">
        <v>0</v>
      </c>
      <c r="AJ24" s="12">
        <v>0</v>
      </c>
      <c r="AK24" s="12">
        <v>0</v>
      </c>
      <c r="AL24" s="12">
        <v>0</v>
      </c>
      <c r="AM24" s="12">
        <v>0</v>
      </c>
      <c r="AN24" s="12">
        <v>0</v>
      </c>
      <c r="AO24" s="12">
        <v>0</v>
      </c>
      <c r="AP24" s="12">
        <v>0</v>
      </c>
      <c r="AQ24" s="12">
        <v>0</v>
      </c>
      <c r="AR24" s="12">
        <v>50000</v>
      </c>
      <c r="AS24" s="12">
        <v>25000</v>
      </c>
      <c r="AT24" s="12">
        <v>175000</v>
      </c>
      <c r="AU24" s="12">
        <v>150000</v>
      </c>
      <c r="AV24" s="12">
        <v>200000</v>
      </c>
      <c r="AW24" s="12">
        <v>100000</v>
      </c>
      <c r="AX24" s="12">
        <v>0</v>
      </c>
      <c r="AY24" s="12">
        <v>0</v>
      </c>
      <c r="AZ24" s="12">
        <v>0</v>
      </c>
      <c r="BA24" s="12">
        <v>0</v>
      </c>
      <c r="BB24" s="12">
        <v>0</v>
      </c>
      <c r="BC24" s="12">
        <v>0</v>
      </c>
      <c r="BD24" s="12">
        <v>0</v>
      </c>
      <c r="BE24" s="12">
        <v>0</v>
      </c>
      <c r="BF24" s="12">
        <v>0</v>
      </c>
      <c r="BG24" s="12">
        <v>0</v>
      </c>
      <c r="BH24" s="12">
        <v>0</v>
      </c>
      <c r="BI24" s="12">
        <v>0</v>
      </c>
      <c r="BJ24" s="12">
        <v>0</v>
      </c>
      <c r="BK24" s="12">
        <v>0</v>
      </c>
      <c r="BL24" s="12">
        <v>0</v>
      </c>
      <c r="BM24" s="12">
        <v>0</v>
      </c>
      <c r="BN24" s="12">
        <v>0</v>
      </c>
      <c r="BO24" s="12">
        <v>0</v>
      </c>
      <c r="BP24" s="12">
        <v>0</v>
      </c>
      <c r="BQ24" s="12">
        <v>0</v>
      </c>
      <c r="BR24" s="12">
        <v>0</v>
      </c>
      <c r="BS24" s="12">
        <v>0</v>
      </c>
      <c r="BT24" s="12">
        <v>0</v>
      </c>
      <c r="BU24" s="12">
        <v>0</v>
      </c>
      <c r="BV24" s="12">
        <v>0</v>
      </c>
      <c r="BW24" s="12">
        <v>0</v>
      </c>
      <c r="BX24" s="12">
        <v>0</v>
      </c>
      <c r="BY24" s="12">
        <v>0</v>
      </c>
      <c r="BZ24" s="12">
        <v>0</v>
      </c>
      <c r="CA24" s="12">
        <v>0</v>
      </c>
      <c r="CB24" s="13">
        <v>0</v>
      </c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3"/>
      <c r="CQ24" s="2"/>
      <c r="CR24" s="3"/>
    </row>
    <row r="25" spans="1:96" ht="15" x14ac:dyDescent="0.2">
      <c r="A25" s="11">
        <v>3441</v>
      </c>
      <c r="B25" s="11">
        <v>1</v>
      </c>
      <c r="C25" s="11" t="s">
        <v>48</v>
      </c>
      <c r="D25" s="11" t="s">
        <v>41</v>
      </c>
      <c r="E25" s="11">
        <v>40000</v>
      </c>
      <c r="F25" s="11">
        <v>40312</v>
      </c>
      <c r="G25" s="11" t="s">
        <v>26</v>
      </c>
      <c r="H25" s="12">
        <v>0</v>
      </c>
      <c r="I25" s="12">
        <v>0</v>
      </c>
      <c r="J25" s="12">
        <v>0</v>
      </c>
      <c r="K25" s="12">
        <v>0</v>
      </c>
      <c r="L25" s="12">
        <v>0</v>
      </c>
      <c r="M25" s="12">
        <v>0</v>
      </c>
      <c r="N25" s="12">
        <v>0</v>
      </c>
      <c r="O25" s="12">
        <v>0</v>
      </c>
      <c r="P25" s="12">
        <v>0</v>
      </c>
      <c r="Q25" s="12">
        <v>0</v>
      </c>
      <c r="R25" s="12">
        <v>0</v>
      </c>
      <c r="S25" s="12">
        <v>0</v>
      </c>
      <c r="T25" s="12">
        <v>0</v>
      </c>
      <c r="U25" s="12">
        <v>0</v>
      </c>
      <c r="V25" s="12">
        <v>0</v>
      </c>
      <c r="W25" s="12">
        <v>0</v>
      </c>
      <c r="X25" s="12">
        <v>0</v>
      </c>
      <c r="Y25" s="12">
        <v>0</v>
      </c>
      <c r="Z25" s="12">
        <v>0</v>
      </c>
      <c r="AA25" s="12">
        <v>0</v>
      </c>
      <c r="AB25" s="12">
        <v>0</v>
      </c>
      <c r="AC25" s="12">
        <v>0</v>
      </c>
      <c r="AD25" s="12">
        <v>0</v>
      </c>
      <c r="AE25" s="12">
        <v>0</v>
      </c>
      <c r="AF25" s="12">
        <v>0</v>
      </c>
      <c r="AG25" s="12">
        <v>0</v>
      </c>
      <c r="AH25" s="12">
        <v>0</v>
      </c>
      <c r="AI25" s="12">
        <v>0</v>
      </c>
      <c r="AJ25" s="12">
        <v>0</v>
      </c>
      <c r="AK25" s="12">
        <v>0</v>
      </c>
      <c r="AL25" s="12">
        <v>0</v>
      </c>
      <c r="AM25" s="12">
        <v>0</v>
      </c>
      <c r="AN25" s="12">
        <v>0</v>
      </c>
      <c r="AO25" s="12">
        <v>0</v>
      </c>
      <c r="AP25" s="12">
        <v>0</v>
      </c>
      <c r="AQ25" s="12">
        <v>0</v>
      </c>
      <c r="AR25" s="12">
        <v>0</v>
      </c>
      <c r="AS25" s="12">
        <v>0</v>
      </c>
      <c r="AT25" s="12">
        <v>0</v>
      </c>
      <c r="AU25" s="12">
        <v>0</v>
      </c>
      <c r="AV25" s="12">
        <v>0</v>
      </c>
      <c r="AW25" s="12">
        <v>0</v>
      </c>
      <c r="AX25" s="12">
        <v>0</v>
      </c>
      <c r="AY25" s="12">
        <v>0</v>
      </c>
      <c r="AZ25" s="12">
        <v>0</v>
      </c>
      <c r="BA25" s="12">
        <v>0</v>
      </c>
      <c r="BB25" s="12">
        <v>0</v>
      </c>
      <c r="BC25" s="12">
        <v>0</v>
      </c>
      <c r="BD25" s="12">
        <v>0</v>
      </c>
      <c r="BE25" s="12">
        <v>0</v>
      </c>
      <c r="BF25" s="12">
        <v>0</v>
      </c>
      <c r="BG25" s="12">
        <v>0</v>
      </c>
      <c r="BH25" s="12">
        <v>0</v>
      </c>
      <c r="BI25" s="12">
        <v>0</v>
      </c>
      <c r="BJ25" s="12">
        <v>0</v>
      </c>
      <c r="BK25" s="12">
        <v>0</v>
      </c>
      <c r="BL25" s="12">
        <v>0</v>
      </c>
      <c r="BM25" s="12">
        <v>0</v>
      </c>
      <c r="BN25" s="12">
        <v>0</v>
      </c>
      <c r="BO25" s="12">
        <v>0</v>
      </c>
      <c r="BP25" s="12">
        <v>0</v>
      </c>
      <c r="BQ25" s="12">
        <v>0</v>
      </c>
      <c r="BR25" s="12">
        <v>0</v>
      </c>
      <c r="BS25" s="12">
        <v>0</v>
      </c>
      <c r="BT25" s="12">
        <v>0</v>
      </c>
      <c r="BU25" s="12">
        <v>0</v>
      </c>
      <c r="BV25" s="12">
        <v>0</v>
      </c>
      <c r="BW25" s="12">
        <v>0</v>
      </c>
      <c r="BX25" s="12">
        <v>0</v>
      </c>
      <c r="BY25" s="12">
        <v>0</v>
      </c>
      <c r="BZ25" s="12">
        <v>0</v>
      </c>
      <c r="CA25" s="12">
        <v>0</v>
      </c>
      <c r="CB25" s="13">
        <v>0</v>
      </c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3"/>
      <c r="CQ25" s="2"/>
      <c r="CR25" s="3"/>
    </row>
    <row r="26" spans="1:96" ht="15" x14ac:dyDescent="0.2">
      <c r="A26" s="11">
        <v>3452</v>
      </c>
      <c r="B26" s="11">
        <v>1</v>
      </c>
      <c r="C26" s="11" t="s">
        <v>49</v>
      </c>
      <c r="D26" s="11" t="s">
        <v>41</v>
      </c>
      <c r="E26" s="11">
        <v>40000</v>
      </c>
      <c r="F26" s="11">
        <v>40312</v>
      </c>
      <c r="G26" s="11" t="s">
        <v>26</v>
      </c>
      <c r="H26" s="12">
        <v>0</v>
      </c>
      <c r="I26" s="12">
        <v>0</v>
      </c>
      <c r="J26" s="12">
        <v>0</v>
      </c>
      <c r="K26" s="12">
        <v>0</v>
      </c>
      <c r="L26" s="12">
        <v>0</v>
      </c>
      <c r="M26" s="12">
        <v>0</v>
      </c>
      <c r="N26" s="12">
        <v>0</v>
      </c>
      <c r="O26" s="12">
        <v>0</v>
      </c>
      <c r="P26" s="12">
        <v>0</v>
      </c>
      <c r="Q26" s="12">
        <v>0</v>
      </c>
      <c r="R26" s="12">
        <v>0</v>
      </c>
      <c r="S26" s="12">
        <v>0</v>
      </c>
      <c r="T26" s="12">
        <v>0</v>
      </c>
      <c r="U26" s="12">
        <v>0</v>
      </c>
      <c r="V26" s="12">
        <v>0</v>
      </c>
      <c r="W26" s="12">
        <v>0</v>
      </c>
      <c r="X26" s="12">
        <v>0</v>
      </c>
      <c r="Y26" s="12">
        <v>0</v>
      </c>
      <c r="Z26" s="12">
        <v>0</v>
      </c>
      <c r="AA26" s="12">
        <v>0</v>
      </c>
      <c r="AB26" s="12">
        <v>0</v>
      </c>
      <c r="AC26" s="12">
        <v>0</v>
      </c>
      <c r="AD26" s="12">
        <v>0</v>
      </c>
      <c r="AE26" s="12">
        <v>0</v>
      </c>
      <c r="AF26" s="12">
        <v>0</v>
      </c>
      <c r="AG26" s="12">
        <v>0</v>
      </c>
      <c r="AH26" s="12">
        <v>0</v>
      </c>
      <c r="AI26" s="12">
        <v>0</v>
      </c>
      <c r="AJ26" s="12">
        <v>0</v>
      </c>
      <c r="AK26" s="12">
        <v>0</v>
      </c>
      <c r="AL26" s="12">
        <v>0</v>
      </c>
      <c r="AM26" s="12">
        <v>0</v>
      </c>
      <c r="AN26" s="12">
        <v>0</v>
      </c>
      <c r="AO26" s="12">
        <v>0</v>
      </c>
      <c r="AP26" s="12">
        <v>0</v>
      </c>
      <c r="AQ26" s="12">
        <v>0</v>
      </c>
      <c r="AR26" s="12">
        <v>0</v>
      </c>
      <c r="AS26" s="12">
        <v>0</v>
      </c>
      <c r="AT26" s="12">
        <v>0</v>
      </c>
      <c r="AU26" s="12">
        <v>0</v>
      </c>
      <c r="AV26" s="12">
        <v>0</v>
      </c>
      <c r="AW26" s="12">
        <v>0</v>
      </c>
      <c r="AX26" s="12">
        <v>0</v>
      </c>
      <c r="AY26" s="12">
        <v>0</v>
      </c>
      <c r="AZ26" s="12">
        <v>0</v>
      </c>
      <c r="BA26" s="12">
        <v>0</v>
      </c>
      <c r="BB26" s="12">
        <v>0</v>
      </c>
      <c r="BC26" s="12">
        <v>0</v>
      </c>
      <c r="BD26" s="12">
        <v>0</v>
      </c>
      <c r="BE26" s="12">
        <v>0</v>
      </c>
      <c r="BF26" s="12">
        <v>0</v>
      </c>
      <c r="BG26" s="12">
        <v>0</v>
      </c>
      <c r="BH26" s="12">
        <v>0</v>
      </c>
      <c r="BI26" s="12">
        <v>0</v>
      </c>
      <c r="BJ26" s="12">
        <v>0</v>
      </c>
      <c r="BK26" s="12">
        <v>0</v>
      </c>
      <c r="BL26" s="12">
        <v>0</v>
      </c>
      <c r="BM26" s="12">
        <v>0</v>
      </c>
      <c r="BN26" s="12">
        <v>0</v>
      </c>
      <c r="BO26" s="12">
        <v>0</v>
      </c>
      <c r="BP26" s="12">
        <v>0</v>
      </c>
      <c r="BQ26" s="12">
        <v>0</v>
      </c>
      <c r="BR26" s="12">
        <v>0</v>
      </c>
      <c r="BS26" s="12">
        <v>0</v>
      </c>
      <c r="BT26" s="12">
        <v>294254</v>
      </c>
      <c r="BU26" s="12">
        <v>293373</v>
      </c>
      <c r="BV26" s="12">
        <v>293373</v>
      </c>
      <c r="BW26" s="12">
        <v>0</v>
      </c>
      <c r="BX26" s="12">
        <v>0</v>
      </c>
      <c r="BY26" s="12">
        <v>0</v>
      </c>
      <c r="BZ26" s="12">
        <v>0</v>
      </c>
      <c r="CA26" s="12">
        <v>0</v>
      </c>
      <c r="CB26" s="13">
        <v>0</v>
      </c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3"/>
      <c r="CQ26" s="2"/>
      <c r="CR26" s="3"/>
    </row>
    <row r="27" spans="1:96" ht="15" x14ac:dyDescent="0.2">
      <c r="A27" s="11">
        <v>3498</v>
      </c>
      <c r="B27" s="11">
        <v>1</v>
      </c>
      <c r="C27" s="11" t="s">
        <v>50</v>
      </c>
      <c r="D27" s="11" t="s">
        <v>37</v>
      </c>
      <c r="E27" s="11">
        <v>40000</v>
      </c>
      <c r="F27" s="11">
        <v>40312</v>
      </c>
      <c r="G27" s="11" t="s">
        <v>26</v>
      </c>
      <c r="H27" s="12">
        <v>50000</v>
      </c>
      <c r="I27" s="12">
        <v>50000</v>
      </c>
      <c r="J27" s="12">
        <v>50000</v>
      </c>
      <c r="K27" s="12">
        <v>50000</v>
      </c>
      <c r="L27" s="12">
        <v>0</v>
      </c>
      <c r="M27" s="12">
        <v>0</v>
      </c>
      <c r="N27" s="12">
        <v>0</v>
      </c>
      <c r="O27" s="12">
        <v>0</v>
      </c>
      <c r="P27" s="12">
        <v>0</v>
      </c>
      <c r="Q27" s="12">
        <v>0</v>
      </c>
      <c r="R27" s="12">
        <v>0</v>
      </c>
      <c r="S27" s="12">
        <v>0</v>
      </c>
      <c r="T27" s="12">
        <v>0</v>
      </c>
      <c r="U27" s="12">
        <v>0</v>
      </c>
      <c r="V27" s="12">
        <v>0</v>
      </c>
      <c r="W27" s="12">
        <v>0</v>
      </c>
      <c r="X27" s="12">
        <v>0</v>
      </c>
      <c r="Y27" s="12">
        <v>0</v>
      </c>
      <c r="Z27" s="12">
        <v>0</v>
      </c>
      <c r="AA27" s="12">
        <v>0</v>
      </c>
      <c r="AB27" s="12">
        <v>0</v>
      </c>
      <c r="AC27" s="12">
        <v>0</v>
      </c>
      <c r="AD27" s="12">
        <v>0</v>
      </c>
      <c r="AE27" s="12">
        <v>0</v>
      </c>
      <c r="AF27" s="12">
        <v>0</v>
      </c>
      <c r="AG27" s="12">
        <v>0</v>
      </c>
      <c r="AH27" s="12">
        <v>0</v>
      </c>
      <c r="AI27" s="12">
        <v>0</v>
      </c>
      <c r="AJ27" s="12">
        <v>0</v>
      </c>
      <c r="AK27" s="12">
        <v>0</v>
      </c>
      <c r="AL27" s="12">
        <v>0</v>
      </c>
      <c r="AM27" s="12">
        <v>0</v>
      </c>
      <c r="AN27" s="12">
        <v>0</v>
      </c>
      <c r="AO27" s="12">
        <v>0</v>
      </c>
      <c r="AP27" s="12">
        <v>0</v>
      </c>
      <c r="AQ27" s="12">
        <v>0</v>
      </c>
      <c r="AR27" s="12">
        <v>0</v>
      </c>
      <c r="AS27" s="12">
        <v>0</v>
      </c>
      <c r="AT27" s="12">
        <v>0</v>
      </c>
      <c r="AU27" s="12">
        <v>0</v>
      </c>
      <c r="AV27" s="12">
        <v>0</v>
      </c>
      <c r="AW27" s="12">
        <v>0</v>
      </c>
      <c r="AX27" s="12">
        <v>0</v>
      </c>
      <c r="AY27" s="12">
        <v>0</v>
      </c>
      <c r="AZ27" s="12">
        <v>0</v>
      </c>
      <c r="BA27" s="12">
        <v>0</v>
      </c>
      <c r="BB27" s="12">
        <v>0</v>
      </c>
      <c r="BC27" s="12">
        <v>0</v>
      </c>
      <c r="BD27" s="12">
        <v>0</v>
      </c>
      <c r="BE27" s="12">
        <v>0</v>
      </c>
      <c r="BF27" s="12">
        <v>0</v>
      </c>
      <c r="BG27" s="12">
        <v>0</v>
      </c>
      <c r="BH27" s="12">
        <v>0</v>
      </c>
      <c r="BI27" s="12">
        <v>0</v>
      </c>
      <c r="BJ27" s="12">
        <v>0</v>
      </c>
      <c r="BK27" s="12">
        <v>0</v>
      </c>
      <c r="BL27" s="12">
        <v>0</v>
      </c>
      <c r="BM27" s="12">
        <v>0</v>
      </c>
      <c r="BN27" s="12">
        <v>0</v>
      </c>
      <c r="BO27" s="12">
        <v>0</v>
      </c>
      <c r="BP27" s="12">
        <v>0</v>
      </c>
      <c r="BQ27" s="12">
        <v>0</v>
      </c>
      <c r="BR27" s="12">
        <v>0</v>
      </c>
      <c r="BS27" s="12">
        <v>0</v>
      </c>
      <c r="BT27" s="12">
        <v>0</v>
      </c>
      <c r="BU27" s="12">
        <v>0</v>
      </c>
      <c r="BV27" s="12">
        <v>0</v>
      </c>
      <c r="BW27" s="12">
        <v>0</v>
      </c>
      <c r="BX27" s="12">
        <v>0</v>
      </c>
      <c r="BY27" s="12">
        <v>0</v>
      </c>
      <c r="BZ27" s="12">
        <v>0</v>
      </c>
      <c r="CA27" s="12">
        <v>0</v>
      </c>
      <c r="CB27" s="13">
        <v>200000</v>
      </c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3"/>
      <c r="CQ27" s="2"/>
      <c r="CR27" s="3"/>
    </row>
    <row r="28" spans="1:96" ht="15" x14ac:dyDescent="0.2">
      <c r="A28" s="11">
        <v>3499</v>
      </c>
      <c r="B28" s="11">
        <v>1</v>
      </c>
      <c r="C28" s="11" t="s">
        <v>51</v>
      </c>
      <c r="D28" s="11" t="s">
        <v>37</v>
      </c>
      <c r="E28" s="11">
        <v>40000</v>
      </c>
      <c r="F28" s="11">
        <v>40312</v>
      </c>
      <c r="G28" s="11" t="s">
        <v>26</v>
      </c>
      <c r="H28" s="12">
        <v>165000</v>
      </c>
      <c r="I28" s="12">
        <v>165000</v>
      </c>
      <c r="J28" s="12">
        <v>165000</v>
      </c>
      <c r="K28" s="12">
        <v>165000</v>
      </c>
      <c r="L28" s="12">
        <v>165000</v>
      </c>
      <c r="M28" s="12">
        <v>165000</v>
      </c>
      <c r="N28" s="12">
        <v>165000</v>
      </c>
      <c r="O28" s="12">
        <v>165000</v>
      </c>
      <c r="P28" s="12">
        <v>165000</v>
      </c>
      <c r="Q28" s="12">
        <v>165000</v>
      </c>
      <c r="R28" s="12">
        <v>165000</v>
      </c>
      <c r="S28" s="12">
        <v>165000</v>
      </c>
      <c r="T28" s="12">
        <v>165000</v>
      </c>
      <c r="U28" s="12">
        <v>165000</v>
      </c>
      <c r="V28" s="12">
        <v>165000</v>
      </c>
      <c r="W28" s="12">
        <v>165000</v>
      </c>
      <c r="X28" s="12">
        <v>165000</v>
      </c>
      <c r="Y28" s="12">
        <v>165000</v>
      </c>
      <c r="Z28" s="12">
        <v>165000</v>
      </c>
      <c r="AA28" s="12">
        <v>165000</v>
      </c>
      <c r="AB28" s="12">
        <v>165000</v>
      </c>
      <c r="AC28" s="12">
        <v>165000</v>
      </c>
      <c r="AD28" s="12">
        <v>165000</v>
      </c>
      <c r="AE28" s="12">
        <v>165000</v>
      </c>
      <c r="AF28" s="12">
        <v>164934</v>
      </c>
      <c r="AG28" s="12">
        <v>164934</v>
      </c>
      <c r="AH28" s="12">
        <v>164934</v>
      </c>
      <c r="AI28" s="12">
        <v>164934</v>
      </c>
      <c r="AJ28" s="12">
        <v>164934</v>
      </c>
      <c r="AK28" s="12">
        <v>164934</v>
      </c>
      <c r="AL28" s="12">
        <v>165726</v>
      </c>
      <c r="AM28" s="12">
        <v>164934</v>
      </c>
      <c r="AN28" s="12">
        <v>164934</v>
      </c>
      <c r="AO28" s="12">
        <v>164934</v>
      </c>
      <c r="AP28" s="12">
        <v>164934</v>
      </c>
      <c r="AQ28" s="12">
        <v>164934</v>
      </c>
      <c r="AR28" s="12">
        <v>164934</v>
      </c>
      <c r="AS28" s="12">
        <v>164934</v>
      </c>
      <c r="AT28" s="12">
        <v>164934</v>
      </c>
      <c r="AU28" s="12">
        <v>164934</v>
      </c>
      <c r="AV28" s="12">
        <v>164934</v>
      </c>
      <c r="AW28" s="12">
        <v>164934</v>
      </c>
      <c r="AX28" s="12">
        <v>165726</v>
      </c>
      <c r="AY28" s="12">
        <v>164934</v>
      </c>
      <c r="AZ28" s="12">
        <v>164934</v>
      </c>
      <c r="BA28" s="12">
        <v>164934</v>
      </c>
      <c r="BB28" s="12">
        <v>164934</v>
      </c>
      <c r="BC28" s="12">
        <v>164934</v>
      </c>
      <c r="BD28" s="12">
        <v>164934</v>
      </c>
      <c r="BE28" s="12">
        <v>164934</v>
      </c>
      <c r="BF28" s="12">
        <v>164934</v>
      </c>
      <c r="BG28" s="12">
        <v>164934</v>
      </c>
      <c r="BH28" s="12">
        <v>164934</v>
      </c>
      <c r="BI28" s="12">
        <v>164934</v>
      </c>
      <c r="BJ28" s="12">
        <v>165726</v>
      </c>
      <c r="BK28" s="12">
        <v>164934</v>
      </c>
      <c r="BL28" s="12">
        <v>164934</v>
      </c>
      <c r="BM28" s="12">
        <v>164934</v>
      </c>
      <c r="BN28" s="12">
        <v>164934</v>
      </c>
      <c r="BO28" s="12">
        <v>164934</v>
      </c>
      <c r="BP28" s="12">
        <v>164934</v>
      </c>
      <c r="BQ28" s="12">
        <v>164934</v>
      </c>
      <c r="BR28" s="12">
        <v>164934</v>
      </c>
      <c r="BS28" s="12">
        <v>164934</v>
      </c>
      <c r="BT28" s="12">
        <v>164934</v>
      </c>
      <c r="BU28" s="12">
        <v>164934</v>
      </c>
      <c r="BV28" s="12">
        <v>165726</v>
      </c>
      <c r="BW28" s="12">
        <v>164934</v>
      </c>
      <c r="BX28" s="12">
        <v>164934</v>
      </c>
      <c r="BY28" s="12">
        <v>164934</v>
      </c>
      <c r="BZ28" s="12">
        <v>164934</v>
      </c>
      <c r="CA28" s="12">
        <v>164934</v>
      </c>
      <c r="CB28" s="13">
        <v>1980000</v>
      </c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3"/>
      <c r="CQ28" s="2"/>
      <c r="CR28" s="3"/>
    </row>
    <row r="29" spans="1:96" ht="15" x14ac:dyDescent="0.2">
      <c r="A29" s="11">
        <v>3500</v>
      </c>
      <c r="B29" s="11">
        <v>1</v>
      </c>
      <c r="C29" s="11" t="s">
        <v>52</v>
      </c>
      <c r="D29" s="11" t="s">
        <v>41</v>
      </c>
      <c r="E29" s="11">
        <v>40000</v>
      </c>
      <c r="F29" s="11">
        <v>40312</v>
      </c>
      <c r="G29" s="11" t="s">
        <v>26</v>
      </c>
      <c r="H29" s="12">
        <v>169000</v>
      </c>
      <c r="I29" s="12">
        <v>173000</v>
      </c>
      <c r="J29" s="12">
        <v>158000</v>
      </c>
      <c r="K29" s="12">
        <v>163000</v>
      </c>
      <c r="L29" s="12">
        <v>112000</v>
      </c>
      <c r="M29" s="12">
        <v>183000</v>
      </c>
      <c r="N29" s="12">
        <v>175000</v>
      </c>
      <c r="O29" s="12">
        <v>197000</v>
      </c>
      <c r="P29" s="12">
        <v>182000</v>
      </c>
      <c r="Q29" s="12">
        <v>167000</v>
      </c>
      <c r="R29" s="12">
        <v>206000</v>
      </c>
      <c r="S29" s="12">
        <v>108000</v>
      </c>
      <c r="T29" s="12">
        <v>168777</v>
      </c>
      <c r="U29" s="12">
        <v>173166</v>
      </c>
      <c r="V29" s="12">
        <v>158403</v>
      </c>
      <c r="W29" s="12">
        <v>162992</v>
      </c>
      <c r="X29" s="12">
        <v>112718</v>
      </c>
      <c r="Y29" s="12">
        <v>182742</v>
      </c>
      <c r="Z29" s="12">
        <v>174962</v>
      </c>
      <c r="AA29" s="12">
        <v>197505</v>
      </c>
      <c r="AB29" s="12">
        <v>182542</v>
      </c>
      <c r="AC29" s="12">
        <v>166982</v>
      </c>
      <c r="AD29" s="12">
        <v>206482</v>
      </c>
      <c r="AE29" s="12">
        <v>107729</v>
      </c>
      <c r="AF29" s="12">
        <v>172499</v>
      </c>
      <c r="AG29" s="12">
        <v>176985</v>
      </c>
      <c r="AH29" s="12">
        <v>161897</v>
      </c>
      <c r="AI29" s="12">
        <v>166586</v>
      </c>
      <c r="AJ29" s="12">
        <v>115204</v>
      </c>
      <c r="AK29" s="12">
        <v>186772</v>
      </c>
      <c r="AL29" s="12">
        <v>178820</v>
      </c>
      <c r="AM29" s="12">
        <v>201861</v>
      </c>
      <c r="AN29" s="12">
        <v>186568</v>
      </c>
      <c r="AO29" s="12">
        <v>170664</v>
      </c>
      <c r="AP29" s="12">
        <v>211036</v>
      </c>
      <c r="AQ29" s="12">
        <v>110108</v>
      </c>
      <c r="AR29" s="12">
        <v>158456</v>
      </c>
      <c r="AS29" s="12">
        <v>162576</v>
      </c>
      <c r="AT29" s="12">
        <v>148716</v>
      </c>
      <c r="AU29" s="12">
        <v>153024</v>
      </c>
      <c r="AV29" s="12">
        <v>105824</v>
      </c>
      <c r="AW29" s="12">
        <v>171567</v>
      </c>
      <c r="AX29" s="12">
        <v>164262</v>
      </c>
      <c r="AY29" s="12">
        <v>185427</v>
      </c>
      <c r="AZ29" s="12">
        <v>171380</v>
      </c>
      <c r="BA29" s="12">
        <v>156770</v>
      </c>
      <c r="BB29" s="12">
        <v>193856</v>
      </c>
      <c r="BC29" s="12">
        <v>101142</v>
      </c>
      <c r="BD29" s="12">
        <v>159640</v>
      </c>
      <c r="BE29" s="12">
        <v>163792</v>
      </c>
      <c r="BF29" s="12">
        <v>149828</v>
      </c>
      <c r="BG29" s="12">
        <v>154168</v>
      </c>
      <c r="BH29" s="12">
        <v>106616</v>
      </c>
      <c r="BI29" s="12">
        <v>172849</v>
      </c>
      <c r="BJ29" s="12">
        <v>165490</v>
      </c>
      <c r="BK29" s="12">
        <v>186813</v>
      </c>
      <c r="BL29" s="12">
        <v>172660</v>
      </c>
      <c r="BM29" s="12">
        <v>157942</v>
      </c>
      <c r="BN29" s="12">
        <v>195304</v>
      </c>
      <c r="BO29" s="12">
        <v>101898</v>
      </c>
      <c r="BP29" s="12">
        <v>160740</v>
      </c>
      <c r="BQ29" s="12">
        <v>164920</v>
      </c>
      <c r="BR29" s="12">
        <v>150860</v>
      </c>
      <c r="BS29" s="12">
        <v>155230</v>
      </c>
      <c r="BT29" s="12">
        <v>107350</v>
      </c>
      <c r="BU29" s="12">
        <v>174040</v>
      </c>
      <c r="BV29" s="12">
        <v>166630</v>
      </c>
      <c r="BW29" s="12">
        <v>188100</v>
      </c>
      <c r="BX29" s="12">
        <v>173850</v>
      </c>
      <c r="BY29" s="12">
        <v>159030</v>
      </c>
      <c r="BZ29" s="12">
        <v>196650</v>
      </c>
      <c r="CA29" s="12">
        <v>102600</v>
      </c>
      <c r="CB29" s="13">
        <v>1993000</v>
      </c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3"/>
      <c r="CQ29" s="2"/>
      <c r="CR29" s="3"/>
    </row>
    <row r="30" spans="1:96" ht="15" x14ac:dyDescent="0.2">
      <c r="A30" s="11">
        <v>3501</v>
      </c>
      <c r="B30" s="11">
        <v>1</v>
      </c>
      <c r="C30" s="11" t="s">
        <v>53</v>
      </c>
      <c r="D30" s="11" t="s">
        <v>41</v>
      </c>
      <c r="E30" s="11">
        <v>40000</v>
      </c>
      <c r="F30" s="11">
        <v>40312</v>
      </c>
      <c r="G30" s="11" t="s">
        <v>26</v>
      </c>
      <c r="H30" s="12">
        <v>140000</v>
      </c>
      <c r="I30" s="12">
        <v>135000</v>
      </c>
      <c r="J30" s="12">
        <v>140000</v>
      </c>
      <c r="K30" s="12">
        <v>147000</v>
      </c>
      <c r="L30" s="12">
        <v>190000</v>
      </c>
      <c r="M30" s="12">
        <v>139000</v>
      </c>
      <c r="N30" s="12">
        <v>80000</v>
      </c>
      <c r="O30" s="12">
        <v>46000</v>
      </c>
      <c r="P30" s="12">
        <v>78000</v>
      </c>
      <c r="Q30" s="12">
        <v>68000</v>
      </c>
      <c r="R30" s="12">
        <v>360000</v>
      </c>
      <c r="S30" s="12">
        <v>309000</v>
      </c>
      <c r="T30" s="12">
        <v>144544</v>
      </c>
      <c r="U30" s="12">
        <v>134190</v>
      </c>
      <c r="V30" s="12">
        <v>143391</v>
      </c>
      <c r="W30" s="12">
        <v>151443</v>
      </c>
      <c r="X30" s="12">
        <v>199368</v>
      </c>
      <c r="Y30" s="12">
        <v>142624</v>
      </c>
      <c r="Z30" s="12">
        <v>77063</v>
      </c>
      <c r="AA30" s="12">
        <v>38340</v>
      </c>
      <c r="AB30" s="12">
        <v>75146</v>
      </c>
      <c r="AC30" s="12">
        <v>63261</v>
      </c>
      <c r="AD30" s="12">
        <v>402570</v>
      </c>
      <c r="AE30" s="12">
        <v>345060</v>
      </c>
      <c r="AF30" s="12">
        <v>97264</v>
      </c>
      <c r="AG30" s="12">
        <v>85932</v>
      </c>
      <c r="AH30" s="12">
        <v>132999</v>
      </c>
      <c r="AI30" s="12">
        <v>129093</v>
      </c>
      <c r="AJ30" s="12">
        <v>83002</v>
      </c>
      <c r="AK30" s="12">
        <v>134757</v>
      </c>
      <c r="AL30" s="12">
        <v>85150</v>
      </c>
      <c r="AM30" s="12">
        <v>301348</v>
      </c>
      <c r="AN30" s="12">
        <v>255256</v>
      </c>
      <c r="AO30" s="12">
        <v>261115</v>
      </c>
      <c r="AP30" s="12">
        <v>245882</v>
      </c>
      <c r="AQ30" s="12">
        <v>141202</v>
      </c>
      <c r="AR30" s="12">
        <v>139643</v>
      </c>
      <c r="AS30" s="12">
        <v>123376</v>
      </c>
      <c r="AT30" s="12">
        <v>190952</v>
      </c>
      <c r="AU30" s="12">
        <v>185344</v>
      </c>
      <c r="AV30" s="12">
        <v>119170</v>
      </c>
      <c r="AW30" s="12">
        <v>193476</v>
      </c>
      <c r="AX30" s="12">
        <v>122254</v>
      </c>
      <c r="AY30" s="12">
        <v>432657</v>
      </c>
      <c r="AZ30" s="12">
        <v>366482</v>
      </c>
      <c r="BA30" s="12">
        <v>374894</v>
      </c>
      <c r="BB30" s="12">
        <v>353023</v>
      </c>
      <c r="BC30" s="12">
        <v>202729</v>
      </c>
      <c r="BD30" s="12">
        <v>188055</v>
      </c>
      <c r="BE30" s="12">
        <v>166144</v>
      </c>
      <c r="BF30" s="12">
        <v>257144</v>
      </c>
      <c r="BG30" s="12">
        <v>249592</v>
      </c>
      <c r="BH30" s="12">
        <v>160481</v>
      </c>
      <c r="BI30" s="12">
        <v>260544</v>
      </c>
      <c r="BJ30" s="12">
        <v>164631</v>
      </c>
      <c r="BK30" s="12">
        <v>582637</v>
      </c>
      <c r="BL30" s="12">
        <v>493521</v>
      </c>
      <c r="BM30" s="12">
        <v>504849</v>
      </c>
      <c r="BN30" s="12">
        <v>475397</v>
      </c>
      <c r="BO30" s="12">
        <v>273005</v>
      </c>
      <c r="BP30" s="12">
        <v>154036</v>
      </c>
      <c r="BQ30" s="12">
        <v>136092</v>
      </c>
      <c r="BR30" s="12">
        <v>210633</v>
      </c>
      <c r="BS30" s="12">
        <v>204447</v>
      </c>
      <c r="BT30" s="12">
        <v>131452</v>
      </c>
      <c r="BU30" s="12">
        <v>213417</v>
      </c>
      <c r="BV30" s="12">
        <v>134854</v>
      </c>
      <c r="BW30" s="12">
        <v>477250</v>
      </c>
      <c r="BX30" s="12">
        <v>404254</v>
      </c>
      <c r="BY30" s="12">
        <v>413533</v>
      </c>
      <c r="BZ30" s="12">
        <v>389408</v>
      </c>
      <c r="CA30" s="12">
        <v>223624</v>
      </c>
      <c r="CB30" s="13">
        <v>1832000</v>
      </c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3"/>
      <c r="CQ30" s="2"/>
      <c r="CR30" s="3"/>
    </row>
    <row r="31" spans="1:96" ht="15" x14ac:dyDescent="0.2">
      <c r="A31" s="11">
        <v>3507</v>
      </c>
      <c r="B31" s="11">
        <v>1</v>
      </c>
      <c r="C31" s="11" t="s">
        <v>54</v>
      </c>
      <c r="D31" s="11" t="s">
        <v>41</v>
      </c>
      <c r="E31" s="11">
        <v>40000</v>
      </c>
      <c r="F31" s="11">
        <v>40312</v>
      </c>
      <c r="G31" s="11" t="s">
        <v>26</v>
      </c>
      <c r="H31" s="12">
        <v>0</v>
      </c>
      <c r="I31" s="12">
        <v>0</v>
      </c>
      <c r="J31" s="12">
        <v>0</v>
      </c>
      <c r="K31" s="12">
        <v>0</v>
      </c>
      <c r="L31" s="12">
        <v>0</v>
      </c>
      <c r="M31" s="12">
        <v>50000</v>
      </c>
      <c r="N31" s="12">
        <v>250000</v>
      </c>
      <c r="O31" s="12">
        <v>250000</v>
      </c>
      <c r="P31" s="12">
        <v>250000</v>
      </c>
      <c r="Q31" s="12">
        <v>250000</v>
      </c>
      <c r="R31" s="12">
        <v>-50000</v>
      </c>
      <c r="S31" s="12">
        <v>0</v>
      </c>
      <c r="T31" s="12">
        <v>0</v>
      </c>
      <c r="U31" s="12">
        <v>0</v>
      </c>
      <c r="V31" s="12">
        <v>0</v>
      </c>
      <c r="W31" s="12">
        <v>0</v>
      </c>
      <c r="X31" s="12">
        <v>0</v>
      </c>
      <c r="Y31" s="12">
        <v>0</v>
      </c>
      <c r="Z31" s="12">
        <v>0</v>
      </c>
      <c r="AA31" s="12">
        <v>0</v>
      </c>
      <c r="AB31" s="12">
        <v>0</v>
      </c>
      <c r="AC31" s="12">
        <v>0</v>
      </c>
      <c r="AD31" s="12">
        <v>0</v>
      </c>
      <c r="AE31" s="12">
        <v>0</v>
      </c>
      <c r="AF31" s="12">
        <v>0</v>
      </c>
      <c r="AG31" s="12">
        <v>0</v>
      </c>
      <c r="AH31" s="12">
        <v>0</v>
      </c>
      <c r="AI31" s="12">
        <v>0</v>
      </c>
      <c r="AJ31" s="12">
        <v>0</v>
      </c>
      <c r="AK31" s="12">
        <v>0</v>
      </c>
      <c r="AL31" s="12">
        <v>0</v>
      </c>
      <c r="AM31" s="12">
        <v>0</v>
      </c>
      <c r="AN31" s="12">
        <v>0</v>
      </c>
      <c r="AO31" s="12">
        <v>0</v>
      </c>
      <c r="AP31" s="12">
        <v>0</v>
      </c>
      <c r="AQ31" s="12">
        <v>0</v>
      </c>
      <c r="AR31" s="12">
        <v>0</v>
      </c>
      <c r="AS31" s="12">
        <v>0</v>
      </c>
      <c r="AT31" s="12">
        <v>0</v>
      </c>
      <c r="AU31" s="12">
        <v>0</v>
      </c>
      <c r="AV31" s="12">
        <v>0</v>
      </c>
      <c r="AW31" s="12">
        <v>0</v>
      </c>
      <c r="AX31" s="12">
        <v>0</v>
      </c>
      <c r="AY31" s="12">
        <v>0</v>
      </c>
      <c r="AZ31" s="12">
        <v>0</v>
      </c>
      <c r="BA31" s="12">
        <v>0</v>
      </c>
      <c r="BB31" s="12">
        <v>0</v>
      </c>
      <c r="BC31" s="12">
        <v>0</v>
      </c>
      <c r="BD31" s="12">
        <v>0</v>
      </c>
      <c r="BE31" s="12">
        <v>0</v>
      </c>
      <c r="BF31" s="12">
        <v>0</v>
      </c>
      <c r="BG31" s="12">
        <v>0</v>
      </c>
      <c r="BH31" s="12">
        <v>0</v>
      </c>
      <c r="BI31" s="12">
        <v>0</v>
      </c>
      <c r="BJ31" s="12">
        <v>0</v>
      </c>
      <c r="BK31" s="12">
        <v>0</v>
      </c>
      <c r="BL31" s="12">
        <v>0</v>
      </c>
      <c r="BM31" s="12">
        <v>0</v>
      </c>
      <c r="BN31" s="12">
        <v>0</v>
      </c>
      <c r="BO31" s="12">
        <v>0</v>
      </c>
      <c r="BP31" s="12">
        <v>0</v>
      </c>
      <c r="BQ31" s="12">
        <v>0</v>
      </c>
      <c r="BR31" s="12">
        <v>0</v>
      </c>
      <c r="BS31" s="12">
        <v>0</v>
      </c>
      <c r="BT31" s="12">
        <v>0</v>
      </c>
      <c r="BU31" s="12">
        <v>0</v>
      </c>
      <c r="BV31" s="12">
        <v>0</v>
      </c>
      <c r="BW31" s="12">
        <v>0</v>
      </c>
      <c r="BX31" s="12">
        <v>0</v>
      </c>
      <c r="BY31" s="12">
        <v>0</v>
      </c>
      <c r="BZ31" s="12">
        <v>0</v>
      </c>
      <c r="CA31" s="12">
        <v>0</v>
      </c>
      <c r="CB31" s="13">
        <v>1000000</v>
      </c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3"/>
      <c r="CQ31" s="2"/>
      <c r="CR31" s="3"/>
    </row>
    <row r="32" spans="1:96" ht="15" x14ac:dyDescent="0.2">
      <c r="A32" s="11">
        <v>3511</v>
      </c>
      <c r="B32" s="11">
        <v>1</v>
      </c>
      <c r="C32" s="11" t="s">
        <v>55</v>
      </c>
      <c r="D32" s="11" t="s">
        <v>41</v>
      </c>
      <c r="E32" s="11">
        <v>40000</v>
      </c>
      <c r="F32" s="11">
        <v>40312</v>
      </c>
      <c r="G32" s="11" t="s">
        <v>26</v>
      </c>
      <c r="H32" s="12">
        <v>0</v>
      </c>
      <c r="I32" s="12">
        <v>0</v>
      </c>
      <c r="J32" s="12">
        <v>0</v>
      </c>
      <c r="K32" s="12">
        <v>0</v>
      </c>
      <c r="L32" s="12">
        <v>0</v>
      </c>
      <c r="M32" s="12">
        <v>0</v>
      </c>
      <c r="N32" s="12">
        <v>0</v>
      </c>
      <c r="O32" s="12">
        <v>0</v>
      </c>
      <c r="P32" s="12">
        <v>0</v>
      </c>
      <c r="Q32" s="12">
        <v>0</v>
      </c>
      <c r="R32" s="12">
        <v>0</v>
      </c>
      <c r="S32" s="12">
        <v>0</v>
      </c>
      <c r="T32" s="12">
        <v>0</v>
      </c>
      <c r="U32" s="12">
        <v>0</v>
      </c>
      <c r="V32" s="12">
        <v>0</v>
      </c>
      <c r="W32" s="12">
        <v>0</v>
      </c>
      <c r="X32" s="12">
        <v>0</v>
      </c>
      <c r="Y32" s="12">
        <v>0</v>
      </c>
      <c r="Z32" s="12">
        <v>0</v>
      </c>
      <c r="AA32" s="12">
        <v>0</v>
      </c>
      <c r="AB32" s="12">
        <v>0</v>
      </c>
      <c r="AC32" s="12">
        <v>0</v>
      </c>
      <c r="AD32" s="12">
        <v>0</v>
      </c>
      <c r="AE32" s="12">
        <v>0</v>
      </c>
      <c r="AF32" s="12">
        <v>0</v>
      </c>
      <c r="AG32" s="12">
        <v>0</v>
      </c>
      <c r="AH32" s="12">
        <v>0</v>
      </c>
      <c r="AI32" s="12">
        <v>0</v>
      </c>
      <c r="AJ32" s="12">
        <v>0</v>
      </c>
      <c r="AK32" s="12">
        <v>0</v>
      </c>
      <c r="AL32" s="12">
        <v>0</v>
      </c>
      <c r="AM32" s="12">
        <v>0</v>
      </c>
      <c r="AN32" s="12">
        <v>0</v>
      </c>
      <c r="AO32" s="12">
        <v>0</v>
      </c>
      <c r="AP32" s="12">
        <v>0</v>
      </c>
      <c r="AQ32" s="12">
        <v>0</v>
      </c>
      <c r="AR32" s="12">
        <v>0</v>
      </c>
      <c r="AS32" s="12">
        <v>0</v>
      </c>
      <c r="AT32" s="12">
        <v>0</v>
      </c>
      <c r="AU32" s="12">
        <v>0</v>
      </c>
      <c r="AV32" s="12">
        <v>0</v>
      </c>
      <c r="AW32" s="12">
        <v>0</v>
      </c>
      <c r="AX32" s="12">
        <v>0</v>
      </c>
      <c r="AY32" s="12">
        <v>0</v>
      </c>
      <c r="AZ32" s="12">
        <v>0</v>
      </c>
      <c r="BA32" s="12">
        <v>0</v>
      </c>
      <c r="BB32" s="12">
        <v>0</v>
      </c>
      <c r="BC32" s="12">
        <v>0</v>
      </c>
      <c r="BD32" s="12">
        <v>0</v>
      </c>
      <c r="BE32" s="12">
        <v>0</v>
      </c>
      <c r="BF32" s="12">
        <v>0</v>
      </c>
      <c r="BG32" s="12">
        <v>0</v>
      </c>
      <c r="BH32" s="12">
        <v>0</v>
      </c>
      <c r="BI32" s="12">
        <v>0</v>
      </c>
      <c r="BJ32" s="12">
        <v>0</v>
      </c>
      <c r="BK32" s="12">
        <v>0</v>
      </c>
      <c r="BL32" s="12">
        <v>0</v>
      </c>
      <c r="BM32" s="12">
        <v>0</v>
      </c>
      <c r="BN32" s="12">
        <v>0</v>
      </c>
      <c r="BO32" s="12">
        <v>0</v>
      </c>
      <c r="BP32" s="12">
        <v>0</v>
      </c>
      <c r="BQ32" s="12">
        <v>0</v>
      </c>
      <c r="BR32" s="12">
        <v>0</v>
      </c>
      <c r="BS32" s="12">
        <v>0</v>
      </c>
      <c r="BT32" s="12">
        <v>0</v>
      </c>
      <c r="BU32" s="12">
        <v>0</v>
      </c>
      <c r="BV32" s="12">
        <v>0</v>
      </c>
      <c r="BW32" s="12">
        <v>0</v>
      </c>
      <c r="BX32" s="12">
        <v>0</v>
      </c>
      <c r="BY32" s="12">
        <v>0</v>
      </c>
      <c r="BZ32" s="12">
        <v>0</v>
      </c>
      <c r="CA32" s="12">
        <v>0</v>
      </c>
      <c r="CB32" s="13">
        <v>0</v>
      </c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3"/>
      <c r="CQ32" s="2"/>
      <c r="CR32" s="3"/>
    </row>
    <row r="33" spans="1:96" ht="15" x14ac:dyDescent="0.2">
      <c r="A33" s="11">
        <v>3512</v>
      </c>
      <c r="B33" s="11">
        <v>1</v>
      </c>
      <c r="C33" s="11" t="s">
        <v>56</v>
      </c>
      <c r="D33" s="11" t="s">
        <v>41</v>
      </c>
      <c r="E33" s="11">
        <v>40000</v>
      </c>
      <c r="F33" s="11">
        <v>40312</v>
      </c>
      <c r="G33" s="11" t="s">
        <v>26</v>
      </c>
      <c r="H33" s="12">
        <v>0</v>
      </c>
      <c r="I33" s="12">
        <v>0</v>
      </c>
      <c r="J33" s="12">
        <v>0</v>
      </c>
      <c r="K33" s="12">
        <v>0</v>
      </c>
      <c r="L33" s="12">
        <v>0</v>
      </c>
      <c r="M33" s="12">
        <v>0</v>
      </c>
      <c r="N33" s="12">
        <v>0</v>
      </c>
      <c r="O33" s="12">
        <v>0</v>
      </c>
      <c r="P33" s="12">
        <v>0</v>
      </c>
      <c r="Q33" s="12">
        <v>0</v>
      </c>
      <c r="R33" s="12">
        <v>0</v>
      </c>
      <c r="S33" s="12">
        <v>0</v>
      </c>
      <c r="T33" s="12">
        <v>0</v>
      </c>
      <c r="U33" s="12">
        <v>0</v>
      </c>
      <c r="V33" s="12">
        <v>0</v>
      </c>
      <c r="W33" s="12">
        <v>0</v>
      </c>
      <c r="X33" s="12">
        <v>0</v>
      </c>
      <c r="Y33" s="12">
        <v>0</v>
      </c>
      <c r="Z33" s="12">
        <v>0</v>
      </c>
      <c r="AA33" s="12">
        <v>0</v>
      </c>
      <c r="AB33" s="12">
        <v>0</v>
      </c>
      <c r="AC33" s="12">
        <v>0</v>
      </c>
      <c r="AD33" s="12">
        <v>0</v>
      </c>
      <c r="AE33" s="12">
        <v>0</v>
      </c>
      <c r="AF33" s="12">
        <v>0</v>
      </c>
      <c r="AG33" s="12">
        <v>0</v>
      </c>
      <c r="AH33" s="12">
        <v>0</v>
      </c>
      <c r="AI33" s="12">
        <v>0</v>
      </c>
      <c r="AJ33" s="12">
        <v>0</v>
      </c>
      <c r="AK33" s="12">
        <v>0</v>
      </c>
      <c r="AL33" s="12">
        <v>0</v>
      </c>
      <c r="AM33" s="12">
        <v>0</v>
      </c>
      <c r="AN33" s="12">
        <v>0</v>
      </c>
      <c r="AO33" s="12">
        <v>0</v>
      </c>
      <c r="AP33" s="12">
        <v>0</v>
      </c>
      <c r="AQ33" s="12">
        <v>0</v>
      </c>
      <c r="AR33" s="12">
        <v>0</v>
      </c>
      <c r="AS33" s="12">
        <v>0</v>
      </c>
      <c r="AT33" s="12">
        <v>0</v>
      </c>
      <c r="AU33" s="12">
        <v>0</v>
      </c>
      <c r="AV33" s="12">
        <v>0</v>
      </c>
      <c r="AW33" s="12">
        <v>0</v>
      </c>
      <c r="AX33" s="12">
        <v>0</v>
      </c>
      <c r="AY33" s="12">
        <v>0</v>
      </c>
      <c r="AZ33" s="12">
        <v>0</v>
      </c>
      <c r="BA33" s="12">
        <v>0</v>
      </c>
      <c r="BB33" s="12">
        <v>0</v>
      </c>
      <c r="BC33" s="12">
        <v>0</v>
      </c>
      <c r="BD33" s="12">
        <v>0</v>
      </c>
      <c r="BE33" s="12">
        <v>0</v>
      </c>
      <c r="BF33" s="12">
        <v>0</v>
      </c>
      <c r="BG33" s="12">
        <v>0</v>
      </c>
      <c r="BH33" s="12">
        <v>0</v>
      </c>
      <c r="BI33" s="12">
        <v>0</v>
      </c>
      <c r="BJ33" s="12">
        <v>0</v>
      </c>
      <c r="BK33" s="12">
        <v>0</v>
      </c>
      <c r="BL33" s="12">
        <v>0</v>
      </c>
      <c r="BM33" s="12">
        <v>0</v>
      </c>
      <c r="BN33" s="12">
        <v>0</v>
      </c>
      <c r="BO33" s="12">
        <v>0</v>
      </c>
      <c r="BP33" s="12">
        <v>0</v>
      </c>
      <c r="BQ33" s="12">
        <v>0</v>
      </c>
      <c r="BR33" s="12">
        <v>135000</v>
      </c>
      <c r="BS33" s="12">
        <v>86000</v>
      </c>
      <c r="BT33" s="12">
        <v>0</v>
      </c>
      <c r="BU33" s="12">
        <v>0</v>
      </c>
      <c r="BV33" s="12">
        <v>0</v>
      </c>
      <c r="BW33" s="12">
        <v>0</v>
      </c>
      <c r="BX33" s="12">
        <v>0</v>
      </c>
      <c r="BY33" s="12">
        <v>0</v>
      </c>
      <c r="BZ33" s="12">
        <v>0</v>
      </c>
      <c r="CA33" s="12">
        <v>0</v>
      </c>
      <c r="CB33" s="13">
        <v>0</v>
      </c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3"/>
      <c r="CQ33" s="2"/>
      <c r="CR33" s="3"/>
    </row>
    <row r="34" spans="1:96" ht="15" x14ac:dyDescent="0.2">
      <c r="A34" s="11">
        <v>3513</v>
      </c>
      <c r="B34" s="11">
        <v>1</v>
      </c>
      <c r="C34" s="11" t="s">
        <v>57</v>
      </c>
      <c r="D34" s="11" t="s">
        <v>41</v>
      </c>
      <c r="E34" s="11">
        <v>40000</v>
      </c>
      <c r="F34" s="11">
        <v>40312</v>
      </c>
      <c r="G34" s="11" t="s">
        <v>26</v>
      </c>
      <c r="H34" s="12">
        <v>0</v>
      </c>
      <c r="I34" s="12">
        <v>0</v>
      </c>
      <c r="J34" s="12">
        <v>0</v>
      </c>
      <c r="K34" s="12">
        <v>0</v>
      </c>
      <c r="L34" s="12">
        <v>0</v>
      </c>
      <c r="M34" s="12">
        <v>0</v>
      </c>
      <c r="N34" s="12">
        <v>0</v>
      </c>
      <c r="O34" s="12">
        <v>0</v>
      </c>
      <c r="P34" s="12">
        <v>125000</v>
      </c>
      <c r="Q34" s="12">
        <v>125000</v>
      </c>
      <c r="R34" s="12">
        <v>0</v>
      </c>
      <c r="S34" s="12">
        <v>0</v>
      </c>
      <c r="T34" s="12">
        <v>0</v>
      </c>
      <c r="U34" s="12">
        <v>0</v>
      </c>
      <c r="V34" s="12">
        <v>0</v>
      </c>
      <c r="W34" s="12">
        <v>0</v>
      </c>
      <c r="X34" s="12">
        <v>0</v>
      </c>
      <c r="Y34" s="12">
        <v>0</v>
      </c>
      <c r="Z34" s="12">
        <v>0</v>
      </c>
      <c r="AA34" s="12">
        <v>0</v>
      </c>
      <c r="AB34" s="12">
        <v>0</v>
      </c>
      <c r="AC34" s="12">
        <v>0</v>
      </c>
      <c r="AD34" s="12">
        <v>0</v>
      </c>
      <c r="AE34" s="12">
        <v>0</v>
      </c>
      <c r="AF34" s="12">
        <v>0</v>
      </c>
      <c r="AG34" s="12">
        <v>0</v>
      </c>
      <c r="AH34" s="12">
        <v>0</v>
      </c>
      <c r="AI34" s="12">
        <v>0</v>
      </c>
      <c r="AJ34" s="12">
        <v>0</v>
      </c>
      <c r="AK34" s="12">
        <v>0</v>
      </c>
      <c r="AL34" s="12">
        <v>0</v>
      </c>
      <c r="AM34" s="12">
        <v>0</v>
      </c>
      <c r="AN34" s="12">
        <v>0</v>
      </c>
      <c r="AO34" s="12">
        <v>0</v>
      </c>
      <c r="AP34" s="12">
        <v>0</v>
      </c>
      <c r="AQ34" s="12">
        <v>0</v>
      </c>
      <c r="AR34" s="12">
        <v>0</v>
      </c>
      <c r="AS34" s="12">
        <v>0</v>
      </c>
      <c r="AT34" s="12">
        <v>0</v>
      </c>
      <c r="AU34" s="12">
        <v>0</v>
      </c>
      <c r="AV34" s="12">
        <v>0</v>
      </c>
      <c r="AW34" s="12">
        <v>0</v>
      </c>
      <c r="AX34" s="12">
        <v>0</v>
      </c>
      <c r="AY34" s="12">
        <v>0</v>
      </c>
      <c r="AZ34" s="12">
        <v>0</v>
      </c>
      <c r="BA34" s="12">
        <v>0</v>
      </c>
      <c r="BB34" s="12">
        <v>0</v>
      </c>
      <c r="BC34" s="12">
        <v>0</v>
      </c>
      <c r="BD34" s="12">
        <v>0</v>
      </c>
      <c r="BE34" s="12">
        <v>0</v>
      </c>
      <c r="BF34" s="12">
        <v>0</v>
      </c>
      <c r="BG34" s="12">
        <v>0</v>
      </c>
      <c r="BH34" s="12">
        <v>0</v>
      </c>
      <c r="BI34" s="12">
        <v>0</v>
      </c>
      <c r="BJ34" s="12">
        <v>0</v>
      </c>
      <c r="BK34" s="12">
        <v>0</v>
      </c>
      <c r="BL34" s="12">
        <v>0</v>
      </c>
      <c r="BM34" s="12">
        <v>0</v>
      </c>
      <c r="BN34" s="12">
        <v>0</v>
      </c>
      <c r="BO34" s="12">
        <v>0</v>
      </c>
      <c r="BP34" s="12">
        <v>0</v>
      </c>
      <c r="BQ34" s="12">
        <v>0</v>
      </c>
      <c r="BR34" s="12">
        <v>0</v>
      </c>
      <c r="BS34" s="12">
        <v>0</v>
      </c>
      <c r="BT34" s="12">
        <v>0</v>
      </c>
      <c r="BU34" s="12">
        <v>0</v>
      </c>
      <c r="BV34" s="12">
        <v>0</v>
      </c>
      <c r="BW34" s="12">
        <v>0</v>
      </c>
      <c r="BX34" s="12">
        <v>0</v>
      </c>
      <c r="BY34" s="12">
        <v>0</v>
      </c>
      <c r="BZ34" s="12">
        <v>0</v>
      </c>
      <c r="CA34" s="12">
        <v>0</v>
      </c>
      <c r="CB34" s="13">
        <v>250000</v>
      </c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3"/>
      <c r="CQ34" s="2"/>
      <c r="CR34" s="3"/>
    </row>
    <row r="35" spans="1:96" ht="15" x14ac:dyDescent="0.2">
      <c r="A35" s="11">
        <v>3520</v>
      </c>
      <c r="B35" s="11">
        <v>1</v>
      </c>
      <c r="C35" s="11" t="s">
        <v>58</v>
      </c>
      <c r="D35" s="11" t="s">
        <v>41</v>
      </c>
      <c r="E35" s="11">
        <v>40000</v>
      </c>
      <c r="F35" s="11">
        <v>40312</v>
      </c>
      <c r="G35" s="11" t="s">
        <v>26</v>
      </c>
      <c r="H35" s="12">
        <v>0</v>
      </c>
      <c r="I35" s="12">
        <v>0</v>
      </c>
      <c r="J35" s="12">
        <v>0</v>
      </c>
      <c r="K35" s="12">
        <v>0</v>
      </c>
      <c r="L35" s="12">
        <v>0</v>
      </c>
      <c r="M35" s="12">
        <v>0</v>
      </c>
      <c r="N35" s="12">
        <v>0</v>
      </c>
      <c r="O35" s="12">
        <v>0</v>
      </c>
      <c r="P35" s="12">
        <v>0</v>
      </c>
      <c r="Q35" s="12">
        <v>0</v>
      </c>
      <c r="R35" s="12">
        <v>0</v>
      </c>
      <c r="S35" s="12">
        <v>0</v>
      </c>
      <c r="T35" s="12">
        <v>0</v>
      </c>
      <c r="U35" s="12">
        <v>0</v>
      </c>
      <c r="V35" s="12">
        <v>0</v>
      </c>
      <c r="W35" s="12">
        <v>0</v>
      </c>
      <c r="X35" s="12">
        <v>0</v>
      </c>
      <c r="Y35" s="12">
        <v>0</v>
      </c>
      <c r="Z35" s="12">
        <v>0</v>
      </c>
      <c r="AA35" s="12">
        <v>0</v>
      </c>
      <c r="AB35" s="12">
        <v>0</v>
      </c>
      <c r="AC35" s="12">
        <v>0</v>
      </c>
      <c r="AD35" s="12">
        <v>0</v>
      </c>
      <c r="AE35" s="12">
        <v>0</v>
      </c>
      <c r="AF35" s="12">
        <v>167000</v>
      </c>
      <c r="AG35" s="12">
        <v>166500</v>
      </c>
      <c r="AH35" s="12">
        <v>166500</v>
      </c>
      <c r="AI35" s="12">
        <v>0</v>
      </c>
      <c r="AJ35" s="12">
        <v>0</v>
      </c>
      <c r="AK35" s="12">
        <v>0</v>
      </c>
      <c r="AL35" s="12">
        <v>0</v>
      </c>
      <c r="AM35" s="12">
        <v>0</v>
      </c>
      <c r="AN35" s="12">
        <v>0</v>
      </c>
      <c r="AO35" s="12">
        <v>0</v>
      </c>
      <c r="AP35" s="12">
        <v>0</v>
      </c>
      <c r="AQ35" s="12">
        <v>0</v>
      </c>
      <c r="AR35" s="12">
        <v>0</v>
      </c>
      <c r="AS35" s="12">
        <v>0</v>
      </c>
      <c r="AT35" s="12">
        <v>0</v>
      </c>
      <c r="AU35" s="12">
        <v>0</v>
      </c>
      <c r="AV35" s="12">
        <v>0</v>
      </c>
      <c r="AW35" s="12">
        <v>0</v>
      </c>
      <c r="AX35" s="12">
        <v>0</v>
      </c>
      <c r="AY35" s="12">
        <v>0</v>
      </c>
      <c r="AZ35" s="12">
        <v>0</v>
      </c>
      <c r="BA35" s="12">
        <v>0</v>
      </c>
      <c r="BB35" s="12">
        <v>0</v>
      </c>
      <c r="BC35" s="12">
        <v>0</v>
      </c>
      <c r="BD35" s="12">
        <v>0</v>
      </c>
      <c r="BE35" s="12">
        <v>0</v>
      </c>
      <c r="BF35" s="12">
        <v>0</v>
      </c>
      <c r="BG35" s="12">
        <v>0</v>
      </c>
      <c r="BH35" s="12">
        <v>0</v>
      </c>
      <c r="BI35" s="12">
        <v>0</v>
      </c>
      <c r="BJ35" s="12">
        <v>0</v>
      </c>
      <c r="BK35" s="12">
        <v>0</v>
      </c>
      <c r="BL35" s="12">
        <v>0</v>
      </c>
      <c r="BM35" s="12">
        <v>0</v>
      </c>
      <c r="BN35" s="12">
        <v>0</v>
      </c>
      <c r="BO35" s="12">
        <v>0</v>
      </c>
      <c r="BP35" s="12">
        <v>0</v>
      </c>
      <c r="BQ35" s="12">
        <v>0</v>
      </c>
      <c r="BR35" s="12">
        <v>0</v>
      </c>
      <c r="BS35" s="12">
        <v>0</v>
      </c>
      <c r="BT35" s="12">
        <v>0</v>
      </c>
      <c r="BU35" s="12">
        <v>0</v>
      </c>
      <c r="BV35" s="12">
        <v>0</v>
      </c>
      <c r="BW35" s="12">
        <v>0</v>
      </c>
      <c r="BX35" s="12">
        <v>0</v>
      </c>
      <c r="BY35" s="12">
        <v>0</v>
      </c>
      <c r="BZ35" s="12">
        <v>0</v>
      </c>
      <c r="CA35" s="12">
        <v>0</v>
      </c>
      <c r="CB35" s="13">
        <v>0</v>
      </c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3"/>
      <c r="CQ35" s="2"/>
      <c r="CR35" s="3"/>
    </row>
    <row r="36" spans="1:96" ht="15" x14ac:dyDescent="0.2">
      <c r="A36" s="11">
        <v>3521</v>
      </c>
      <c r="B36" s="11">
        <v>1</v>
      </c>
      <c r="C36" s="11" t="s">
        <v>59</v>
      </c>
      <c r="D36" s="11" t="s">
        <v>41</v>
      </c>
      <c r="E36" s="11">
        <v>40000</v>
      </c>
      <c r="F36" s="11">
        <v>40312</v>
      </c>
      <c r="G36" s="11" t="s">
        <v>26</v>
      </c>
      <c r="H36" s="12">
        <v>0</v>
      </c>
      <c r="I36" s="12">
        <v>0</v>
      </c>
      <c r="J36" s="12">
        <v>0</v>
      </c>
      <c r="K36" s="12">
        <v>0</v>
      </c>
      <c r="L36" s="12">
        <v>0</v>
      </c>
      <c r="M36" s="12">
        <v>0</v>
      </c>
      <c r="N36" s="12">
        <v>0</v>
      </c>
      <c r="O36" s="12">
        <v>0</v>
      </c>
      <c r="P36" s="12">
        <v>0</v>
      </c>
      <c r="Q36" s="12">
        <v>0</v>
      </c>
      <c r="R36" s="12">
        <v>0</v>
      </c>
      <c r="S36" s="12">
        <v>0</v>
      </c>
      <c r="T36" s="12">
        <v>0</v>
      </c>
      <c r="U36" s="12">
        <v>0</v>
      </c>
      <c r="V36" s="12">
        <v>0</v>
      </c>
      <c r="W36" s="12">
        <v>100000</v>
      </c>
      <c r="X36" s="12">
        <v>150000</v>
      </c>
      <c r="Y36" s="12">
        <v>-50000</v>
      </c>
      <c r="Z36" s="12">
        <v>0</v>
      </c>
      <c r="AA36" s="12">
        <v>0</v>
      </c>
      <c r="AB36" s="12">
        <v>0</v>
      </c>
      <c r="AC36" s="12">
        <v>0</v>
      </c>
      <c r="AD36" s="12">
        <v>0</v>
      </c>
      <c r="AE36" s="12">
        <v>0</v>
      </c>
      <c r="AF36" s="12">
        <v>0</v>
      </c>
      <c r="AG36" s="12">
        <v>0</v>
      </c>
      <c r="AH36" s="12">
        <v>0</v>
      </c>
      <c r="AI36" s="12">
        <v>0</v>
      </c>
      <c r="AJ36" s="12">
        <v>0</v>
      </c>
      <c r="AK36" s="12">
        <v>0</v>
      </c>
      <c r="AL36" s="12">
        <v>0</v>
      </c>
      <c r="AM36" s="12">
        <v>0</v>
      </c>
      <c r="AN36" s="12">
        <v>0</v>
      </c>
      <c r="AO36" s="12">
        <v>0</v>
      </c>
      <c r="AP36" s="12">
        <v>0</v>
      </c>
      <c r="AQ36" s="12">
        <v>0</v>
      </c>
      <c r="AR36" s="12">
        <v>0</v>
      </c>
      <c r="AS36" s="12">
        <v>0</v>
      </c>
      <c r="AT36" s="12">
        <v>0</v>
      </c>
      <c r="AU36" s="12">
        <v>0</v>
      </c>
      <c r="AV36" s="12">
        <v>0</v>
      </c>
      <c r="AW36" s="12">
        <v>0</v>
      </c>
      <c r="AX36" s="12">
        <v>0</v>
      </c>
      <c r="AY36" s="12">
        <v>0</v>
      </c>
      <c r="AZ36" s="12">
        <v>0</v>
      </c>
      <c r="BA36" s="12">
        <v>0</v>
      </c>
      <c r="BB36" s="12">
        <v>0</v>
      </c>
      <c r="BC36" s="12">
        <v>0</v>
      </c>
      <c r="BD36" s="12">
        <v>0</v>
      </c>
      <c r="BE36" s="12">
        <v>0</v>
      </c>
      <c r="BF36" s="12">
        <v>0</v>
      </c>
      <c r="BG36" s="12">
        <v>0</v>
      </c>
      <c r="BH36" s="12">
        <v>0</v>
      </c>
      <c r="BI36" s="12">
        <v>0</v>
      </c>
      <c r="BJ36" s="12">
        <v>0</v>
      </c>
      <c r="BK36" s="12">
        <v>0</v>
      </c>
      <c r="BL36" s="12">
        <v>0</v>
      </c>
      <c r="BM36" s="12">
        <v>0</v>
      </c>
      <c r="BN36" s="12">
        <v>0</v>
      </c>
      <c r="BO36" s="12">
        <v>0</v>
      </c>
      <c r="BP36" s="12">
        <v>0</v>
      </c>
      <c r="BQ36" s="12">
        <v>0</v>
      </c>
      <c r="BR36" s="12">
        <v>0</v>
      </c>
      <c r="BS36" s="12">
        <v>0</v>
      </c>
      <c r="BT36" s="12">
        <v>0</v>
      </c>
      <c r="BU36" s="12">
        <v>0</v>
      </c>
      <c r="BV36" s="12">
        <v>0</v>
      </c>
      <c r="BW36" s="12">
        <v>0</v>
      </c>
      <c r="BX36" s="12">
        <v>0</v>
      </c>
      <c r="BY36" s="12">
        <v>0</v>
      </c>
      <c r="BZ36" s="12">
        <v>0</v>
      </c>
      <c r="CA36" s="12">
        <v>0</v>
      </c>
      <c r="CB36" s="13">
        <v>0</v>
      </c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3"/>
      <c r="CQ36" s="2"/>
      <c r="CR36" s="3"/>
    </row>
    <row r="37" spans="1:96" ht="15" x14ac:dyDescent="0.2">
      <c r="A37" s="11">
        <v>3522</v>
      </c>
      <c r="B37" s="11">
        <v>1</v>
      </c>
      <c r="C37" s="11" t="s">
        <v>60</v>
      </c>
      <c r="D37" s="11" t="s">
        <v>41</v>
      </c>
      <c r="E37" s="11">
        <v>40000</v>
      </c>
      <c r="F37" s="11">
        <v>40312</v>
      </c>
      <c r="G37" s="11" t="s">
        <v>26</v>
      </c>
      <c r="H37" s="12">
        <v>0</v>
      </c>
      <c r="I37" s="12">
        <v>0</v>
      </c>
      <c r="J37" s="12">
        <v>100000</v>
      </c>
      <c r="K37" s="12">
        <v>150000</v>
      </c>
      <c r="L37" s="12">
        <v>100000</v>
      </c>
      <c r="M37" s="12">
        <v>-50000</v>
      </c>
      <c r="N37" s="12">
        <v>0</v>
      </c>
      <c r="O37" s="12">
        <v>0</v>
      </c>
      <c r="P37" s="12">
        <v>0</v>
      </c>
      <c r="Q37" s="12">
        <v>0</v>
      </c>
      <c r="R37" s="12">
        <v>0</v>
      </c>
      <c r="S37" s="12">
        <v>0</v>
      </c>
      <c r="T37" s="12">
        <v>0</v>
      </c>
      <c r="U37" s="12">
        <v>0</v>
      </c>
      <c r="V37" s="12">
        <v>0</v>
      </c>
      <c r="W37" s="12">
        <v>0</v>
      </c>
      <c r="X37" s="12">
        <v>50000</v>
      </c>
      <c r="Y37" s="12">
        <v>50000</v>
      </c>
      <c r="Z37" s="12">
        <v>50000</v>
      </c>
      <c r="AA37" s="12">
        <v>75000</v>
      </c>
      <c r="AB37" s="12">
        <v>-25000</v>
      </c>
      <c r="AC37" s="12">
        <v>0</v>
      </c>
      <c r="AD37" s="12">
        <v>0</v>
      </c>
      <c r="AE37" s="12">
        <v>0</v>
      </c>
      <c r="AF37" s="12">
        <v>0</v>
      </c>
      <c r="AG37" s="12">
        <v>0</v>
      </c>
      <c r="AH37" s="12">
        <v>0</v>
      </c>
      <c r="AI37" s="12">
        <v>0</v>
      </c>
      <c r="AJ37" s="12">
        <v>0</v>
      </c>
      <c r="AK37" s="12">
        <v>0</v>
      </c>
      <c r="AL37" s="12">
        <v>0</v>
      </c>
      <c r="AM37" s="12">
        <v>0</v>
      </c>
      <c r="AN37" s="12">
        <v>0</v>
      </c>
      <c r="AO37" s="12">
        <v>0</v>
      </c>
      <c r="AP37" s="12">
        <v>0</v>
      </c>
      <c r="AQ37" s="12">
        <v>0</v>
      </c>
      <c r="AR37" s="12">
        <v>0</v>
      </c>
      <c r="AS37" s="12">
        <v>0</v>
      </c>
      <c r="AT37" s="12">
        <v>0</v>
      </c>
      <c r="AU37" s="12">
        <v>0</v>
      </c>
      <c r="AV37" s="12">
        <v>0</v>
      </c>
      <c r="AW37" s="12">
        <v>0</v>
      </c>
      <c r="AX37" s="12">
        <v>0</v>
      </c>
      <c r="AY37" s="12">
        <v>0</v>
      </c>
      <c r="AZ37" s="12">
        <v>0</v>
      </c>
      <c r="BA37" s="12">
        <v>0</v>
      </c>
      <c r="BB37" s="12">
        <v>0</v>
      </c>
      <c r="BC37" s="12">
        <v>0</v>
      </c>
      <c r="BD37" s="12">
        <v>0</v>
      </c>
      <c r="BE37" s="12">
        <v>0</v>
      </c>
      <c r="BF37" s="12">
        <v>0</v>
      </c>
      <c r="BG37" s="12">
        <v>0</v>
      </c>
      <c r="BH37" s="12">
        <v>0</v>
      </c>
      <c r="BI37" s="12">
        <v>0</v>
      </c>
      <c r="BJ37" s="12">
        <v>0</v>
      </c>
      <c r="BK37" s="12">
        <v>0</v>
      </c>
      <c r="BL37" s="12">
        <v>0</v>
      </c>
      <c r="BM37" s="12">
        <v>0</v>
      </c>
      <c r="BN37" s="12">
        <v>0</v>
      </c>
      <c r="BO37" s="12">
        <v>0</v>
      </c>
      <c r="BP37" s="12">
        <v>0</v>
      </c>
      <c r="BQ37" s="12">
        <v>0</v>
      </c>
      <c r="BR37" s="12">
        <v>0</v>
      </c>
      <c r="BS37" s="12">
        <v>0</v>
      </c>
      <c r="BT37" s="12">
        <v>0</v>
      </c>
      <c r="BU37" s="12">
        <v>0</v>
      </c>
      <c r="BV37" s="12">
        <v>0</v>
      </c>
      <c r="BW37" s="12">
        <v>0</v>
      </c>
      <c r="BX37" s="12">
        <v>0</v>
      </c>
      <c r="BY37" s="12">
        <v>0</v>
      </c>
      <c r="BZ37" s="12">
        <v>0</v>
      </c>
      <c r="CA37" s="12">
        <v>0</v>
      </c>
      <c r="CB37" s="13">
        <v>300000</v>
      </c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3"/>
      <c r="CQ37" s="2"/>
      <c r="CR37" s="3"/>
    </row>
    <row r="38" spans="1:96" ht="15" x14ac:dyDescent="0.2">
      <c r="A38" s="11">
        <v>3524</v>
      </c>
      <c r="B38" s="11">
        <v>1</v>
      </c>
      <c r="C38" s="11" t="s">
        <v>61</v>
      </c>
      <c r="D38" s="11" t="s">
        <v>41</v>
      </c>
      <c r="E38" s="11">
        <v>40000</v>
      </c>
      <c r="F38" s="11">
        <v>40312</v>
      </c>
      <c r="G38" s="11" t="s">
        <v>26</v>
      </c>
      <c r="H38" s="12">
        <v>0</v>
      </c>
      <c r="I38" s="12">
        <v>0</v>
      </c>
      <c r="J38" s="12">
        <v>62000</v>
      </c>
      <c r="K38" s="12">
        <v>59000</v>
      </c>
      <c r="L38" s="12">
        <v>-11000</v>
      </c>
      <c r="M38" s="12">
        <v>0</v>
      </c>
      <c r="N38" s="12">
        <v>0</v>
      </c>
      <c r="O38" s="12">
        <v>0</v>
      </c>
      <c r="P38" s="12">
        <v>0</v>
      </c>
      <c r="Q38" s="12">
        <v>0</v>
      </c>
      <c r="R38" s="12">
        <v>0</v>
      </c>
      <c r="S38" s="12">
        <v>0</v>
      </c>
      <c r="T38" s="12">
        <v>0</v>
      </c>
      <c r="U38" s="12">
        <v>0</v>
      </c>
      <c r="V38" s="12">
        <v>0</v>
      </c>
      <c r="W38" s="12">
        <v>0</v>
      </c>
      <c r="X38" s="12">
        <v>0</v>
      </c>
      <c r="Y38" s="12">
        <v>0</v>
      </c>
      <c r="Z38" s="12">
        <v>0</v>
      </c>
      <c r="AA38" s="12">
        <v>0</v>
      </c>
      <c r="AB38" s="12">
        <v>0</v>
      </c>
      <c r="AC38" s="12">
        <v>0</v>
      </c>
      <c r="AD38" s="12">
        <v>0</v>
      </c>
      <c r="AE38" s="12">
        <v>0</v>
      </c>
      <c r="AF38" s="12">
        <v>0</v>
      </c>
      <c r="AG38" s="12">
        <v>0</v>
      </c>
      <c r="AH38" s="12">
        <v>0</v>
      </c>
      <c r="AI38" s="12">
        <v>0</v>
      </c>
      <c r="AJ38" s="12">
        <v>0</v>
      </c>
      <c r="AK38" s="12">
        <v>0</v>
      </c>
      <c r="AL38" s="12">
        <v>0</v>
      </c>
      <c r="AM38" s="12">
        <v>0</v>
      </c>
      <c r="AN38" s="12">
        <v>0</v>
      </c>
      <c r="AO38" s="12">
        <v>0</v>
      </c>
      <c r="AP38" s="12">
        <v>0</v>
      </c>
      <c r="AQ38" s="12">
        <v>0</v>
      </c>
      <c r="AR38" s="12">
        <v>0</v>
      </c>
      <c r="AS38" s="12">
        <v>0</v>
      </c>
      <c r="AT38" s="12">
        <v>0</v>
      </c>
      <c r="AU38" s="12">
        <v>0</v>
      </c>
      <c r="AV38" s="12">
        <v>0</v>
      </c>
      <c r="AW38" s="12">
        <v>0</v>
      </c>
      <c r="AX38" s="12">
        <v>0</v>
      </c>
      <c r="AY38" s="12">
        <v>0</v>
      </c>
      <c r="AZ38" s="12">
        <v>0</v>
      </c>
      <c r="BA38" s="12">
        <v>0</v>
      </c>
      <c r="BB38" s="12">
        <v>0</v>
      </c>
      <c r="BC38" s="12">
        <v>0</v>
      </c>
      <c r="BD38" s="12">
        <v>0</v>
      </c>
      <c r="BE38" s="12">
        <v>0</v>
      </c>
      <c r="BF38" s="12">
        <v>0</v>
      </c>
      <c r="BG38" s="12">
        <v>0</v>
      </c>
      <c r="BH38" s="12">
        <v>0</v>
      </c>
      <c r="BI38" s="12">
        <v>0</v>
      </c>
      <c r="BJ38" s="12">
        <v>0</v>
      </c>
      <c r="BK38" s="12">
        <v>0</v>
      </c>
      <c r="BL38" s="12">
        <v>0</v>
      </c>
      <c r="BM38" s="12">
        <v>0</v>
      </c>
      <c r="BN38" s="12">
        <v>0</v>
      </c>
      <c r="BO38" s="12">
        <v>0</v>
      </c>
      <c r="BP38" s="12">
        <v>0</v>
      </c>
      <c r="BQ38" s="12">
        <v>0</v>
      </c>
      <c r="BR38" s="12">
        <v>0</v>
      </c>
      <c r="BS38" s="12">
        <v>0</v>
      </c>
      <c r="BT38" s="12">
        <v>0</v>
      </c>
      <c r="BU38" s="12">
        <v>0</v>
      </c>
      <c r="BV38" s="12">
        <v>0</v>
      </c>
      <c r="BW38" s="12">
        <v>0</v>
      </c>
      <c r="BX38" s="12">
        <v>0</v>
      </c>
      <c r="BY38" s="12">
        <v>0</v>
      </c>
      <c r="BZ38" s="12">
        <v>0</v>
      </c>
      <c r="CA38" s="12">
        <v>0</v>
      </c>
      <c r="CB38" s="13">
        <v>110000</v>
      </c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3"/>
      <c r="CQ38" s="2"/>
      <c r="CR38" s="3"/>
    </row>
    <row r="39" spans="1:96" ht="15" x14ac:dyDescent="0.2">
      <c r="A39" s="11">
        <v>3525</v>
      </c>
      <c r="B39" s="11">
        <v>1</v>
      </c>
      <c r="C39" s="11" t="s">
        <v>62</v>
      </c>
      <c r="D39" s="11" t="s">
        <v>41</v>
      </c>
      <c r="E39" s="11">
        <v>40000</v>
      </c>
      <c r="F39" s="11">
        <v>40312</v>
      </c>
      <c r="G39" s="11" t="s">
        <v>26</v>
      </c>
      <c r="H39" s="12">
        <v>0</v>
      </c>
      <c r="I39" s="12">
        <v>0</v>
      </c>
      <c r="J39" s="12">
        <v>125000</v>
      </c>
      <c r="K39" s="12">
        <v>125000</v>
      </c>
      <c r="L39" s="12">
        <v>125000</v>
      </c>
      <c r="M39" s="12">
        <v>125000</v>
      </c>
      <c r="N39" s="12">
        <v>0</v>
      </c>
      <c r="O39" s="12">
        <v>0</v>
      </c>
      <c r="P39" s="12">
        <v>0</v>
      </c>
      <c r="Q39" s="12">
        <v>0</v>
      </c>
      <c r="R39" s="12">
        <v>0</v>
      </c>
      <c r="S39" s="12">
        <v>0</v>
      </c>
      <c r="T39" s="12">
        <v>0</v>
      </c>
      <c r="U39" s="12">
        <v>0</v>
      </c>
      <c r="V39" s="12">
        <v>0</v>
      </c>
      <c r="W39" s="12">
        <v>0</v>
      </c>
      <c r="X39" s="12">
        <v>0</v>
      </c>
      <c r="Y39" s="12">
        <v>0</v>
      </c>
      <c r="Z39" s="12">
        <v>0</v>
      </c>
      <c r="AA39" s="12">
        <v>0</v>
      </c>
      <c r="AB39" s="12">
        <v>0</v>
      </c>
      <c r="AC39" s="12">
        <v>0</v>
      </c>
      <c r="AD39" s="12">
        <v>0</v>
      </c>
      <c r="AE39" s="12">
        <v>0</v>
      </c>
      <c r="AF39" s="12">
        <v>0</v>
      </c>
      <c r="AG39" s="12">
        <v>0</v>
      </c>
      <c r="AH39" s="12">
        <v>0</v>
      </c>
      <c r="AI39" s="12">
        <v>0</v>
      </c>
      <c r="AJ39" s="12">
        <v>0</v>
      </c>
      <c r="AK39" s="12">
        <v>0</v>
      </c>
      <c r="AL39" s="12">
        <v>0</v>
      </c>
      <c r="AM39" s="12">
        <v>0</v>
      </c>
      <c r="AN39" s="12">
        <v>0</v>
      </c>
      <c r="AO39" s="12">
        <v>0</v>
      </c>
      <c r="AP39" s="12">
        <v>0</v>
      </c>
      <c r="AQ39" s="12">
        <v>0</v>
      </c>
      <c r="AR39" s="12">
        <v>0</v>
      </c>
      <c r="AS39" s="12">
        <v>0</v>
      </c>
      <c r="AT39" s="12">
        <v>0</v>
      </c>
      <c r="AU39" s="12">
        <v>0</v>
      </c>
      <c r="AV39" s="12">
        <v>0</v>
      </c>
      <c r="AW39" s="12">
        <v>0</v>
      </c>
      <c r="AX39" s="12">
        <v>0</v>
      </c>
      <c r="AY39" s="12">
        <v>0</v>
      </c>
      <c r="AZ39" s="12">
        <v>0</v>
      </c>
      <c r="BA39" s="12">
        <v>0</v>
      </c>
      <c r="BB39" s="12">
        <v>0</v>
      </c>
      <c r="BC39" s="12">
        <v>0</v>
      </c>
      <c r="BD39" s="12">
        <v>0</v>
      </c>
      <c r="BE39" s="12">
        <v>0</v>
      </c>
      <c r="BF39" s="12">
        <v>0</v>
      </c>
      <c r="BG39" s="12">
        <v>0</v>
      </c>
      <c r="BH39" s="12">
        <v>0</v>
      </c>
      <c r="BI39" s="12">
        <v>0</v>
      </c>
      <c r="BJ39" s="12">
        <v>0</v>
      </c>
      <c r="BK39" s="12">
        <v>0</v>
      </c>
      <c r="BL39" s="12">
        <v>0</v>
      </c>
      <c r="BM39" s="12">
        <v>0</v>
      </c>
      <c r="BN39" s="12">
        <v>0</v>
      </c>
      <c r="BO39" s="12">
        <v>0</v>
      </c>
      <c r="BP39" s="12">
        <v>0</v>
      </c>
      <c r="BQ39" s="12">
        <v>0</v>
      </c>
      <c r="BR39" s="12">
        <v>0</v>
      </c>
      <c r="BS39" s="12">
        <v>0</v>
      </c>
      <c r="BT39" s="12">
        <v>0</v>
      </c>
      <c r="BU39" s="12">
        <v>0</v>
      </c>
      <c r="BV39" s="12">
        <v>0</v>
      </c>
      <c r="BW39" s="12">
        <v>0</v>
      </c>
      <c r="BX39" s="12">
        <v>0</v>
      </c>
      <c r="BY39" s="12">
        <v>0</v>
      </c>
      <c r="BZ39" s="12">
        <v>0</v>
      </c>
      <c r="CA39" s="12">
        <v>0</v>
      </c>
      <c r="CB39" s="13">
        <v>500000</v>
      </c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3"/>
      <c r="CQ39" s="2"/>
      <c r="CR39" s="3"/>
    </row>
    <row r="40" spans="1:96" ht="15" x14ac:dyDescent="0.2">
      <c r="A40" s="11">
        <v>3526</v>
      </c>
      <c r="B40" s="11">
        <v>1</v>
      </c>
      <c r="C40" s="11" t="s">
        <v>63</v>
      </c>
      <c r="D40" s="11" t="s">
        <v>41</v>
      </c>
      <c r="E40" s="11">
        <v>40000</v>
      </c>
      <c r="F40" s="11">
        <v>40312</v>
      </c>
      <c r="G40" s="11" t="s">
        <v>26</v>
      </c>
      <c r="H40" s="12">
        <v>0</v>
      </c>
      <c r="I40" s="12">
        <v>0</v>
      </c>
      <c r="J40" s="12">
        <v>0</v>
      </c>
      <c r="K40" s="12">
        <v>0</v>
      </c>
      <c r="L40" s="12">
        <v>0</v>
      </c>
      <c r="M40" s="12">
        <v>0</v>
      </c>
      <c r="N40" s="12">
        <v>0</v>
      </c>
      <c r="O40" s="12">
        <v>0</v>
      </c>
      <c r="P40" s="12">
        <v>0</v>
      </c>
      <c r="Q40" s="12">
        <v>0</v>
      </c>
      <c r="R40" s="12">
        <v>0</v>
      </c>
      <c r="S40" s="12">
        <v>0</v>
      </c>
      <c r="T40" s="12">
        <v>0</v>
      </c>
      <c r="U40" s="12">
        <v>0</v>
      </c>
      <c r="V40" s="12">
        <v>0</v>
      </c>
      <c r="W40" s="12">
        <v>0</v>
      </c>
      <c r="X40" s="12">
        <v>0</v>
      </c>
      <c r="Y40" s="12">
        <v>0</v>
      </c>
      <c r="Z40" s="12">
        <v>0</v>
      </c>
      <c r="AA40" s="12">
        <v>0</v>
      </c>
      <c r="AB40" s="12">
        <v>0</v>
      </c>
      <c r="AC40" s="12">
        <v>0</v>
      </c>
      <c r="AD40" s="12">
        <v>0</v>
      </c>
      <c r="AE40" s="12">
        <v>0</v>
      </c>
      <c r="AF40" s="12">
        <v>0</v>
      </c>
      <c r="AG40" s="12">
        <v>0</v>
      </c>
      <c r="AH40" s="12">
        <v>0</v>
      </c>
      <c r="AI40" s="12">
        <v>0</v>
      </c>
      <c r="AJ40" s="12">
        <v>0</v>
      </c>
      <c r="AK40" s="12">
        <v>0</v>
      </c>
      <c r="AL40" s="12">
        <v>0</v>
      </c>
      <c r="AM40" s="12">
        <v>0</v>
      </c>
      <c r="AN40" s="12">
        <v>0</v>
      </c>
      <c r="AO40" s="12">
        <v>0</v>
      </c>
      <c r="AP40" s="12">
        <v>0</v>
      </c>
      <c r="AQ40" s="12">
        <v>0</v>
      </c>
      <c r="AR40" s="12">
        <v>0</v>
      </c>
      <c r="AS40" s="12">
        <v>0</v>
      </c>
      <c r="AT40" s="12">
        <v>0</v>
      </c>
      <c r="AU40" s="12">
        <v>0</v>
      </c>
      <c r="AV40" s="12">
        <v>0</v>
      </c>
      <c r="AW40" s="12">
        <v>0</v>
      </c>
      <c r="AX40" s="12">
        <v>0</v>
      </c>
      <c r="AY40" s="12">
        <v>0</v>
      </c>
      <c r="AZ40" s="12">
        <v>0</v>
      </c>
      <c r="BA40" s="12">
        <v>0</v>
      </c>
      <c r="BB40" s="12">
        <v>0</v>
      </c>
      <c r="BC40" s="12">
        <v>0</v>
      </c>
      <c r="BD40" s="12">
        <v>0</v>
      </c>
      <c r="BE40" s="12">
        <v>0</v>
      </c>
      <c r="BF40" s="12">
        <v>0</v>
      </c>
      <c r="BG40" s="12">
        <v>0</v>
      </c>
      <c r="BH40" s="12">
        <v>200000</v>
      </c>
      <c r="BI40" s="12">
        <v>0</v>
      </c>
      <c r="BJ40" s="12">
        <v>200000</v>
      </c>
      <c r="BK40" s="12">
        <v>200000</v>
      </c>
      <c r="BL40" s="12">
        <v>0</v>
      </c>
      <c r="BM40" s="12">
        <v>0</v>
      </c>
      <c r="BN40" s="12">
        <v>0</v>
      </c>
      <c r="BO40" s="12">
        <v>0</v>
      </c>
      <c r="BP40" s="12">
        <v>0</v>
      </c>
      <c r="BQ40" s="12">
        <v>0</v>
      </c>
      <c r="BR40" s="12">
        <v>0</v>
      </c>
      <c r="BS40" s="12">
        <v>0</v>
      </c>
      <c r="BT40" s="12">
        <v>0</v>
      </c>
      <c r="BU40" s="12">
        <v>0</v>
      </c>
      <c r="BV40" s="12">
        <v>0</v>
      </c>
      <c r="BW40" s="12">
        <v>0</v>
      </c>
      <c r="BX40" s="12">
        <v>0</v>
      </c>
      <c r="BY40" s="12">
        <v>0</v>
      </c>
      <c r="BZ40" s="12">
        <v>0</v>
      </c>
      <c r="CA40" s="12">
        <v>0</v>
      </c>
      <c r="CB40" s="13">
        <v>0</v>
      </c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3"/>
      <c r="CQ40" s="2"/>
      <c r="CR40" s="3"/>
    </row>
    <row r="41" spans="1:96" ht="15" x14ac:dyDescent="0.2">
      <c r="A41" s="11">
        <v>3527</v>
      </c>
      <c r="B41" s="11">
        <v>1</v>
      </c>
      <c r="C41" s="11" t="s">
        <v>64</v>
      </c>
      <c r="D41" s="11" t="s">
        <v>41</v>
      </c>
      <c r="E41" s="11">
        <v>40000</v>
      </c>
      <c r="F41" s="11">
        <v>40312</v>
      </c>
      <c r="G41" s="11" t="s">
        <v>26</v>
      </c>
      <c r="H41" s="12">
        <v>0</v>
      </c>
      <c r="I41" s="12">
        <v>0</v>
      </c>
      <c r="J41" s="12">
        <v>0</v>
      </c>
      <c r="K41" s="12">
        <v>0</v>
      </c>
      <c r="L41" s="12">
        <v>0</v>
      </c>
      <c r="M41" s="12">
        <v>0</v>
      </c>
      <c r="N41" s="12">
        <v>0</v>
      </c>
      <c r="O41" s="12">
        <v>0</v>
      </c>
      <c r="P41" s="12">
        <v>0</v>
      </c>
      <c r="Q41" s="12">
        <v>0</v>
      </c>
      <c r="R41" s="12">
        <v>0</v>
      </c>
      <c r="S41" s="12">
        <v>0</v>
      </c>
      <c r="T41" s="12">
        <v>0</v>
      </c>
      <c r="U41" s="12">
        <v>0</v>
      </c>
      <c r="V41" s="12">
        <v>0</v>
      </c>
      <c r="W41" s="12">
        <v>0</v>
      </c>
      <c r="X41" s="12">
        <v>0</v>
      </c>
      <c r="Y41" s="12">
        <v>0</v>
      </c>
      <c r="Z41" s="12">
        <v>0</v>
      </c>
      <c r="AA41" s="12">
        <v>0</v>
      </c>
      <c r="AB41" s="12">
        <v>0</v>
      </c>
      <c r="AC41" s="12">
        <v>0</v>
      </c>
      <c r="AD41" s="12">
        <v>0</v>
      </c>
      <c r="AE41" s="12">
        <v>0</v>
      </c>
      <c r="AF41" s="12">
        <v>0</v>
      </c>
      <c r="AG41" s="12">
        <v>0</v>
      </c>
      <c r="AH41" s="12">
        <v>0</v>
      </c>
      <c r="AI41" s="12">
        <v>0</v>
      </c>
      <c r="AJ41" s="12">
        <v>0</v>
      </c>
      <c r="AK41" s="12">
        <v>0</v>
      </c>
      <c r="AL41" s="12">
        <v>0</v>
      </c>
      <c r="AM41" s="12">
        <v>0</v>
      </c>
      <c r="AN41" s="12">
        <v>0</v>
      </c>
      <c r="AO41" s="12">
        <v>0</v>
      </c>
      <c r="AP41" s="12">
        <v>0</v>
      </c>
      <c r="AQ41" s="12">
        <v>0</v>
      </c>
      <c r="AR41" s="12">
        <v>0</v>
      </c>
      <c r="AS41" s="12">
        <v>0</v>
      </c>
      <c r="AT41" s="12">
        <v>0</v>
      </c>
      <c r="AU41" s="12">
        <v>125000</v>
      </c>
      <c r="AV41" s="12">
        <v>125000</v>
      </c>
      <c r="AW41" s="12">
        <v>125000</v>
      </c>
      <c r="AX41" s="12">
        <v>125000</v>
      </c>
      <c r="AY41" s="12">
        <v>0</v>
      </c>
      <c r="AZ41" s="12">
        <v>0</v>
      </c>
      <c r="BA41" s="12">
        <v>0</v>
      </c>
      <c r="BB41" s="12">
        <v>0</v>
      </c>
      <c r="BC41" s="12">
        <v>0</v>
      </c>
      <c r="BD41" s="12">
        <v>0</v>
      </c>
      <c r="BE41" s="12">
        <v>0</v>
      </c>
      <c r="BF41" s="12">
        <v>0</v>
      </c>
      <c r="BG41" s="12">
        <v>0</v>
      </c>
      <c r="BH41" s="12">
        <v>0</v>
      </c>
      <c r="BI41" s="12">
        <v>0</v>
      </c>
      <c r="BJ41" s="12">
        <v>0</v>
      </c>
      <c r="BK41" s="12">
        <v>0</v>
      </c>
      <c r="BL41" s="12">
        <v>0</v>
      </c>
      <c r="BM41" s="12">
        <v>0</v>
      </c>
      <c r="BN41" s="12">
        <v>0</v>
      </c>
      <c r="BO41" s="12">
        <v>0</v>
      </c>
      <c r="BP41" s="12">
        <v>0</v>
      </c>
      <c r="BQ41" s="12">
        <v>0</v>
      </c>
      <c r="BR41" s="12">
        <v>0</v>
      </c>
      <c r="BS41" s="12">
        <v>0</v>
      </c>
      <c r="BT41" s="12">
        <v>0</v>
      </c>
      <c r="BU41" s="12">
        <v>0</v>
      </c>
      <c r="BV41" s="12">
        <v>0</v>
      </c>
      <c r="BW41" s="12">
        <v>0</v>
      </c>
      <c r="BX41" s="12">
        <v>0</v>
      </c>
      <c r="BY41" s="12">
        <v>0</v>
      </c>
      <c r="BZ41" s="12">
        <v>0</v>
      </c>
      <c r="CA41" s="12">
        <v>0</v>
      </c>
      <c r="CB41" s="13">
        <v>0</v>
      </c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3"/>
      <c r="CQ41" s="2"/>
      <c r="CR41" s="3"/>
    </row>
    <row r="42" spans="1:96" ht="15" x14ac:dyDescent="0.2">
      <c r="A42" s="11">
        <v>3528</v>
      </c>
      <c r="B42" s="11">
        <v>1</v>
      </c>
      <c r="C42" s="11" t="s">
        <v>65</v>
      </c>
      <c r="D42" s="11" t="s">
        <v>41</v>
      </c>
      <c r="E42" s="11">
        <v>40000</v>
      </c>
      <c r="F42" s="11">
        <v>40312</v>
      </c>
      <c r="G42" s="11" t="s">
        <v>26</v>
      </c>
      <c r="H42" s="12">
        <v>0</v>
      </c>
      <c r="I42" s="12">
        <v>0</v>
      </c>
      <c r="J42" s="12">
        <v>80000</v>
      </c>
      <c r="K42" s="12">
        <v>60000</v>
      </c>
      <c r="L42" s="12">
        <v>60000</v>
      </c>
      <c r="M42" s="12">
        <v>-40000</v>
      </c>
      <c r="N42" s="12">
        <v>0</v>
      </c>
      <c r="O42" s="12">
        <v>0</v>
      </c>
      <c r="P42" s="12">
        <v>0</v>
      </c>
      <c r="Q42" s="12">
        <v>0</v>
      </c>
      <c r="R42" s="12">
        <v>0</v>
      </c>
      <c r="S42" s="12">
        <v>0</v>
      </c>
      <c r="T42" s="12">
        <v>0</v>
      </c>
      <c r="U42" s="12">
        <v>0</v>
      </c>
      <c r="V42" s="12">
        <v>0</v>
      </c>
      <c r="W42" s="12">
        <v>0</v>
      </c>
      <c r="X42" s="12">
        <v>0</v>
      </c>
      <c r="Y42" s="12">
        <v>0</v>
      </c>
      <c r="Z42" s="12">
        <v>0</v>
      </c>
      <c r="AA42" s="12">
        <v>0</v>
      </c>
      <c r="AB42" s="12">
        <v>0</v>
      </c>
      <c r="AC42" s="12">
        <v>0</v>
      </c>
      <c r="AD42" s="12">
        <v>0</v>
      </c>
      <c r="AE42" s="12">
        <v>0</v>
      </c>
      <c r="AF42" s="12">
        <v>0</v>
      </c>
      <c r="AG42" s="12">
        <v>0</v>
      </c>
      <c r="AH42" s="12">
        <v>0</v>
      </c>
      <c r="AI42" s="12">
        <v>0</v>
      </c>
      <c r="AJ42" s="12">
        <v>0</v>
      </c>
      <c r="AK42" s="12">
        <v>0</v>
      </c>
      <c r="AL42" s="12">
        <v>0</v>
      </c>
      <c r="AM42" s="12">
        <v>0</v>
      </c>
      <c r="AN42" s="12">
        <v>0</v>
      </c>
      <c r="AO42" s="12">
        <v>0</v>
      </c>
      <c r="AP42" s="12">
        <v>0</v>
      </c>
      <c r="AQ42" s="12">
        <v>0</v>
      </c>
      <c r="AR42" s="12">
        <v>0</v>
      </c>
      <c r="AS42" s="12">
        <v>0</v>
      </c>
      <c r="AT42" s="12">
        <v>0</v>
      </c>
      <c r="AU42" s="12">
        <v>0</v>
      </c>
      <c r="AV42" s="12">
        <v>0</v>
      </c>
      <c r="AW42" s="12">
        <v>0</v>
      </c>
      <c r="AX42" s="12">
        <v>0</v>
      </c>
      <c r="AY42" s="12">
        <v>0</v>
      </c>
      <c r="AZ42" s="12">
        <v>0</v>
      </c>
      <c r="BA42" s="12">
        <v>0</v>
      </c>
      <c r="BB42" s="12">
        <v>0</v>
      </c>
      <c r="BC42" s="12">
        <v>0</v>
      </c>
      <c r="BD42" s="12">
        <v>0</v>
      </c>
      <c r="BE42" s="12">
        <v>0</v>
      </c>
      <c r="BF42" s="12">
        <v>0</v>
      </c>
      <c r="BG42" s="12">
        <v>0</v>
      </c>
      <c r="BH42" s="12">
        <v>0</v>
      </c>
      <c r="BI42" s="12">
        <v>0</v>
      </c>
      <c r="BJ42" s="12">
        <v>0</v>
      </c>
      <c r="BK42" s="12">
        <v>0</v>
      </c>
      <c r="BL42" s="12">
        <v>0</v>
      </c>
      <c r="BM42" s="12">
        <v>0</v>
      </c>
      <c r="BN42" s="12">
        <v>0</v>
      </c>
      <c r="BO42" s="12">
        <v>0</v>
      </c>
      <c r="BP42" s="12">
        <v>0</v>
      </c>
      <c r="BQ42" s="12">
        <v>0</v>
      </c>
      <c r="BR42" s="12">
        <v>0</v>
      </c>
      <c r="BS42" s="12">
        <v>0</v>
      </c>
      <c r="BT42" s="12">
        <v>0</v>
      </c>
      <c r="BU42" s="12">
        <v>0</v>
      </c>
      <c r="BV42" s="12">
        <v>0</v>
      </c>
      <c r="BW42" s="12">
        <v>0</v>
      </c>
      <c r="BX42" s="12">
        <v>0</v>
      </c>
      <c r="BY42" s="12">
        <v>0</v>
      </c>
      <c r="BZ42" s="12">
        <v>0</v>
      </c>
      <c r="CA42" s="12">
        <v>0</v>
      </c>
      <c r="CB42" s="13">
        <v>160000</v>
      </c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3"/>
      <c r="CQ42" s="2"/>
      <c r="CR42" s="3"/>
    </row>
    <row r="43" spans="1:96" ht="15" x14ac:dyDescent="0.2">
      <c r="A43" s="11">
        <v>3529</v>
      </c>
      <c r="B43" s="11">
        <v>1</v>
      </c>
      <c r="C43" s="11" t="s">
        <v>66</v>
      </c>
      <c r="D43" s="11" t="s">
        <v>41</v>
      </c>
      <c r="E43" s="11">
        <v>40000</v>
      </c>
      <c r="F43" s="11">
        <v>40312</v>
      </c>
      <c r="G43" s="11" t="s">
        <v>26</v>
      </c>
      <c r="H43" s="12">
        <v>0</v>
      </c>
      <c r="I43" s="12">
        <v>0</v>
      </c>
      <c r="J43" s="12">
        <v>0</v>
      </c>
      <c r="K43" s="12">
        <v>0</v>
      </c>
      <c r="L43" s="12">
        <v>0</v>
      </c>
      <c r="M43" s="12">
        <v>0</v>
      </c>
      <c r="N43" s="12">
        <v>0</v>
      </c>
      <c r="O43" s="12">
        <v>0</v>
      </c>
      <c r="P43" s="12">
        <v>0</v>
      </c>
      <c r="Q43" s="12">
        <v>75000</v>
      </c>
      <c r="R43" s="12">
        <v>75000</v>
      </c>
      <c r="S43" s="12">
        <v>50000</v>
      </c>
      <c r="T43" s="12">
        <v>100000</v>
      </c>
      <c r="U43" s="12">
        <v>50000</v>
      </c>
      <c r="V43" s="12">
        <v>50000</v>
      </c>
      <c r="W43" s="12">
        <v>0</v>
      </c>
      <c r="X43" s="12">
        <v>0</v>
      </c>
      <c r="Y43" s="12">
        <v>0</v>
      </c>
      <c r="Z43" s="12">
        <v>0</v>
      </c>
      <c r="AA43" s="12">
        <v>0</v>
      </c>
      <c r="AB43" s="12">
        <v>0</v>
      </c>
      <c r="AC43" s="12">
        <v>0</v>
      </c>
      <c r="AD43" s="12">
        <v>0</v>
      </c>
      <c r="AE43" s="12">
        <v>0</v>
      </c>
      <c r="AF43" s="12">
        <v>0</v>
      </c>
      <c r="AG43" s="12">
        <v>0</v>
      </c>
      <c r="AH43" s="12">
        <v>0</v>
      </c>
      <c r="AI43" s="12">
        <v>0</v>
      </c>
      <c r="AJ43" s="12">
        <v>0</v>
      </c>
      <c r="AK43" s="12">
        <v>0</v>
      </c>
      <c r="AL43" s="12">
        <v>0</v>
      </c>
      <c r="AM43" s="12">
        <v>0</v>
      </c>
      <c r="AN43" s="12">
        <v>0</v>
      </c>
      <c r="AO43" s="12">
        <v>0</v>
      </c>
      <c r="AP43" s="12">
        <v>0</v>
      </c>
      <c r="AQ43" s="12">
        <v>0</v>
      </c>
      <c r="AR43" s="12">
        <v>0</v>
      </c>
      <c r="AS43" s="12">
        <v>0</v>
      </c>
      <c r="AT43" s="12">
        <v>0</v>
      </c>
      <c r="AU43" s="12">
        <v>0</v>
      </c>
      <c r="AV43" s="12">
        <v>0</v>
      </c>
      <c r="AW43" s="12">
        <v>0</v>
      </c>
      <c r="AX43" s="12">
        <v>0</v>
      </c>
      <c r="AY43" s="12">
        <v>0</v>
      </c>
      <c r="AZ43" s="12">
        <v>0</v>
      </c>
      <c r="BA43" s="12">
        <v>0</v>
      </c>
      <c r="BB43" s="12">
        <v>0</v>
      </c>
      <c r="BC43" s="12">
        <v>0</v>
      </c>
      <c r="BD43" s="12">
        <v>0</v>
      </c>
      <c r="BE43" s="12">
        <v>0</v>
      </c>
      <c r="BF43" s="12">
        <v>0</v>
      </c>
      <c r="BG43" s="12">
        <v>0</v>
      </c>
      <c r="BH43" s="12">
        <v>0</v>
      </c>
      <c r="BI43" s="12">
        <v>0</v>
      </c>
      <c r="BJ43" s="12">
        <v>0</v>
      </c>
      <c r="BK43" s="12">
        <v>0</v>
      </c>
      <c r="BL43" s="12">
        <v>0</v>
      </c>
      <c r="BM43" s="12">
        <v>0</v>
      </c>
      <c r="BN43" s="12">
        <v>0</v>
      </c>
      <c r="BO43" s="12">
        <v>0</v>
      </c>
      <c r="BP43" s="12">
        <v>0</v>
      </c>
      <c r="BQ43" s="12">
        <v>0</v>
      </c>
      <c r="BR43" s="12">
        <v>0</v>
      </c>
      <c r="BS43" s="12">
        <v>0</v>
      </c>
      <c r="BT43" s="12">
        <v>0</v>
      </c>
      <c r="BU43" s="12">
        <v>0</v>
      </c>
      <c r="BV43" s="12">
        <v>0</v>
      </c>
      <c r="BW43" s="12">
        <v>0</v>
      </c>
      <c r="BX43" s="12">
        <v>0</v>
      </c>
      <c r="BY43" s="12">
        <v>0</v>
      </c>
      <c r="BZ43" s="12">
        <v>0</v>
      </c>
      <c r="CA43" s="12">
        <v>0</v>
      </c>
      <c r="CB43" s="13">
        <v>200000</v>
      </c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3"/>
      <c r="CQ43" s="2"/>
      <c r="CR43" s="3"/>
    </row>
    <row r="44" spans="1:96" ht="15" x14ac:dyDescent="0.2">
      <c r="A44" s="11">
        <v>3530</v>
      </c>
      <c r="B44" s="11">
        <v>1</v>
      </c>
      <c r="C44" s="11" t="s">
        <v>67</v>
      </c>
      <c r="D44" s="11" t="s">
        <v>41</v>
      </c>
      <c r="E44" s="11">
        <v>40000</v>
      </c>
      <c r="F44" s="11">
        <v>40312</v>
      </c>
      <c r="G44" s="11" t="s">
        <v>26</v>
      </c>
      <c r="H44" s="12">
        <v>0</v>
      </c>
      <c r="I44" s="12">
        <v>0</v>
      </c>
      <c r="J44" s="12">
        <v>0</v>
      </c>
      <c r="K44" s="12">
        <v>75000</v>
      </c>
      <c r="L44" s="12">
        <v>125000</v>
      </c>
      <c r="M44" s="12">
        <v>100000</v>
      </c>
      <c r="N44" s="12">
        <v>175000</v>
      </c>
      <c r="O44" s="12">
        <v>25000</v>
      </c>
      <c r="P44" s="12">
        <v>0</v>
      </c>
      <c r="Q44" s="12">
        <v>0</v>
      </c>
      <c r="R44" s="12">
        <v>0</v>
      </c>
      <c r="S44" s="12">
        <v>0</v>
      </c>
      <c r="T44" s="12">
        <v>0</v>
      </c>
      <c r="U44" s="12">
        <v>0</v>
      </c>
      <c r="V44" s="12">
        <v>0</v>
      </c>
      <c r="W44" s="12">
        <v>0</v>
      </c>
      <c r="X44" s="12">
        <v>0</v>
      </c>
      <c r="Y44" s="12">
        <v>0</v>
      </c>
      <c r="Z44" s="12">
        <v>0</v>
      </c>
      <c r="AA44" s="12">
        <v>0</v>
      </c>
      <c r="AB44" s="12">
        <v>0</v>
      </c>
      <c r="AC44" s="12">
        <v>0</v>
      </c>
      <c r="AD44" s="12">
        <v>0</v>
      </c>
      <c r="AE44" s="12">
        <v>0</v>
      </c>
      <c r="AF44" s="12">
        <v>0</v>
      </c>
      <c r="AG44" s="12">
        <v>0</v>
      </c>
      <c r="AH44" s="12">
        <v>0</v>
      </c>
      <c r="AI44" s="12">
        <v>0</v>
      </c>
      <c r="AJ44" s="12">
        <v>0</v>
      </c>
      <c r="AK44" s="12">
        <v>0</v>
      </c>
      <c r="AL44" s="12">
        <v>0</v>
      </c>
      <c r="AM44" s="12">
        <v>0</v>
      </c>
      <c r="AN44" s="12">
        <v>0</v>
      </c>
      <c r="AO44" s="12">
        <v>0</v>
      </c>
      <c r="AP44" s="12">
        <v>0</v>
      </c>
      <c r="AQ44" s="12">
        <v>0</v>
      </c>
      <c r="AR44" s="12">
        <v>0</v>
      </c>
      <c r="AS44" s="12">
        <v>0</v>
      </c>
      <c r="AT44" s="12">
        <v>0</v>
      </c>
      <c r="AU44" s="12">
        <v>0</v>
      </c>
      <c r="AV44" s="12">
        <v>0</v>
      </c>
      <c r="AW44" s="12">
        <v>0</v>
      </c>
      <c r="AX44" s="12">
        <v>0</v>
      </c>
      <c r="AY44" s="12">
        <v>0</v>
      </c>
      <c r="AZ44" s="12">
        <v>0</v>
      </c>
      <c r="BA44" s="12">
        <v>0</v>
      </c>
      <c r="BB44" s="12">
        <v>0</v>
      </c>
      <c r="BC44" s="12">
        <v>0</v>
      </c>
      <c r="BD44" s="12">
        <v>0</v>
      </c>
      <c r="BE44" s="12">
        <v>0</v>
      </c>
      <c r="BF44" s="12">
        <v>0</v>
      </c>
      <c r="BG44" s="12">
        <v>0</v>
      </c>
      <c r="BH44" s="12">
        <v>0</v>
      </c>
      <c r="BI44" s="12">
        <v>0</v>
      </c>
      <c r="BJ44" s="12">
        <v>0</v>
      </c>
      <c r="BK44" s="12">
        <v>0</v>
      </c>
      <c r="BL44" s="12">
        <v>0</v>
      </c>
      <c r="BM44" s="12">
        <v>0</v>
      </c>
      <c r="BN44" s="12">
        <v>0</v>
      </c>
      <c r="BO44" s="12">
        <v>0</v>
      </c>
      <c r="BP44" s="12">
        <v>0</v>
      </c>
      <c r="BQ44" s="12">
        <v>0</v>
      </c>
      <c r="BR44" s="12">
        <v>0</v>
      </c>
      <c r="BS44" s="12">
        <v>0</v>
      </c>
      <c r="BT44" s="12">
        <v>0</v>
      </c>
      <c r="BU44" s="12">
        <v>0</v>
      </c>
      <c r="BV44" s="12">
        <v>0</v>
      </c>
      <c r="BW44" s="12">
        <v>0</v>
      </c>
      <c r="BX44" s="12">
        <v>0</v>
      </c>
      <c r="BY44" s="12">
        <v>0</v>
      </c>
      <c r="BZ44" s="12">
        <v>0</v>
      </c>
      <c r="CA44" s="12">
        <v>0</v>
      </c>
      <c r="CB44" s="13">
        <v>500000</v>
      </c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3"/>
      <c r="CQ44" s="2"/>
      <c r="CR44" s="3"/>
    </row>
    <row r="45" spans="1:96" ht="15" x14ac:dyDescent="0.2">
      <c r="A45" s="11">
        <v>3531</v>
      </c>
      <c r="B45" s="11">
        <v>1</v>
      </c>
      <c r="C45" s="11" t="s">
        <v>68</v>
      </c>
      <c r="D45" s="11" t="s">
        <v>37</v>
      </c>
      <c r="E45" s="11">
        <v>40000</v>
      </c>
      <c r="F45" s="11">
        <v>40312</v>
      </c>
      <c r="G45" s="11" t="s">
        <v>26</v>
      </c>
      <c r="H45" s="12">
        <v>0</v>
      </c>
      <c r="I45" s="12">
        <v>0</v>
      </c>
      <c r="J45" s="12">
        <v>0</v>
      </c>
      <c r="K45" s="12">
        <v>0</v>
      </c>
      <c r="L45" s="12">
        <v>0</v>
      </c>
      <c r="M45" s="12">
        <v>0</v>
      </c>
      <c r="N45" s="12">
        <v>0</v>
      </c>
      <c r="O45" s="12">
        <v>0</v>
      </c>
      <c r="P45" s="12">
        <v>0</v>
      </c>
      <c r="Q45" s="12">
        <v>0</v>
      </c>
      <c r="R45" s="12">
        <v>0</v>
      </c>
      <c r="S45" s="12">
        <v>0</v>
      </c>
      <c r="T45" s="12">
        <v>0</v>
      </c>
      <c r="U45" s="12">
        <v>0</v>
      </c>
      <c r="V45" s="12">
        <v>0</v>
      </c>
      <c r="W45" s="12">
        <v>0</v>
      </c>
      <c r="X45" s="12">
        <v>0</v>
      </c>
      <c r="Y45" s="12">
        <v>0</v>
      </c>
      <c r="Z45" s="12">
        <v>0</v>
      </c>
      <c r="AA45" s="12">
        <v>0</v>
      </c>
      <c r="AB45" s="12">
        <v>0</v>
      </c>
      <c r="AC45" s="12">
        <v>0</v>
      </c>
      <c r="AD45" s="12">
        <v>0</v>
      </c>
      <c r="AE45" s="12">
        <v>0</v>
      </c>
      <c r="AF45" s="12">
        <v>0</v>
      </c>
      <c r="AG45" s="12">
        <v>0</v>
      </c>
      <c r="AH45" s="12">
        <v>0</v>
      </c>
      <c r="AI45" s="12">
        <v>0</v>
      </c>
      <c r="AJ45" s="12">
        <v>0</v>
      </c>
      <c r="AK45" s="12">
        <v>0</v>
      </c>
      <c r="AL45" s="12">
        <v>0</v>
      </c>
      <c r="AM45" s="12">
        <v>0</v>
      </c>
      <c r="AN45" s="12">
        <v>0</v>
      </c>
      <c r="AO45" s="12">
        <v>0</v>
      </c>
      <c r="AP45" s="12">
        <v>0</v>
      </c>
      <c r="AQ45" s="12">
        <v>0</v>
      </c>
      <c r="AR45" s="12">
        <v>0</v>
      </c>
      <c r="AS45" s="12">
        <v>0</v>
      </c>
      <c r="AT45" s="12">
        <v>0</v>
      </c>
      <c r="AU45" s="12">
        <v>0</v>
      </c>
      <c r="AV45" s="12">
        <v>0</v>
      </c>
      <c r="AW45" s="12">
        <v>0</v>
      </c>
      <c r="AX45" s="12">
        <v>0</v>
      </c>
      <c r="AY45" s="12">
        <v>0</v>
      </c>
      <c r="AZ45" s="12">
        <v>0</v>
      </c>
      <c r="BA45" s="12">
        <v>0</v>
      </c>
      <c r="BB45" s="12">
        <v>0</v>
      </c>
      <c r="BC45" s="12">
        <v>0</v>
      </c>
      <c r="BD45" s="12">
        <v>0</v>
      </c>
      <c r="BE45" s="12">
        <v>0</v>
      </c>
      <c r="BF45" s="12">
        <v>0</v>
      </c>
      <c r="BG45" s="12">
        <v>0</v>
      </c>
      <c r="BH45" s="12">
        <v>0</v>
      </c>
      <c r="BI45" s="12">
        <v>0</v>
      </c>
      <c r="BJ45" s="12">
        <v>0</v>
      </c>
      <c r="BK45" s="12">
        <v>0</v>
      </c>
      <c r="BL45" s="12">
        <v>0</v>
      </c>
      <c r="BM45" s="12">
        <v>0</v>
      </c>
      <c r="BN45" s="12">
        <v>0</v>
      </c>
      <c r="BO45" s="12">
        <v>0</v>
      </c>
      <c r="BP45" s="12">
        <v>0</v>
      </c>
      <c r="BQ45" s="12">
        <v>0</v>
      </c>
      <c r="BR45" s="12">
        <v>0</v>
      </c>
      <c r="BS45" s="12">
        <v>50000</v>
      </c>
      <c r="BT45" s="12">
        <v>65000</v>
      </c>
      <c r="BU45" s="12">
        <v>-15000</v>
      </c>
      <c r="BV45" s="12">
        <v>0</v>
      </c>
      <c r="BW45" s="12">
        <v>0</v>
      </c>
      <c r="BX45" s="12">
        <v>0</v>
      </c>
      <c r="BY45" s="12">
        <v>0</v>
      </c>
      <c r="BZ45" s="12">
        <v>0</v>
      </c>
      <c r="CA45" s="12">
        <v>0</v>
      </c>
      <c r="CB45" s="13">
        <v>0</v>
      </c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3"/>
      <c r="CQ45" s="2"/>
      <c r="CR45" s="3"/>
    </row>
    <row r="46" spans="1:96" ht="15" x14ac:dyDescent="0.2">
      <c r="A46" s="11">
        <v>3532</v>
      </c>
      <c r="B46" s="11">
        <v>1</v>
      </c>
      <c r="C46" s="11" t="s">
        <v>69</v>
      </c>
      <c r="D46" s="11" t="s">
        <v>41</v>
      </c>
      <c r="E46" s="11">
        <v>40000</v>
      </c>
      <c r="F46" s="11">
        <v>40312</v>
      </c>
      <c r="G46" s="11" t="s">
        <v>26</v>
      </c>
      <c r="H46" s="12">
        <v>0</v>
      </c>
      <c r="I46" s="12">
        <v>0</v>
      </c>
      <c r="J46" s="12">
        <v>0</v>
      </c>
      <c r="K46" s="12">
        <v>0</v>
      </c>
      <c r="L46" s="12">
        <v>0</v>
      </c>
      <c r="M46" s="12">
        <v>0</v>
      </c>
      <c r="N46" s="12">
        <v>0</v>
      </c>
      <c r="O46" s="12">
        <v>0</v>
      </c>
      <c r="P46" s="12">
        <v>50000</v>
      </c>
      <c r="Q46" s="12">
        <v>50000</v>
      </c>
      <c r="R46" s="12">
        <v>50000</v>
      </c>
      <c r="S46" s="12">
        <v>0</v>
      </c>
      <c r="T46" s="12">
        <v>0</v>
      </c>
      <c r="U46" s="12">
        <v>0</v>
      </c>
      <c r="V46" s="12">
        <v>0</v>
      </c>
      <c r="W46" s="12">
        <v>0</v>
      </c>
      <c r="X46" s="12">
        <v>0</v>
      </c>
      <c r="Y46" s="12">
        <v>0</v>
      </c>
      <c r="Z46" s="12">
        <v>0</v>
      </c>
      <c r="AA46" s="12">
        <v>0</v>
      </c>
      <c r="AB46" s="12">
        <v>0</v>
      </c>
      <c r="AC46" s="12">
        <v>0</v>
      </c>
      <c r="AD46" s="12">
        <v>0</v>
      </c>
      <c r="AE46" s="12">
        <v>0</v>
      </c>
      <c r="AF46" s="12">
        <v>0</v>
      </c>
      <c r="AG46" s="12">
        <v>0</v>
      </c>
      <c r="AH46" s="12">
        <v>0</v>
      </c>
      <c r="AI46" s="12">
        <v>0</v>
      </c>
      <c r="AJ46" s="12">
        <v>0</v>
      </c>
      <c r="AK46" s="12">
        <v>0</v>
      </c>
      <c r="AL46" s="12">
        <v>0</v>
      </c>
      <c r="AM46" s="12">
        <v>0</v>
      </c>
      <c r="AN46" s="12">
        <v>0</v>
      </c>
      <c r="AO46" s="12">
        <v>0</v>
      </c>
      <c r="AP46" s="12">
        <v>0</v>
      </c>
      <c r="AQ46" s="12">
        <v>0</v>
      </c>
      <c r="AR46" s="12">
        <v>0</v>
      </c>
      <c r="AS46" s="12">
        <v>0</v>
      </c>
      <c r="AT46" s="12">
        <v>0</v>
      </c>
      <c r="AU46" s="12">
        <v>0</v>
      </c>
      <c r="AV46" s="12">
        <v>0</v>
      </c>
      <c r="AW46" s="12">
        <v>0</v>
      </c>
      <c r="AX46" s="12">
        <v>0</v>
      </c>
      <c r="AY46" s="12">
        <v>0</v>
      </c>
      <c r="AZ46" s="12">
        <v>0</v>
      </c>
      <c r="BA46" s="12">
        <v>0</v>
      </c>
      <c r="BB46" s="12">
        <v>0</v>
      </c>
      <c r="BC46" s="12">
        <v>0</v>
      </c>
      <c r="BD46" s="12">
        <v>0</v>
      </c>
      <c r="BE46" s="12">
        <v>0</v>
      </c>
      <c r="BF46" s="12">
        <v>0</v>
      </c>
      <c r="BG46" s="12">
        <v>0</v>
      </c>
      <c r="BH46" s="12">
        <v>0</v>
      </c>
      <c r="BI46" s="12">
        <v>0</v>
      </c>
      <c r="BJ46" s="12">
        <v>0</v>
      </c>
      <c r="BK46" s="12">
        <v>0</v>
      </c>
      <c r="BL46" s="12">
        <v>0</v>
      </c>
      <c r="BM46" s="12">
        <v>0</v>
      </c>
      <c r="BN46" s="12">
        <v>0</v>
      </c>
      <c r="BO46" s="12">
        <v>0</v>
      </c>
      <c r="BP46" s="12">
        <v>0</v>
      </c>
      <c r="BQ46" s="12">
        <v>0</v>
      </c>
      <c r="BR46" s="12">
        <v>0</v>
      </c>
      <c r="BS46" s="12">
        <v>0</v>
      </c>
      <c r="BT46" s="12">
        <v>0</v>
      </c>
      <c r="BU46" s="12">
        <v>0</v>
      </c>
      <c r="BV46" s="12">
        <v>0</v>
      </c>
      <c r="BW46" s="12">
        <v>0</v>
      </c>
      <c r="BX46" s="12">
        <v>0</v>
      </c>
      <c r="BY46" s="12">
        <v>0</v>
      </c>
      <c r="BZ46" s="12">
        <v>0</v>
      </c>
      <c r="CA46" s="12">
        <v>0</v>
      </c>
      <c r="CB46" s="13">
        <v>150000</v>
      </c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3"/>
      <c r="CQ46" s="2"/>
      <c r="CR46" s="3"/>
    </row>
    <row r="47" spans="1:96" ht="15" x14ac:dyDescent="0.2">
      <c r="A47" s="11">
        <v>3533</v>
      </c>
      <c r="B47" s="11">
        <v>1</v>
      </c>
      <c r="C47" s="11" t="s">
        <v>70</v>
      </c>
      <c r="D47" s="11" t="s">
        <v>41</v>
      </c>
      <c r="E47" s="11">
        <v>40000</v>
      </c>
      <c r="F47" s="11">
        <v>40312</v>
      </c>
      <c r="G47" s="11" t="s">
        <v>26</v>
      </c>
      <c r="H47" s="12">
        <v>0</v>
      </c>
      <c r="I47" s="12">
        <v>0</v>
      </c>
      <c r="J47" s="12">
        <v>0</v>
      </c>
      <c r="K47" s="12">
        <v>0</v>
      </c>
      <c r="L47" s="12">
        <v>0</v>
      </c>
      <c r="M47" s="12">
        <v>0</v>
      </c>
      <c r="N47" s="12">
        <v>0</v>
      </c>
      <c r="O47" s="12">
        <v>0</v>
      </c>
      <c r="P47" s="12">
        <v>0</v>
      </c>
      <c r="Q47" s="12">
        <v>0</v>
      </c>
      <c r="R47" s="12">
        <v>0</v>
      </c>
      <c r="S47" s="12">
        <v>0</v>
      </c>
      <c r="T47" s="12">
        <v>0</v>
      </c>
      <c r="U47" s="12">
        <v>0</v>
      </c>
      <c r="V47" s="12">
        <v>0</v>
      </c>
      <c r="W47" s="12">
        <v>0</v>
      </c>
      <c r="X47" s="12">
        <v>83500</v>
      </c>
      <c r="Y47" s="12">
        <v>83250</v>
      </c>
      <c r="Z47" s="12">
        <v>83250</v>
      </c>
      <c r="AA47" s="12">
        <v>0</v>
      </c>
      <c r="AB47" s="12">
        <v>0</v>
      </c>
      <c r="AC47" s="12">
        <v>0</v>
      </c>
      <c r="AD47" s="12">
        <v>0</v>
      </c>
      <c r="AE47" s="12">
        <v>0</v>
      </c>
      <c r="AF47" s="12">
        <v>0</v>
      </c>
      <c r="AG47" s="12">
        <v>0</v>
      </c>
      <c r="AH47" s="12">
        <v>0</v>
      </c>
      <c r="AI47" s="12">
        <v>0</v>
      </c>
      <c r="AJ47" s="12">
        <v>167000</v>
      </c>
      <c r="AK47" s="12">
        <v>166500</v>
      </c>
      <c r="AL47" s="12">
        <v>166500</v>
      </c>
      <c r="AM47" s="12">
        <v>0</v>
      </c>
      <c r="AN47" s="12">
        <v>0</v>
      </c>
      <c r="AO47" s="12">
        <v>0</v>
      </c>
      <c r="AP47" s="12">
        <v>0</v>
      </c>
      <c r="AQ47" s="12">
        <v>0</v>
      </c>
      <c r="AR47" s="12">
        <v>0</v>
      </c>
      <c r="AS47" s="12">
        <v>0</v>
      </c>
      <c r="AT47" s="12">
        <v>0</v>
      </c>
      <c r="AU47" s="12">
        <v>0</v>
      </c>
      <c r="AV47" s="12">
        <v>0</v>
      </c>
      <c r="AW47" s="12">
        <v>0</v>
      </c>
      <c r="AX47" s="12">
        <v>0</v>
      </c>
      <c r="AY47" s="12">
        <v>0</v>
      </c>
      <c r="AZ47" s="12">
        <v>0</v>
      </c>
      <c r="BA47" s="12">
        <v>0</v>
      </c>
      <c r="BB47" s="12">
        <v>0</v>
      </c>
      <c r="BC47" s="12">
        <v>0</v>
      </c>
      <c r="BD47" s="12">
        <v>0</v>
      </c>
      <c r="BE47" s="12">
        <v>0</v>
      </c>
      <c r="BF47" s="12">
        <v>0</v>
      </c>
      <c r="BG47" s="12">
        <v>0</v>
      </c>
      <c r="BH47" s="12">
        <v>0</v>
      </c>
      <c r="BI47" s="12">
        <v>0</v>
      </c>
      <c r="BJ47" s="12">
        <v>0</v>
      </c>
      <c r="BK47" s="12">
        <v>0</v>
      </c>
      <c r="BL47" s="12">
        <v>0</v>
      </c>
      <c r="BM47" s="12">
        <v>0</v>
      </c>
      <c r="BN47" s="12">
        <v>0</v>
      </c>
      <c r="BO47" s="12">
        <v>0</v>
      </c>
      <c r="BP47" s="12">
        <v>0</v>
      </c>
      <c r="BQ47" s="12">
        <v>0</v>
      </c>
      <c r="BR47" s="12">
        <v>0</v>
      </c>
      <c r="BS47" s="12">
        <v>0</v>
      </c>
      <c r="BT47" s="12">
        <v>0</v>
      </c>
      <c r="BU47" s="12">
        <v>0</v>
      </c>
      <c r="BV47" s="12">
        <v>0</v>
      </c>
      <c r="BW47" s="12">
        <v>0</v>
      </c>
      <c r="BX47" s="12">
        <v>0</v>
      </c>
      <c r="BY47" s="12">
        <v>0</v>
      </c>
      <c r="BZ47" s="12">
        <v>0</v>
      </c>
      <c r="CA47" s="12">
        <v>0</v>
      </c>
      <c r="CB47" s="13">
        <v>0</v>
      </c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3"/>
      <c r="CQ47" s="2"/>
      <c r="CR47" s="3"/>
    </row>
    <row r="48" spans="1:96" ht="15" x14ac:dyDescent="0.2">
      <c r="A48" s="11">
        <v>3634</v>
      </c>
      <c r="B48" s="11">
        <v>1</v>
      </c>
      <c r="C48" s="11" t="s">
        <v>71</v>
      </c>
      <c r="D48" s="11" t="s">
        <v>41</v>
      </c>
      <c r="E48" s="11">
        <v>40000</v>
      </c>
      <c r="F48" s="11">
        <v>40312</v>
      </c>
      <c r="G48" s="11" t="s">
        <v>26</v>
      </c>
      <c r="H48" s="12">
        <v>0</v>
      </c>
      <c r="I48" s="12">
        <v>0</v>
      </c>
      <c r="J48" s="12">
        <v>58000</v>
      </c>
      <c r="K48" s="12">
        <v>57000</v>
      </c>
      <c r="L48" s="12">
        <v>-11000</v>
      </c>
      <c r="M48" s="12">
        <v>0</v>
      </c>
      <c r="N48" s="12">
        <v>0</v>
      </c>
      <c r="O48" s="12">
        <v>0</v>
      </c>
      <c r="P48" s="12">
        <v>0</v>
      </c>
      <c r="Q48" s="12">
        <v>0</v>
      </c>
      <c r="R48" s="12">
        <v>0</v>
      </c>
      <c r="S48" s="12">
        <v>0</v>
      </c>
      <c r="T48" s="12">
        <v>0</v>
      </c>
      <c r="U48" s="12">
        <v>0</v>
      </c>
      <c r="V48" s="12">
        <v>58000</v>
      </c>
      <c r="W48" s="12">
        <v>57000</v>
      </c>
      <c r="X48" s="12">
        <v>-11000</v>
      </c>
      <c r="Y48" s="12">
        <v>0</v>
      </c>
      <c r="Z48" s="12">
        <v>0</v>
      </c>
      <c r="AA48" s="12">
        <v>0</v>
      </c>
      <c r="AB48" s="12">
        <v>0</v>
      </c>
      <c r="AC48" s="12">
        <v>0</v>
      </c>
      <c r="AD48" s="12">
        <v>0</v>
      </c>
      <c r="AE48" s="12">
        <v>0</v>
      </c>
      <c r="AF48" s="12">
        <v>0</v>
      </c>
      <c r="AG48" s="12">
        <v>0</v>
      </c>
      <c r="AH48" s="12">
        <v>0</v>
      </c>
      <c r="AI48" s="12">
        <v>0</v>
      </c>
      <c r="AJ48" s="12">
        <v>0</v>
      </c>
      <c r="AK48" s="12">
        <v>0</v>
      </c>
      <c r="AL48" s="12">
        <v>0</v>
      </c>
      <c r="AM48" s="12">
        <v>0</v>
      </c>
      <c r="AN48" s="12">
        <v>0</v>
      </c>
      <c r="AO48" s="12">
        <v>0</v>
      </c>
      <c r="AP48" s="12">
        <v>0</v>
      </c>
      <c r="AQ48" s="12">
        <v>0</v>
      </c>
      <c r="AR48" s="12">
        <v>0</v>
      </c>
      <c r="AS48" s="12">
        <v>0</v>
      </c>
      <c r="AT48" s="12">
        <v>0</v>
      </c>
      <c r="AU48" s="12">
        <v>0</v>
      </c>
      <c r="AV48" s="12">
        <v>0</v>
      </c>
      <c r="AW48" s="12">
        <v>0</v>
      </c>
      <c r="AX48" s="12">
        <v>0</v>
      </c>
      <c r="AY48" s="12">
        <v>0</v>
      </c>
      <c r="AZ48" s="12">
        <v>0</v>
      </c>
      <c r="BA48" s="12">
        <v>0</v>
      </c>
      <c r="BB48" s="12">
        <v>0</v>
      </c>
      <c r="BC48" s="12">
        <v>0</v>
      </c>
      <c r="BD48" s="12">
        <v>0</v>
      </c>
      <c r="BE48" s="12">
        <v>0</v>
      </c>
      <c r="BF48" s="12">
        <v>0</v>
      </c>
      <c r="BG48" s="12">
        <v>0</v>
      </c>
      <c r="BH48" s="12">
        <v>0</v>
      </c>
      <c r="BI48" s="12">
        <v>0</v>
      </c>
      <c r="BJ48" s="12">
        <v>0</v>
      </c>
      <c r="BK48" s="12">
        <v>0</v>
      </c>
      <c r="BL48" s="12">
        <v>0</v>
      </c>
      <c r="BM48" s="12">
        <v>0</v>
      </c>
      <c r="BN48" s="12">
        <v>0</v>
      </c>
      <c r="BO48" s="12">
        <v>0</v>
      </c>
      <c r="BP48" s="12">
        <v>0</v>
      </c>
      <c r="BQ48" s="12">
        <v>0</v>
      </c>
      <c r="BR48" s="12">
        <v>0</v>
      </c>
      <c r="BS48" s="12">
        <v>0</v>
      </c>
      <c r="BT48" s="12">
        <v>0</v>
      </c>
      <c r="BU48" s="12">
        <v>0</v>
      </c>
      <c r="BV48" s="12">
        <v>0</v>
      </c>
      <c r="BW48" s="12">
        <v>0</v>
      </c>
      <c r="BX48" s="12">
        <v>0</v>
      </c>
      <c r="BY48" s="12">
        <v>0</v>
      </c>
      <c r="BZ48" s="12">
        <v>0</v>
      </c>
      <c r="CA48" s="12">
        <v>0</v>
      </c>
      <c r="CB48" s="13">
        <v>104000</v>
      </c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3"/>
      <c r="CQ48" s="2"/>
      <c r="CR48" s="3"/>
    </row>
    <row r="49" spans="1:96" ht="15" x14ac:dyDescent="0.2">
      <c r="A49" s="11">
        <v>3637</v>
      </c>
      <c r="B49" s="11">
        <v>1</v>
      </c>
      <c r="C49" s="11" t="s">
        <v>72</v>
      </c>
      <c r="D49" s="11" t="s">
        <v>43</v>
      </c>
      <c r="E49" s="11">
        <v>40000</v>
      </c>
      <c r="F49" s="11">
        <v>40312</v>
      </c>
      <c r="G49" s="11" t="s">
        <v>26</v>
      </c>
      <c r="H49" s="12">
        <v>0</v>
      </c>
      <c r="I49" s="12">
        <v>0</v>
      </c>
      <c r="J49" s="12">
        <v>112000</v>
      </c>
      <c r="K49" s="12">
        <v>112000</v>
      </c>
      <c r="L49" s="12">
        <v>56000</v>
      </c>
      <c r="M49" s="12">
        <v>0</v>
      </c>
      <c r="N49" s="12">
        <v>0</v>
      </c>
      <c r="O49" s="12">
        <v>0</v>
      </c>
      <c r="P49" s="12">
        <v>0</v>
      </c>
      <c r="Q49" s="12">
        <v>0</v>
      </c>
      <c r="R49" s="12">
        <v>0</v>
      </c>
      <c r="S49" s="12">
        <v>0</v>
      </c>
      <c r="T49" s="12">
        <v>0</v>
      </c>
      <c r="U49" s="12">
        <v>0</v>
      </c>
      <c r="V49" s="12">
        <v>0</v>
      </c>
      <c r="W49" s="12">
        <v>0</v>
      </c>
      <c r="X49" s="12">
        <v>0</v>
      </c>
      <c r="Y49" s="12">
        <v>0</v>
      </c>
      <c r="Z49" s="12">
        <v>0</v>
      </c>
      <c r="AA49" s="12">
        <v>0</v>
      </c>
      <c r="AB49" s="12">
        <v>0</v>
      </c>
      <c r="AC49" s="12">
        <v>0</v>
      </c>
      <c r="AD49" s="12">
        <v>0</v>
      </c>
      <c r="AE49" s="12">
        <v>0</v>
      </c>
      <c r="AF49" s="12">
        <v>0</v>
      </c>
      <c r="AG49" s="12">
        <v>0</v>
      </c>
      <c r="AH49" s="12">
        <v>0</v>
      </c>
      <c r="AI49" s="12">
        <v>0</v>
      </c>
      <c r="AJ49" s="12">
        <v>0</v>
      </c>
      <c r="AK49" s="12">
        <v>0</v>
      </c>
      <c r="AL49" s="12">
        <v>0</v>
      </c>
      <c r="AM49" s="12">
        <v>0</v>
      </c>
      <c r="AN49" s="12">
        <v>0</v>
      </c>
      <c r="AO49" s="12">
        <v>0</v>
      </c>
      <c r="AP49" s="12">
        <v>0</v>
      </c>
      <c r="AQ49" s="12">
        <v>0</v>
      </c>
      <c r="AR49" s="12">
        <v>0</v>
      </c>
      <c r="AS49" s="12">
        <v>0</v>
      </c>
      <c r="AT49" s="12">
        <v>0</v>
      </c>
      <c r="AU49" s="12">
        <v>0</v>
      </c>
      <c r="AV49" s="12">
        <v>0</v>
      </c>
      <c r="AW49" s="12">
        <v>0</v>
      </c>
      <c r="AX49" s="12">
        <v>0</v>
      </c>
      <c r="AY49" s="12">
        <v>0</v>
      </c>
      <c r="AZ49" s="12">
        <v>0</v>
      </c>
      <c r="BA49" s="12">
        <v>0</v>
      </c>
      <c r="BB49" s="12">
        <v>0</v>
      </c>
      <c r="BC49" s="12">
        <v>0</v>
      </c>
      <c r="BD49" s="12">
        <v>0</v>
      </c>
      <c r="BE49" s="12">
        <v>0</v>
      </c>
      <c r="BF49" s="12">
        <v>0</v>
      </c>
      <c r="BG49" s="12">
        <v>0</v>
      </c>
      <c r="BH49" s="12">
        <v>0</v>
      </c>
      <c r="BI49" s="12">
        <v>0</v>
      </c>
      <c r="BJ49" s="12">
        <v>0</v>
      </c>
      <c r="BK49" s="12">
        <v>0</v>
      </c>
      <c r="BL49" s="12">
        <v>0</v>
      </c>
      <c r="BM49" s="12">
        <v>0</v>
      </c>
      <c r="BN49" s="12">
        <v>0</v>
      </c>
      <c r="BO49" s="12">
        <v>0</v>
      </c>
      <c r="BP49" s="12">
        <v>0</v>
      </c>
      <c r="BQ49" s="12">
        <v>0</v>
      </c>
      <c r="BR49" s="12">
        <v>0</v>
      </c>
      <c r="BS49" s="12">
        <v>0</v>
      </c>
      <c r="BT49" s="12">
        <v>0</v>
      </c>
      <c r="BU49" s="12">
        <v>0</v>
      </c>
      <c r="BV49" s="12">
        <v>0</v>
      </c>
      <c r="BW49" s="12">
        <v>0</v>
      </c>
      <c r="BX49" s="12">
        <v>0</v>
      </c>
      <c r="BY49" s="12">
        <v>0</v>
      </c>
      <c r="BZ49" s="12">
        <v>0</v>
      </c>
      <c r="CA49" s="12">
        <v>0</v>
      </c>
      <c r="CB49" s="13">
        <v>280000</v>
      </c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3"/>
      <c r="CQ49" s="2"/>
      <c r="CR49" s="3"/>
    </row>
    <row r="50" spans="1:96" ht="15" x14ac:dyDescent="0.2">
      <c r="A50" s="11">
        <v>3641</v>
      </c>
      <c r="B50" s="11">
        <v>1</v>
      </c>
      <c r="C50" s="11" t="s">
        <v>73</v>
      </c>
      <c r="D50" s="11" t="s">
        <v>41</v>
      </c>
      <c r="E50" s="11">
        <v>40000</v>
      </c>
      <c r="F50" s="11">
        <v>40312</v>
      </c>
      <c r="G50" s="11" t="s">
        <v>26</v>
      </c>
      <c r="H50" s="12">
        <v>0</v>
      </c>
      <c r="I50" s="12">
        <v>0</v>
      </c>
      <c r="J50" s="12">
        <v>75000</v>
      </c>
      <c r="K50" s="12">
        <v>75000</v>
      </c>
      <c r="L50" s="12">
        <v>75000</v>
      </c>
      <c r="M50" s="12">
        <v>-25000</v>
      </c>
      <c r="N50" s="12">
        <v>0</v>
      </c>
      <c r="O50" s="12">
        <v>0</v>
      </c>
      <c r="P50" s="12">
        <v>0</v>
      </c>
      <c r="Q50" s="12">
        <v>0</v>
      </c>
      <c r="R50" s="12">
        <v>0</v>
      </c>
      <c r="S50" s="12">
        <v>0</v>
      </c>
      <c r="T50" s="12">
        <v>0</v>
      </c>
      <c r="U50" s="12">
        <v>0</v>
      </c>
      <c r="V50" s="12">
        <v>0</v>
      </c>
      <c r="W50" s="12">
        <v>0</v>
      </c>
      <c r="X50" s="12">
        <v>0</v>
      </c>
      <c r="Y50" s="12">
        <v>0</v>
      </c>
      <c r="Z50" s="12">
        <v>0</v>
      </c>
      <c r="AA50" s="12">
        <v>0</v>
      </c>
      <c r="AB50" s="12">
        <v>0</v>
      </c>
      <c r="AC50" s="12">
        <v>0</v>
      </c>
      <c r="AD50" s="12">
        <v>0</v>
      </c>
      <c r="AE50" s="12">
        <v>0</v>
      </c>
      <c r="AF50" s="12">
        <v>0</v>
      </c>
      <c r="AG50" s="12">
        <v>0</v>
      </c>
      <c r="AH50" s="12">
        <v>0</v>
      </c>
      <c r="AI50" s="12">
        <v>0</v>
      </c>
      <c r="AJ50" s="12">
        <v>0</v>
      </c>
      <c r="AK50" s="12">
        <v>0</v>
      </c>
      <c r="AL50" s="12">
        <v>0</v>
      </c>
      <c r="AM50" s="12">
        <v>0</v>
      </c>
      <c r="AN50" s="12">
        <v>0</v>
      </c>
      <c r="AO50" s="12">
        <v>0</v>
      </c>
      <c r="AP50" s="12">
        <v>0</v>
      </c>
      <c r="AQ50" s="12">
        <v>0</v>
      </c>
      <c r="AR50" s="12">
        <v>0</v>
      </c>
      <c r="AS50" s="12">
        <v>0</v>
      </c>
      <c r="AT50" s="12">
        <v>0</v>
      </c>
      <c r="AU50" s="12">
        <v>0</v>
      </c>
      <c r="AV50" s="12">
        <v>0</v>
      </c>
      <c r="AW50" s="12">
        <v>0</v>
      </c>
      <c r="AX50" s="12">
        <v>0</v>
      </c>
      <c r="AY50" s="12">
        <v>0</v>
      </c>
      <c r="AZ50" s="12">
        <v>0</v>
      </c>
      <c r="BA50" s="12">
        <v>0</v>
      </c>
      <c r="BB50" s="12">
        <v>0</v>
      </c>
      <c r="BC50" s="12">
        <v>0</v>
      </c>
      <c r="BD50" s="12">
        <v>0</v>
      </c>
      <c r="BE50" s="12">
        <v>0</v>
      </c>
      <c r="BF50" s="12">
        <v>0</v>
      </c>
      <c r="BG50" s="12">
        <v>0</v>
      </c>
      <c r="BH50" s="12">
        <v>0</v>
      </c>
      <c r="BI50" s="12">
        <v>0</v>
      </c>
      <c r="BJ50" s="12">
        <v>0</v>
      </c>
      <c r="BK50" s="12">
        <v>0</v>
      </c>
      <c r="BL50" s="12">
        <v>0</v>
      </c>
      <c r="BM50" s="12">
        <v>0</v>
      </c>
      <c r="BN50" s="12">
        <v>0</v>
      </c>
      <c r="BO50" s="12">
        <v>0</v>
      </c>
      <c r="BP50" s="12">
        <v>0</v>
      </c>
      <c r="BQ50" s="12">
        <v>0</v>
      </c>
      <c r="BR50" s="12">
        <v>0</v>
      </c>
      <c r="BS50" s="12">
        <v>0</v>
      </c>
      <c r="BT50" s="12">
        <v>0</v>
      </c>
      <c r="BU50" s="12">
        <v>0</v>
      </c>
      <c r="BV50" s="12">
        <v>0</v>
      </c>
      <c r="BW50" s="12">
        <v>0</v>
      </c>
      <c r="BX50" s="12">
        <v>0</v>
      </c>
      <c r="BY50" s="12">
        <v>0</v>
      </c>
      <c r="BZ50" s="12">
        <v>0</v>
      </c>
      <c r="CA50" s="12">
        <v>0</v>
      </c>
      <c r="CB50" s="13">
        <v>200000</v>
      </c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3"/>
      <c r="CQ50" s="2"/>
      <c r="CR50" s="3"/>
    </row>
    <row r="51" spans="1:96" ht="15" x14ac:dyDescent="0.2">
      <c r="A51" s="11">
        <v>3643</v>
      </c>
      <c r="B51" s="11">
        <v>1</v>
      </c>
      <c r="C51" s="11" t="s">
        <v>74</v>
      </c>
      <c r="D51" s="11" t="s">
        <v>41</v>
      </c>
      <c r="E51" s="11">
        <v>40000</v>
      </c>
      <c r="F51" s="11">
        <v>40312</v>
      </c>
      <c r="G51" s="11" t="s">
        <v>26</v>
      </c>
      <c r="H51" s="12">
        <v>0</v>
      </c>
      <c r="I51" s="12">
        <v>0</v>
      </c>
      <c r="J51" s="12">
        <v>0</v>
      </c>
      <c r="K51" s="12">
        <v>0</v>
      </c>
      <c r="L51" s="12">
        <v>0</v>
      </c>
      <c r="M51" s="12">
        <v>0</v>
      </c>
      <c r="N51" s="12">
        <v>0</v>
      </c>
      <c r="O51" s="12">
        <v>0</v>
      </c>
      <c r="P51" s="12">
        <v>0</v>
      </c>
      <c r="Q51" s="12">
        <v>0</v>
      </c>
      <c r="R51" s="12">
        <v>0</v>
      </c>
      <c r="S51" s="12">
        <v>0</v>
      </c>
      <c r="T51" s="12">
        <v>0</v>
      </c>
      <c r="U51" s="12">
        <v>0</v>
      </c>
      <c r="V51" s="12">
        <v>0</v>
      </c>
      <c r="W51" s="12">
        <v>0</v>
      </c>
      <c r="X51" s="12">
        <v>0</v>
      </c>
      <c r="Y51" s="12">
        <v>0</v>
      </c>
      <c r="Z51" s="12">
        <v>0</v>
      </c>
      <c r="AA51" s="12">
        <v>0</v>
      </c>
      <c r="AB51" s="12">
        <v>0</v>
      </c>
      <c r="AC51" s="12">
        <v>0</v>
      </c>
      <c r="AD51" s="12">
        <v>0</v>
      </c>
      <c r="AE51" s="12">
        <v>0</v>
      </c>
      <c r="AF51" s="12">
        <v>0</v>
      </c>
      <c r="AG51" s="12">
        <v>0</v>
      </c>
      <c r="AH51" s="12">
        <v>100000</v>
      </c>
      <c r="AI51" s="12">
        <v>150000</v>
      </c>
      <c r="AJ51" s="12">
        <v>150000</v>
      </c>
      <c r="AK51" s="12">
        <v>150000</v>
      </c>
      <c r="AL51" s="12">
        <v>-50000</v>
      </c>
      <c r="AM51" s="12">
        <v>0</v>
      </c>
      <c r="AN51" s="12">
        <v>0</v>
      </c>
      <c r="AO51" s="12">
        <v>0</v>
      </c>
      <c r="AP51" s="12">
        <v>0</v>
      </c>
      <c r="AQ51" s="12">
        <v>0</v>
      </c>
      <c r="AR51" s="12">
        <v>0</v>
      </c>
      <c r="AS51" s="12">
        <v>0</v>
      </c>
      <c r="AT51" s="12">
        <v>0</v>
      </c>
      <c r="AU51" s="12">
        <v>0</v>
      </c>
      <c r="AV51" s="12">
        <v>0</v>
      </c>
      <c r="AW51" s="12">
        <v>0</v>
      </c>
      <c r="AX51" s="12">
        <v>0</v>
      </c>
      <c r="AY51" s="12">
        <v>0</v>
      </c>
      <c r="AZ51" s="12">
        <v>0</v>
      </c>
      <c r="BA51" s="12">
        <v>0</v>
      </c>
      <c r="BB51" s="12">
        <v>0</v>
      </c>
      <c r="BC51" s="12">
        <v>0</v>
      </c>
      <c r="BD51" s="12">
        <v>0</v>
      </c>
      <c r="BE51" s="12">
        <v>0</v>
      </c>
      <c r="BF51" s="12">
        <v>0</v>
      </c>
      <c r="BG51" s="12">
        <v>0</v>
      </c>
      <c r="BH51" s="12">
        <v>0</v>
      </c>
      <c r="BI51" s="12">
        <v>0</v>
      </c>
      <c r="BJ51" s="12">
        <v>0</v>
      </c>
      <c r="BK51" s="12">
        <v>0</v>
      </c>
      <c r="BL51" s="12">
        <v>0</v>
      </c>
      <c r="BM51" s="12">
        <v>0</v>
      </c>
      <c r="BN51" s="12">
        <v>0</v>
      </c>
      <c r="BO51" s="12">
        <v>0</v>
      </c>
      <c r="BP51" s="12">
        <v>0</v>
      </c>
      <c r="BQ51" s="12">
        <v>0</v>
      </c>
      <c r="BR51" s="12">
        <v>0</v>
      </c>
      <c r="BS51" s="12">
        <v>0</v>
      </c>
      <c r="BT51" s="12">
        <v>0</v>
      </c>
      <c r="BU51" s="12">
        <v>0</v>
      </c>
      <c r="BV51" s="12">
        <v>0</v>
      </c>
      <c r="BW51" s="12">
        <v>0</v>
      </c>
      <c r="BX51" s="12">
        <v>0</v>
      </c>
      <c r="BY51" s="12">
        <v>0</v>
      </c>
      <c r="BZ51" s="12">
        <v>0</v>
      </c>
      <c r="CA51" s="12">
        <v>0</v>
      </c>
      <c r="CB51" s="13">
        <v>0</v>
      </c>
      <c r="CC51" s="2"/>
      <c r="CD51" s="2"/>
      <c r="CE51" s="2"/>
      <c r="CF51" s="2"/>
      <c r="CG51" s="2"/>
      <c r="CH51" s="2"/>
      <c r="CI51" s="2"/>
      <c r="CJ51" s="2"/>
      <c r="CK51" s="2"/>
      <c r="CL51" s="2"/>
      <c r="CM51" s="2"/>
      <c r="CN51" s="2"/>
      <c r="CO51" s="2"/>
      <c r="CP51" s="3"/>
      <c r="CQ51" s="2"/>
      <c r="CR51" s="3"/>
    </row>
    <row r="52" spans="1:96" ht="15" x14ac:dyDescent="0.2">
      <c r="A52" s="11">
        <v>3645</v>
      </c>
      <c r="B52" s="11">
        <v>1</v>
      </c>
      <c r="C52" s="11" t="s">
        <v>75</v>
      </c>
      <c r="D52" s="11" t="s">
        <v>41</v>
      </c>
      <c r="E52" s="11">
        <v>40000</v>
      </c>
      <c r="F52" s="11">
        <v>40312</v>
      </c>
      <c r="G52" s="11" t="s">
        <v>26</v>
      </c>
      <c r="H52" s="12">
        <v>0</v>
      </c>
      <c r="I52" s="12">
        <v>0</v>
      </c>
      <c r="J52" s="12">
        <v>0</v>
      </c>
      <c r="K52" s="12">
        <v>0</v>
      </c>
      <c r="L52" s="12">
        <v>0</v>
      </c>
      <c r="M52" s="12">
        <v>0</v>
      </c>
      <c r="N52" s="12">
        <v>0</v>
      </c>
      <c r="O52" s="12">
        <v>0</v>
      </c>
      <c r="P52" s="12">
        <v>0</v>
      </c>
      <c r="Q52" s="12">
        <v>0</v>
      </c>
      <c r="R52" s="12">
        <v>0</v>
      </c>
      <c r="S52" s="12">
        <v>0</v>
      </c>
      <c r="T52" s="12">
        <v>0</v>
      </c>
      <c r="U52" s="12">
        <v>0</v>
      </c>
      <c r="V52" s="12">
        <v>0</v>
      </c>
      <c r="W52" s="12">
        <v>0</v>
      </c>
      <c r="X52" s="12">
        <v>0</v>
      </c>
      <c r="Y52" s="12">
        <v>0</v>
      </c>
      <c r="Z52" s="12">
        <v>0</v>
      </c>
      <c r="AA52" s="12">
        <v>0</v>
      </c>
      <c r="AB52" s="12">
        <v>0</v>
      </c>
      <c r="AC52" s="12">
        <v>0</v>
      </c>
      <c r="AD52" s="12">
        <v>0</v>
      </c>
      <c r="AE52" s="12">
        <v>0</v>
      </c>
      <c r="AF52" s="12">
        <v>0</v>
      </c>
      <c r="AG52" s="12">
        <v>0</v>
      </c>
      <c r="AH52" s="12">
        <v>0</v>
      </c>
      <c r="AI52" s="12">
        <v>0</v>
      </c>
      <c r="AJ52" s="12">
        <v>0</v>
      </c>
      <c r="AK52" s="12">
        <v>0</v>
      </c>
      <c r="AL52" s="12">
        <v>0</v>
      </c>
      <c r="AM52" s="12">
        <v>0</v>
      </c>
      <c r="AN52" s="12">
        <v>0</v>
      </c>
      <c r="AO52" s="12">
        <v>0</v>
      </c>
      <c r="AP52" s="12">
        <v>0</v>
      </c>
      <c r="AQ52" s="12">
        <v>0</v>
      </c>
      <c r="AR52" s="12">
        <v>0</v>
      </c>
      <c r="AS52" s="12">
        <v>0</v>
      </c>
      <c r="AT52" s="12">
        <v>0</v>
      </c>
      <c r="AU52" s="12">
        <v>0</v>
      </c>
      <c r="AV52" s="12">
        <v>0</v>
      </c>
      <c r="AW52" s="12">
        <v>0</v>
      </c>
      <c r="AX52" s="12">
        <v>0</v>
      </c>
      <c r="AY52" s="12">
        <v>0</v>
      </c>
      <c r="AZ52" s="12">
        <v>0</v>
      </c>
      <c r="BA52" s="12">
        <v>0</v>
      </c>
      <c r="BB52" s="12">
        <v>0</v>
      </c>
      <c r="BC52" s="12">
        <v>0</v>
      </c>
      <c r="BD52" s="12">
        <v>0</v>
      </c>
      <c r="BE52" s="12">
        <v>0</v>
      </c>
      <c r="BF52" s="12">
        <v>0</v>
      </c>
      <c r="BG52" s="12">
        <v>0</v>
      </c>
      <c r="BH52" s="12">
        <v>0</v>
      </c>
      <c r="BI52" s="12">
        <v>0</v>
      </c>
      <c r="BJ52" s="12">
        <v>0</v>
      </c>
      <c r="BK52" s="12">
        <v>0</v>
      </c>
      <c r="BL52" s="12">
        <v>0</v>
      </c>
      <c r="BM52" s="12">
        <v>0</v>
      </c>
      <c r="BN52" s="12">
        <v>0</v>
      </c>
      <c r="BO52" s="12">
        <v>0</v>
      </c>
      <c r="BP52" s="12">
        <v>0</v>
      </c>
      <c r="BQ52" s="12">
        <v>0</v>
      </c>
      <c r="BR52" s="12">
        <v>0</v>
      </c>
      <c r="BS52" s="12">
        <v>0</v>
      </c>
      <c r="BT52" s="12">
        <v>0</v>
      </c>
      <c r="BU52" s="12">
        <v>0</v>
      </c>
      <c r="BV52" s="12">
        <v>0</v>
      </c>
      <c r="BW52" s="12">
        <v>0</v>
      </c>
      <c r="BX52" s="12">
        <v>0</v>
      </c>
      <c r="BY52" s="12">
        <v>0</v>
      </c>
      <c r="BZ52" s="12">
        <v>0</v>
      </c>
      <c r="CA52" s="12">
        <v>0</v>
      </c>
      <c r="CB52" s="13">
        <v>0</v>
      </c>
      <c r="CC52" s="2"/>
      <c r="CD52" s="2"/>
      <c r="CE52" s="2"/>
      <c r="CF52" s="2"/>
      <c r="CG52" s="2"/>
      <c r="CH52" s="2"/>
      <c r="CI52" s="2"/>
      <c r="CJ52" s="2"/>
      <c r="CK52" s="2"/>
      <c r="CL52" s="2"/>
      <c r="CM52" s="2"/>
      <c r="CN52" s="2"/>
      <c r="CO52" s="2"/>
      <c r="CP52" s="3"/>
      <c r="CQ52" s="2"/>
      <c r="CR52" s="3"/>
    </row>
    <row r="53" spans="1:96" ht="15" x14ac:dyDescent="0.2">
      <c r="A53" s="11">
        <v>3646</v>
      </c>
      <c r="B53" s="11">
        <v>1</v>
      </c>
      <c r="C53" s="11" t="s">
        <v>76</v>
      </c>
      <c r="D53" s="11" t="s">
        <v>41</v>
      </c>
      <c r="E53" s="11">
        <v>40000</v>
      </c>
      <c r="F53" s="11">
        <v>40312</v>
      </c>
      <c r="G53" s="11" t="s">
        <v>26</v>
      </c>
      <c r="H53" s="12">
        <v>0</v>
      </c>
      <c r="I53" s="12">
        <v>0</v>
      </c>
      <c r="J53" s="12">
        <v>0</v>
      </c>
      <c r="K53" s="12">
        <v>0</v>
      </c>
      <c r="L53" s="12">
        <v>0</v>
      </c>
      <c r="M53" s="12">
        <v>0</v>
      </c>
      <c r="N53" s="12">
        <v>0</v>
      </c>
      <c r="O53" s="12">
        <v>63000</v>
      </c>
      <c r="P53" s="12">
        <v>63000</v>
      </c>
      <c r="Q53" s="12">
        <v>63000</v>
      </c>
      <c r="R53" s="12">
        <v>63000</v>
      </c>
      <c r="S53" s="12">
        <v>-2000</v>
      </c>
      <c r="T53" s="12">
        <v>62500</v>
      </c>
      <c r="U53" s="12">
        <v>62500</v>
      </c>
      <c r="V53" s="12">
        <v>62500</v>
      </c>
      <c r="W53" s="12">
        <v>62500</v>
      </c>
      <c r="X53" s="12">
        <v>0</v>
      </c>
      <c r="Y53" s="12">
        <v>0</v>
      </c>
      <c r="Z53" s="12">
        <v>0</v>
      </c>
      <c r="AA53" s="12">
        <v>0</v>
      </c>
      <c r="AB53" s="12">
        <v>0</v>
      </c>
      <c r="AC53" s="12">
        <v>0</v>
      </c>
      <c r="AD53" s="12">
        <v>0</v>
      </c>
      <c r="AE53" s="12">
        <v>0</v>
      </c>
      <c r="AF53" s="12">
        <v>0</v>
      </c>
      <c r="AG53" s="12">
        <v>0</v>
      </c>
      <c r="AH53" s="12">
        <v>0</v>
      </c>
      <c r="AI53" s="12">
        <v>0</v>
      </c>
      <c r="AJ53" s="12">
        <v>0</v>
      </c>
      <c r="AK53" s="12">
        <v>0</v>
      </c>
      <c r="AL53" s="12">
        <v>0</v>
      </c>
      <c r="AM53" s="12">
        <v>0</v>
      </c>
      <c r="AN53" s="12">
        <v>0</v>
      </c>
      <c r="AO53" s="12">
        <v>0</v>
      </c>
      <c r="AP53" s="12">
        <v>0</v>
      </c>
      <c r="AQ53" s="12">
        <v>0</v>
      </c>
      <c r="AR53" s="12">
        <v>0</v>
      </c>
      <c r="AS53" s="12">
        <v>0</v>
      </c>
      <c r="AT53" s="12">
        <v>0</v>
      </c>
      <c r="AU53" s="12">
        <v>0</v>
      </c>
      <c r="AV53" s="12">
        <v>0</v>
      </c>
      <c r="AW53" s="12">
        <v>0</v>
      </c>
      <c r="AX53" s="12">
        <v>0</v>
      </c>
      <c r="AY53" s="12">
        <v>0</v>
      </c>
      <c r="AZ53" s="12">
        <v>0</v>
      </c>
      <c r="BA53" s="12">
        <v>0</v>
      </c>
      <c r="BB53" s="12">
        <v>0</v>
      </c>
      <c r="BC53" s="12">
        <v>0</v>
      </c>
      <c r="BD53" s="12">
        <v>0</v>
      </c>
      <c r="BE53" s="12">
        <v>0</v>
      </c>
      <c r="BF53" s="12">
        <v>0</v>
      </c>
      <c r="BG53" s="12">
        <v>0</v>
      </c>
      <c r="BH53" s="12">
        <v>0</v>
      </c>
      <c r="BI53" s="12">
        <v>0</v>
      </c>
      <c r="BJ53" s="12">
        <v>0</v>
      </c>
      <c r="BK53" s="12">
        <v>0</v>
      </c>
      <c r="BL53" s="12">
        <v>0</v>
      </c>
      <c r="BM53" s="12">
        <v>0</v>
      </c>
      <c r="BN53" s="12">
        <v>0</v>
      </c>
      <c r="BO53" s="12">
        <v>0</v>
      </c>
      <c r="BP53" s="12">
        <v>0</v>
      </c>
      <c r="BQ53" s="12">
        <v>0</v>
      </c>
      <c r="BR53" s="12">
        <v>0</v>
      </c>
      <c r="BS53" s="12">
        <v>0</v>
      </c>
      <c r="BT53" s="12">
        <v>0</v>
      </c>
      <c r="BU53" s="12">
        <v>0</v>
      </c>
      <c r="BV53" s="12">
        <v>0</v>
      </c>
      <c r="BW53" s="12">
        <v>0</v>
      </c>
      <c r="BX53" s="12">
        <v>0</v>
      </c>
      <c r="BY53" s="12">
        <v>0</v>
      </c>
      <c r="BZ53" s="12">
        <v>0</v>
      </c>
      <c r="CA53" s="12">
        <v>0</v>
      </c>
      <c r="CB53" s="13">
        <v>250000</v>
      </c>
      <c r="CC53" s="2"/>
      <c r="CD53" s="2"/>
      <c r="CE53" s="2"/>
      <c r="CF53" s="2"/>
      <c r="CG53" s="2"/>
      <c r="CH53" s="2"/>
      <c r="CI53" s="2"/>
      <c r="CJ53" s="2"/>
      <c r="CK53" s="2"/>
      <c r="CL53" s="2"/>
      <c r="CM53" s="2"/>
      <c r="CN53" s="2"/>
      <c r="CO53" s="2"/>
      <c r="CP53" s="3"/>
      <c r="CQ53" s="2"/>
      <c r="CR53" s="3"/>
    </row>
    <row r="54" spans="1:96" ht="15" x14ac:dyDescent="0.2">
      <c r="A54" s="11">
        <v>3650</v>
      </c>
      <c r="B54" s="11">
        <v>1</v>
      </c>
      <c r="C54" s="11" t="s">
        <v>77</v>
      </c>
      <c r="D54" s="11" t="s">
        <v>41</v>
      </c>
      <c r="E54" s="11">
        <v>40000</v>
      </c>
      <c r="F54" s="11">
        <v>40312</v>
      </c>
      <c r="G54" s="11" t="s">
        <v>26</v>
      </c>
      <c r="H54" s="12">
        <v>0</v>
      </c>
      <c r="I54" s="12">
        <v>0</v>
      </c>
      <c r="J54" s="12">
        <v>0</v>
      </c>
      <c r="K54" s="12">
        <v>0</v>
      </c>
      <c r="L54" s="12">
        <v>0</v>
      </c>
      <c r="M54" s="12">
        <v>0</v>
      </c>
      <c r="N54" s="12">
        <v>0</v>
      </c>
      <c r="O54" s="12">
        <v>0</v>
      </c>
      <c r="P54" s="12">
        <v>0</v>
      </c>
      <c r="Q54" s="12">
        <v>0</v>
      </c>
      <c r="R54" s="12">
        <v>0</v>
      </c>
      <c r="S54" s="12">
        <v>0</v>
      </c>
      <c r="T54" s="12">
        <v>0</v>
      </c>
      <c r="U54" s="12">
        <v>0</v>
      </c>
      <c r="V54" s="12">
        <v>0</v>
      </c>
      <c r="W54" s="12">
        <v>0</v>
      </c>
      <c r="X54" s="12">
        <v>0</v>
      </c>
      <c r="Y54" s="12">
        <v>0</v>
      </c>
      <c r="Z54" s="12">
        <v>0</v>
      </c>
      <c r="AA54" s="12">
        <v>0</v>
      </c>
      <c r="AB54" s="12">
        <v>0</v>
      </c>
      <c r="AC54" s="12">
        <v>0</v>
      </c>
      <c r="AD54" s="12">
        <v>0</v>
      </c>
      <c r="AE54" s="12">
        <v>0</v>
      </c>
      <c r="AF54" s="12">
        <v>0</v>
      </c>
      <c r="AG54" s="12">
        <v>0</v>
      </c>
      <c r="AH54" s="12">
        <v>0</v>
      </c>
      <c r="AI54" s="12">
        <v>0</v>
      </c>
      <c r="AJ54" s="12">
        <v>0</v>
      </c>
      <c r="AK54" s="12">
        <v>0</v>
      </c>
      <c r="AL54" s="12">
        <v>0</v>
      </c>
      <c r="AM54" s="12">
        <v>0</v>
      </c>
      <c r="AN54" s="12">
        <v>0</v>
      </c>
      <c r="AO54" s="12">
        <v>0</v>
      </c>
      <c r="AP54" s="12">
        <v>0</v>
      </c>
      <c r="AQ54" s="12">
        <v>0</v>
      </c>
      <c r="AR54" s="12">
        <v>0</v>
      </c>
      <c r="AS54" s="12">
        <v>0</v>
      </c>
      <c r="AT54" s="12">
        <v>0</v>
      </c>
      <c r="AU54" s="12">
        <v>0</v>
      </c>
      <c r="AV54" s="12">
        <v>0</v>
      </c>
      <c r="AW54" s="12">
        <v>0</v>
      </c>
      <c r="AX54" s="12">
        <v>0</v>
      </c>
      <c r="AY54" s="12">
        <v>0</v>
      </c>
      <c r="AZ54" s="12">
        <v>0</v>
      </c>
      <c r="BA54" s="12">
        <v>0</v>
      </c>
      <c r="BB54" s="12">
        <v>0</v>
      </c>
      <c r="BC54" s="12">
        <v>0</v>
      </c>
      <c r="BD54" s="12">
        <v>0</v>
      </c>
      <c r="BE54" s="12">
        <v>0</v>
      </c>
      <c r="BF54" s="12">
        <v>0</v>
      </c>
      <c r="BG54" s="12">
        <v>0</v>
      </c>
      <c r="BH54" s="12">
        <v>0</v>
      </c>
      <c r="BI54" s="12">
        <v>0</v>
      </c>
      <c r="BJ54" s="12">
        <v>0</v>
      </c>
      <c r="BK54" s="12">
        <v>0</v>
      </c>
      <c r="BL54" s="12">
        <v>0</v>
      </c>
      <c r="BM54" s="12">
        <v>0</v>
      </c>
      <c r="BN54" s="12">
        <v>0</v>
      </c>
      <c r="BO54" s="12">
        <v>0</v>
      </c>
      <c r="BP54" s="12">
        <v>0</v>
      </c>
      <c r="BQ54" s="12">
        <v>0</v>
      </c>
      <c r="BR54" s="12">
        <v>0</v>
      </c>
      <c r="BS54" s="12">
        <v>0</v>
      </c>
      <c r="BT54" s="12">
        <v>0</v>
      </c>
      <c r="BU54" s="12">
        <v>0</v>
      </c>
      <c r="BV54" s="12">
        <v>0</v>
      </c>
      <c r="BW54" s="12">
        <v>0</v>
      </c>
      <c r="BX54" s="12">
        <v>0</v>
      </c>
      <c r="BY54" s="12">
        <v>0</v>
      </c>
      <c r="BZ54" s="12">
        <v>0</v>
      </c>
      <c r="CA54" s="12">
        <v>0</v>
      </c>
      <c r="CB54" s="13">
        <v>0</v>
      </c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3"/>
      <c r="CQ54" s="2"/>
      <c r="CR54" s="3"/>
    </row>
    <row r="55" spans="1:96" ht="15" x14ac:dyDescent="0.2">
      <c r="A55" s="11">
        <v>3651</v>
      </c>
      <c r="B55" s="11">
        <v>1</v>
      </c>
      <c r="C55" s="11" t="s">
        <v>78</v>
      </c>
      <c r="D55" s="11" t="s">
        <v>43</v>
      </c>
      <c r="E55" s="11">
        <v>40000</v>
      </c>
      <c r="F55" s="11">
        <v>40312</v>
      </c>
      <c r="G55" s="11" t="s">
        <v>26</v>
      </c>
      <c r="H55" s="12">
        <v>0</v>
      </c>
      <c r="I55" s="12">
        <v>0</v>
      </c>
      <c r="J55" s="12">
        <v>0</v>
      </c>
      <c r="K55" s="12">
        <v>0</v>
      </c>
      <c r="L55" s="12">
        <v>0</v>
      </c>
      <c r="M55" s="12">
        <v>0</v>
      </c>
      <c r="N55" s="12">
        <v>0</v>
      </c>
      <c r="O55" s="12">
        <v>0</v>
      </c>
      <c r="P55" s="12">
        <v>0</v>
      </c>
      <c r="Q55" s="12">
        <v>0</v>
      </c>
      <c r="R55" s="12">
        <v>0</v>
      </c>
      <c r="S55" s="12">
        <v>0</v>
      </c>
      <c r="T55" s="12">
        <v>0</v>
      </c>
      <c r="U55" s="12">
        <v>0</v>
      </c>
      <c r="V55" s="12">
        <v>0</v>
      </c>
      <c r="W55" s="12">
        <v>0</v>
      </c>
      <c r="X55" s="12">
        <v>0</v>
      </c>
      <c r="Y55" s="12">
        <v>0</v>
      </c>
      <c r="Z55" s="12">
        <v>0</v>
      </c>
      <c r="AA55" s="12">
        <v>0</v>
      </c>
      <c r="AB55" s="12">
        <v>0</v>
      </c>
      <c r="AC55" s="12">
        <v>0</v>
      </c>
      <c r="AD55" s="12">
        <v>0</v>
      </c>
      <c r="AE55" s="12">
        <v>0</v>
      </c>
      <c r="AF55" s="12">
        <v>0</v>
      </c>
      <c r="AG55" s="12">
        <v>0</v>
      </c>
      <c r="AH55" s="12">
        <v>0</v>
      </c>
      <c r="AI55" s="12">
        <v>0</v>
      </c>
      <c r="AJ55" s="12">
        <v>0</v>
      </c>
      <c r="AK55" s="12">
        <v>0</v>
      </c>
      <c r="AL55" s="12">
        <v>0</v>
      </c>
      <c r="AM55" s="12">
        <v>0</v>
      </c>
      <c r="AN55" s="12">
        <v>0</v>
      </c>
      <c r="AO55" s="12">
        <v>0</v>
      </c>
      <c r="AP55" s="12">
        <v>0</v>
      </c>
      <c r="AQ55" s="12">
        <v>0</v>
      </c>
      <c r="AR55" s="12">
        <v>0</v>
      </c>
      <c r="AS55" s="12">
        <v>0</v>
      </c>
      <c r="AT55" s="12">
        <v>0</v>
      </c>
      <c r="AU55" s="12">
        <v>0</v>
      </c>
      <c r="AV55" s="12">
        <v>0</v>
      </c>
      <c r="AW55" s="12">
        <v>0</v>
      </c>
      <c r="AX55" s="12">
        <v>0</v>
      </c>
      <c r="AY55" s="12">
        <v>0</v>
      </c>
      <c r="AZ55" s="12">
        <v>0</v>
      </c>
      <c r="BA55" s="12">
        <v>0</v>
      </c>
      <c r="BB55" s="12">
        <v>0</v>
      </c>
      <c r="BC55" s="12">
        <v>0</v>
      </c>
      <c r="BD55" s="12">
        <v>0</v>
      </c>
      <c r="BE55" s="12">
        <v>0</v>
      </c>
      <c r="BF55" s="12">
        <v>0</v>
      </c>
      <c r="BG55" s="12">
        <v>0</v>
      </c>
      <c r="BH55" s="12">
        <v>0</v>
      </c>
      <c r="BI55" s="12">
        <v>0</v>
      </c>
      <c r="BJ55" s="12">
        <v>0</v>
      </c>
      <c r="BK55" s="12">
        <v>0</v>
      </c>
      <c r="BL55" s="12">
        <v>0</v>
      </c>
      <c r="BM55" s="12">
        <v>0</v>
      </c>
      <c r="BN55" s="12">
        <v>0</v>
      </c>
      <c r="BO55" s="12">
        <v>0</v>
      </c>
      <c r="BP55" s="12">
        <v>0</v>
      </c>
      <c r="BQ55" s="12">
        <v>0</v>
      </c>
      <c r="BR55" s="12">
        <v>0</v>
      </c>
      <c r="BS55" s="12">
        <v>0</v>
      </c>
      <c r="BT55" s="12">
        <v>0</v>
      </c>
      <c r="BU55" s="12">
        <v>0</v>
      </c>
      <c r="BV55" s="12">
        <v>0</v>
      </c>
      <c r="BW55" s="12">
        <v>0</v>
      </c>
      <c r="BX55" s="12">
        <v>0</v>
      </c>
      <c r="BY55" s="12">
        <v>0</v>
      </c>
      <c r="BZ55" s="12">
        <v>0</v>
      </c>
      <c r="CA55" s="12">
        <v>0</v>
      </c>
      <c r="CB55" s="13">
        <v>0</v>
      </c>
      <c r="CC55" s="2"/>
      <c r="CD55" s="2"/>
      <c r="CE55" s="2"/>
      <c r="CF55" s="2"/>
      <c r="CG55" s="2"/>
      <c r="CH55" s="2"/>
      <c r="CI55" s="2"/>
      <c r="CJ55" s="2"/>
      <c r="CK55" s="2"/>
      <c r="CL55" s="2"/>
      <c r="CM55" s="2"/>
      <c r="CN55" s="2"/>
      <c r="CO55" s="2"/>
      <c r="CP55" s="3"/>
      <c r="CQ55" s="2"/>
      <c r="CR55" s="3"/>
    </row>
    <row r="56" spans="1:96" ht="15" x14ac:dyDescent="0.2">
      <c r="A56" s="11">
        <v>3652</v>
      </c>
      <c r="B56" s="11">
        <v>1</v>
      </c>
      <c r="C56" s="11" t="s">
        <v>79</v>
      </c>
      <c r="D56" s="11" t="s">
        <v>41</v>
      </c>
      <c r="E56" s="11">
        <v>40000</v>
      </c>
      <c r="F56" s="11">
        <v>40312</v>
      </c>
      <c r="G56" s="11" t="s">
        <v>26</v>
      </c>
      <c r="H56" s="12">
        <v>57000</v>
      </c>
      <c r="I56" s="12">
        <v>68000</v>
      </c>
      <c r="J56" s="12">
        <v>99000</v>
      </c>
      <c r="K56" s="12">
        <v>67000</v>
      </c>
      <c r="L56" s="12">
        <v>57000</v>
      </c>
      <c r="M56" s="12">
        <v>53000</v>
      </c>
      <c r="N56" s="12">
        <v>64000</v>
      </c>
      <c r="O56" s="12">
        <v>74000</v>
      </c>
      <c r="P56" s="12">
        <v>75000</v>
      </c>
      <c r="Q56" s="12">
        <v>62000</v>
      </c>
      <c r="R56" s="12">
        <v>65000</v>
      </c>
      <c r="S56" s="12">
        <v>80000</v>
      </c>
      <c r="T56" s="12">
        <v>56912</v>
      </c>
      <c r="U56" s="12">
        <v>68558</v>
      </c>
      <c r="V56" s="12">
        <v>99368</v>
      </c>
      <c r="W56" s="12">
        <v>66906</v>
      </c>
      <c r="X56" s="12">
        <v>57572</v>
      </c>
      <c r="Y56" s="12">
        <v>53608</v>
      </c>
      <c r="Z56" s="12">
        <v>65006</v>
      </c>
      <c r="AA56" s="12">
        <v>74753</v>
      </c>
      <c r="AB56" s="12">
        <v>76157</v>
      </c>
      <c r="AC56" s="12">
        <v>62446</v>
      </c>
      <c r="AD56" s="12">
        <v>64676</v>
      </c>
      <c r="AE56" s="12">
        <v>80038</v>
      </c>
      <c r="AF56" s="12">
        <v>57324</v>
      </c>
      <c r="AG56" s="12">
        <v>69056</v>
      </c>
      <c r="AH56" s="12">
        <v>100090</v>
      </c>
      <c r="AI56" s="12">
        <v>67392</v>
      </c>
      <c r="AJ56" s="12">
        <v>57990</v>
      </c>
      <c r="AK56" s="12">
        <v>53996</v>
      </c>
      <c r="AL56" s="12">
        <v>65478</v>
      </c>
      <c r="AM56" s="12">
        <v>75296</v>
      </c>
      <c r="AN56" s="12">
        <v>76710</v>
      </c>
      <c r="AO56" s="12">
        <v>62899</v>
      </c>
      <c r="AP56" s="12">
        <v>65146</v>
      </c>
      <c r="AQ56" s="12">
        <v>80623</v>
      </c>
      <c r="AR56" s="12">
        <v>57738</v>
      </c>
      <c r="AS56" s="12">
        <v>69554</v>
      </c>
      <c r="AT56" s="12">
        <v>100811</v>
      </c>
      <c r="AU56" s="12">
        <v>67878</v>
      </c>
      <c r="AV56" s="12">
        <v>58409</v>
      </c>
      <c r="AW56" s="12">
        <v>54386</v>
      </c>
      <c r="AX56" s="12">
        <v>65951</v>
      </c>
      <c r="AY56" s="12">
        <v>75839</v>
      </c>
      <c r="AZ56" s="12">
        <v>77264</v>
      </c>
      <c r="BA56" s="12">
        <v>63353</v>
      </c>
      <c r="BB56" s="12">
        <v>65615</v>
      </c>
      <c r="BC56" s="12">
        <v>81202</v>
      </c>
      <c r="BD56" s="12">
        <v>58151</v>
      </c>
      <c r="BE56" s="12">
        <v>70052</v>
      </c>
      <c r="BF56" s="12">
        <v>101533</v>
      </c>
      <c r="BG56" s="12">
        <v>68364</v>
      </c>
      <c r="BH56" s="12">
        <v>58827</v>
      </c>
      <c r="BI56" s="12">
        <v>54775</v>
      </c>
      <c r="BJ56" s="12">
        <v>66423</v>
      </c>
      <c r="BK56" s="12">
        <v>76382</v>
      </c>
      <c r="BL56" s="12">
        <v>77817</v>
      </c>
      <c r="BM56" s="12">
        <v>63806</v>
      </c>
      <c r="BN56" s="12">
        <v>66085</v>
      </c>
      <c r="BO56" s="12">
        <v>81785</v>
      </c>
      <c r="BP56" s="12">
        <v>58565</v>
      </c>
      <c r="BQ56" s="12">
        <v>70550</v>
      </c>
      <c r="BR56" s="12">
        <v>102255</v>
      </c>
      <c r="BS56" s="12">
        <v>68850</v>
      </c>
      <c r="BT56" s="12">
        <v>59245</v>
      </c>
      <c r="BU56" s="12">
        <v>55165</v>
      </c>
      <c r="BV56" s="12">
        <v>66895</v>
      </c>
      <c r="BW56" s="12">
        <v>76924</v>
      </c>
      <c r="BX56" s="12">
        <v>78370</v>
      </c>
      <c r="BY56" s="12">
        <v>64259</v>
      </c>
      <c r="BZ56" s="12">
        <v>66555</v>
      </c>
      <c r="CA56" s="12">
        <v>82367</v>
      </c>
      <c r="CB56" s="13">
        <v>821000</v>
      </c>
      <c r="CC56" s="2"/>
      <c r="CD56" s="2"/>
      <c r="CE56" s="2"/>
      <c r="CF56" s="2"/>
      <c r="CG56" s="2"/>
      <c r="CH56" s="2"/>
      <c r="CI56" s="2"/>
      <c r="CJ56" s="2"/>
      <c r="CK56" s="2"/>
      <c r="CL56" s="2"/>
      <c r="CM56" s="2"/>
      <c r="CN56" s="2"/>
      <c r="CO56" s="2"/>
      <c r="CP56" s="3"/>
      <c r="CQ56" s="2"/>
      <c r="CR56" s="3"/>
    </row>
    <row r="57" spans="1:96" ht="15" x14ac:dyDescent="0.2">
      <c r="A57" s="11">
        <v>3653</v>
      </c>
      <c r="B57" s="11">
        <v>1</v>
      </c>
      <c r="C57" s="11" t="s">
        <v>80</v>
      </c>
      <c r="D57" s="11" t="s">
        <v>41</v>
      </c>
      <c r="E57" s="11">
        <v>40000</v>
      </c>
      <c r="F57" s="11">
        <v>40312</v>
      </c>
      <c r="G57" s="11" t="s">
        <v>26</v>
      </c>
      <c r="H57" s="12">
        <v>0</v>
      </c>
      <c r="I57" s="12">
        <v>0</v>
      </c>
      <c r="J57" s="12">
        <v>0</v>
      </c>
      <c r="K57" s="12">
        <v>0</v>
      </c>
      <c r="L57" s="12">
        <v>0</v>
      </c>
      <c r="M57" s="12">
        <v>0</v>
      </c>
      <c r="N57" s="12">
        <v>0</v>
      </c>
      <c r="O57" s="12">
        <v>0</v>
      </c>
      <c r="P57" s="12">
        <v>0</v>
      </c>
      <c r="Q57" s="12">
        <v>0</v>
      </c>
      <c r="R57" s="12">
        <v>0</v>
      </c>
      <c r="S57" s="12">
        <v>0</v>
      </c>
      <c r="T57" s="12">
        <v>0</v>
      </c>
      <c r="U57" s="12">
        <v>0</v>
      </c>
      <c r="V57" s="12">
        <v>0</v>
      </c>
      <c r="W57" s="12">
        <v>0</v>
      </c>
      <c r="X57" s="12">
        <v>0</v>
      </c>
      <c r="Y57" s="12">
        <v>0</v>
      </c>
      <c r="Z57" s="12">
        <v>0</v>
      </c>
      <c r="AA57" s="12">
        <v>0</v>
      </c>
      <c r="AB57" s="12">
        <v>0</v>
      </c>
      <c r="AC57" s="12">
        <v>0</v>
      </c>
      <c r="AD57" s="12">
        <v>0</v>
      </c>
      <c r="AE57" s="12">
        <v>0</v>
      </c>
      <c r="AF57" s="12">
        <v>36480</v>
      </c>
      <c r="AG57" s="12">
        <v>36480</v>
      </c>
      <c r="AH57" s="12">
        <v>31280</v>
      </c>
      <c r="AI57" s="12">
        <v>31280</v>
      </c>
      <c r="AJ57" s="12">
        <v>31280</v>
      </c>
      <c r="AK57" s="12">
        <v>31280</v>
      </c>
      <c r="AL57" s="12">
        <v>36480</v>
      </c>
      <c r="AM57" s="12">
        <v>36480</v>
      </c>
      <c r="AN57" s="12">
        <v>31280</v>
      </c>
      <c r="AO57" s="12">
        <v>31280</v>
      </c>
      <c r="AP57" s="12">
        <v>31280</v>
      </c>
      <c r="AQ57" s="12">
        <v>26120</v>
      </c>
      <c r="AR57" s="12">
        <v>46184</v>
      </c>
      <c r="AS57" s="12">
        <v>46184</v>
      </c>
      <c r="AT57" s="12">
        <v>39600</v>
      </c>
      <c r="AU57" s="12">
        <v>39600</v>
      </c>
      <c r="AV57" s="12">
        <v>39600</v>
      </c>
      <c r="AW57" s="12">
        <v>39600</v>
      </c>
      <c r="AX57" s="12">
        <v>46184</v>
      </c>
      <c r="AY57" s="12">
        <v>46184</v>
      </c>
      <c r="AZ57" s="12">
        <v>39600</v>
      </c>
      <c r="BA57" s="12">
        <v>39600</v>
      </c>
      <c r="BB57" s="12">
        <v>39600</v>
      </c>
      <c r="BC57" s="12">
        <v>33064</v>
      </c>
      <c r="BD57" s="12">
        <v>46557</v>
      </c>
      <c r="BE57" s="12">
        <v>46557</v>
      </c>
      <c r="BF57" s="12">
        <v>39920</v>
      </c>
      <c r="BG57" s="12">
        <v>39920</v>
      </c>
      <c r="BH57" s="12">
        <v>39920</v>
      </c>
      <c r="BI57" s="12">
        <v>39920</v>
      </c>
      <c r="BJ57" s="12">
        <v>46557</v>
      </c>
      <c r="BK57" s="12">
        <v>46557</v>
      </c>
      <c r="BL57" s="12">
        <v>39920</v>
      </c>
      <c r="BM57" s="12">
        <v>39920</v>
      </c>
      <c r="BN57" s="12">
        <v>39920</v>
      </c>
      <c r="BO57" s="12">
        <v>33332</v>
      </c>
      <c r="BP57" s="12">
        <v>46930</v>
      </c>
      <c r="BQ57" s="12">
        <v>46930</v>
      </c>
      <c r="BR57" s="12">
        <v>40240</v>
      </c>
      <c r="BS57" s="12">
        <v>40240</v>
      </c>
      <c r="BT57" s="12">
        <v>40240</v>
      </c>
      <c r="BU57" s="12">
        <v>40240</v>
      </c>
      <c r="BV57" s="12">
        <v>46930</v>
      </c>
      <c r="BW57" s="12">
        <v>46930</v>
      </c>
      <c r="BX57" s="12">
        <v>40240</v>
      </c>
      <c r="BY57" s="12">
        <v>40240</v>
      </c>
      <c r="BZ57" s="12">
        <v>40240</v>
      </c>
      <c r="CA57" s="12">
        <v>33600</v>
      </c>
      <c r="CB57" s="13">
        <v>0</v>
      </c>
      <c r="CC57" s="2"/>
      <c r="CD57" s="2"/>
      <c r="CE57" s="2"/>
      <c r="CF57" s="2"/>
      <c r="CG57" s="2"/>
      <c r="CH57" s="2"/>
      <c r="CI57" s="2"/>
      <c r="CJ57" s="2"/>
      <c r="CK57" s="2"/>
      <c r="CL57" s="2"/>
      <c r="CM57" s="2"/>
      <c r="CN57" s="2"/>
      <c r="CO57" s="2"/>
      <c r="CP57" s="3"/>
      <c r="CQ57" s="2"/>
      <c r="CR57" s="3"/>
    </row>
    <row r="58" spans="1:96" ht="15" x14ac:dyDescent="0.2">
      <c r="A58" s="11">
        <v>3693</v>
      </c>
      <c r="B58" s="11">
        <v>1</v>
      </c>
      <c r="C58" s="11" t="s">
        <v>81</v>
      </c>
      <c r="D58" s="11" t="s">
        <v>41</v>
      </c>
      <c r="E58" s="11">
        <v>40000</v>
      </c>
      <c r="F58" s="11">
        <v>40312</v>
      </c>
      <c r="G58" s="11" t="s">
        <v>26</v>
      </c>
      <c r="H58" s="12">
        <v>34000</v>
      </c>
      <c r="I58" s="12">
        <v>33000</v>
      </c>
      <c r="J58" s="12">
        <v>33000</v>
      </c>
      <c r="K58" s="12">
        <v>0</v>
      </c>
      <c r="L58" s="12">
        <v>0</v>
      </c>
      <c r="M58" s="12">
        <v>0</v>
      </c>
      <c r="N58" s="12">
        <v>0</v>
      </c>
      <c r="O58" s="12">
        <v>0</v>
      </c>
      <c r="P58" s="12">
        <v>0</v>
      </c>
      <c r="Q58" s="12">
        <v>0</v>
      </c>
      <c r="R58" s="12">
        <v>0</v>
      </c>
      <c r="S58" s="12">
        <v>0</v>
      </c>
      <c r="T58" s="12">
        <v>0</v>
      </c>
      <c r="U58" s="12">
        <v>0</v>
      </c>
      <c r="V58" s="12">
        <v>0</v>
      </c>
      <c r="W58" s="12">
        <v>0</v>
      </c>
      <c r="X58" s="12">
        <v>0</v>
      </c>
      <c r="Y58" s="12">
        <v>0</v>
      </c>
      <c r="Z58" s="12">
        <v>0</v>
      </c>
      <c r="AA58" s="12">
        <v>0</v>
      </c>
      <c r="AB58" s="12">
        <v>0</v>
      </c>
      <c r="AC58" s="12">
        <v>0</v>
      </c>
      <c r="AD58" s="12">
        <v>0</v>
      </c>
      <c r="AE58" s="12">
        <v>0</v>
      </c>
      <c r="AF58" s="12">
        <v>83500</v>
      </c>
      <c r="AG58" s="12">
        <v>83250</v>
      </c>
      <c r="AH58" s="12">
        <v>83250</v>
      </c>
      <c r="AI58" s="12">
        <v>0</v>
      </c>
      <c r="AJ58" s="12">
        <v>0</v>
      </c>
      <c r="AK58" s="12">
        <v>0</v>
      </c>
      <c r="AL58" s="12">
        <v>0</v>
      </c>
      <c r="AM58" s="12">
        <v>0</v>
      </c>
      <c r="AN58" s="12">
        <v>0</v>
      </c>
      <c r="AO58" s="12">
        <v>0</v>
      </c>
      <c r="AP58" s="12">
        <v>0</v>
      </c>
      <c r="AQ58" s="12">
        <v>0</v>
      </c>
      <c r="AR58" s="12">
        <v>0</v>
      </c>
      <c r="AS58" s="12">
        <v>0</v>
      </c>
      <c r="AT58" s="12">
        <v>0</v>
      </c>
      <c r="AU58" s="12">
        <v>0</v>
      </c>
      <c r="AV58" s="12">
        <v>0</v>
      </c>
      <c r="AW58" s="12">
        <v>0</v>
      </c>
      <c r="AX58" s="12">
        <v>0</v>
      </c>
      <c r="AY58" s="12">
        <v>0</v>
      </c>
      <c r="AZ58" s="12">
        <v>0</v>
      </c>
      <c r="BA58" s="12">
        <v>0</v>
      </c>
      <c r="BB58" s="12">
        <v>0</v>
      </c>
      <c r="BC58" s="12">
        <v>0</v>
      </c>
      <c r="BD58" s="12">
        <v>83500</v>
      </c>
      <c r="BE58" s="12">
        <v>83250</v>
      </c>
      <c r="BF58" s="12">
        <v>83250</v>
      </c>
      <c r="BG58" s="12">
        <v>0</v>
      </c>
      <c r="BH58" s="12">
        <v>0</v>
      </c>
      <c r="BI58" s="12">
        <v>0</v>
      </c>
      <c r="BJ58" s="12">
        <v>0</v>
      </c>
      <c r="BK58" s="12">
        <v>0</v>
      </c>
      <c r="BL58" s="12">
        <v>0</v>
      </c>
      <c r="BM58" s="12">
        <v>0</v>
      </c>
      <c r="BN58" s="12">
        <v>0</v>
      </c>
      <c r="BO58" s="12">
        <v>0</v>
      </c>
      <c r="BP58" s="12">
        <v>0</v>
      </c>
      <c r="BQ58" s="12">
        <v>0</v>
      </c>
      <c r="BR58" s="12">
        <v>0</v>
      </c>
      <c r="BS58" s="12">
        <v>0</v>
      </c>
      <c r="BT58" s="12">
        <v>0</v>
      </c>
      <c r="BU58" s="12">
        <v>0</v>
      </c>
      <c r="BV58" s="12">
        <v>0</v>
      </c>
      <c r="BW58" s="12">
        <v>0</v>
      </c>
      <c r="BX58" s="12">
        <v>0</v>
      </c>
      <c r="BY58" s="12">
        <v>0</v>
      </c>
      <c r="BZ58" s="12">
        <v>0</v>
      </c>
      <c r="CA58" s="12">
        <v>0</v>
      </c>
      <c r="CB58" s="13">
        <v>100000</v>
      </c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3"/>
      <c r="CQ58" s="2"/>
      <c r="CR58" s="3"/>
    </row>
    <row r="59" spans="1:96" ht="15" x14ac:dyDescent="0.2">
      <c r="A59" s="11">
        <v>3698</v>
      </c>
      <c r="B59" s="11">
        <v>1</v>
      </c>
      <c r="C59" s="11" t="s">
        <v>82</v>
      </c>
      <c r="D59" s="11" t="s">
        <v>41</v>
      </c>
      <c r="E59" s="11">
        <v>40000</v>
      </c>
      <c r="F59" s="11">
        <v>40312</v>
      </c>
      <c r="G59" s="11" t="s">
        <v>26</v>
      </c>
      <c r="H59" s="12">
        <v>0</v>
      </c>
      <c r="I59" s="12">
        <v>0</v>
      </c>
      <c r="J59" s="12">
        <v>0</v>
      </c>
      <c r="K59" s="12">
        <v>0</v>
      </c>
      <c r="L59" s="12">
        <v>0</v>
      </c>
      <c r="M59" s="12">
        <v>0</v>
      </c>
      <c r="N59" s="12">
        <v>0</v>
      </c>
      <c r="O59" s="12">
        <v>0</v>
      </c>
      <c r="P59" s="12">
        <v>0</v>
      </c>
      <c r="Q59" s="12">
        <v>0</v>
      </c>
      <c r="R59" s="12">
        <v>0</v>
      </c>
      <c r="S59" s="12">
        <v>0</v>
      </c>
      <c r="T59" s="12">
        <v>0</v>
      </c>
      <c r="U59" s="12">
        <v>0</v>
      </c>
      <c r="V59" s="12">
        <v>0</v>
      </c>
      <c r="W59" s="12">
        <v>0</v>
      </c>
      <c r="X59" s="12">
        <v>0</v>
      </c>
      <c r="Y59" s="12">
        <v>0</v>
      </c>
      <c r="Z59" s="12">
        <v>0</v>
      </c>
      <c r="AA59" s="12">
        <v>0</v>
      </c>
      <c r="AB59" s="12">
        <v>0</v>
      </c>
      <c r="AC59" s="12">
        <v>0</v>
      </c>
      <c r="AD59" s="12">
        <v>0</v>
      </c>
      <c r="AE59" s="12">
        <v>0</v>
      </c>
      <c r="AF59" s="12">
        <v>0</v>
      </c>
      <c r="AG59" s="12">
        <v>0</v>
      </c>
      <c r="AH59" s="12">
        <v>0</v>
      </c>
      <c r="AI59" s="12">
        <v>0</v>
      </c>
      <c r="AJ59" s="12">
        <v>0</v>
      </c>
      <c r="AK59" s="12">
        <v>0</v>
      </c>
      <c r="AL59" s="12">
        <v>0</v>
      </c>
      <c r="AM59" s="12">
        <v>0</v>
      </c>
      <c r="AN59" s="12">
        <v>0</v>
      </c>
      <c r="AO59" s="12">
        <v>0</v>
      </c>
      <c r="AP59" s="12">
        <v>0</v>
      </c>
      <c r="AQ59" s="12">
        <v>0</v>
      </c>
      <c r="AR59" s="12">
        <v>0</v>
      </c>
      <c r="AS59" s="12">
        <v>0</v>
      </c>
      <c r="AT59" s="12">
        <v>0</v>
      </c>
      <c r="AU59" s="12">
        <v>0</v>
      </c>
      <c r="AV59" s="12">
        <v>0</v>
      </c>
      <c r="AW59" s="12">
        <v>0</v>
      </c>
      <c r="AX59" s="12">
        <v>0</v>
      </c>
      <c r="AY59" s="12">
        <v>0</v>
      </c>
      <c r="AZ59" s="12">
        <v>0</v>
      </c>
      <c r="BA59" s="12">
        <v>0</v>
      </c>
      <c r="BB59" s="12">
        <v>0</v>
      </c>
      <c r="BC59" s="12">
        <v>0</v>
      </c>
      <c r="BD59" s="12">
        <v>0</v>
      </c>
      <c r="BE59" s="12">
        <v>0</v>
      </c>
      <c r="BF59" s="12">
        <v>0</v>
      </c>
      <c r="BG59" s="12">
        <v>0</v>
      </c>
      <c r="BH59" s="12">
        <v>0</v>
      </c>
      <c r="BI59" s="12">
        <v>0</v>
      </c>
      <c r="BJ59" s="12">
        <v>0</v>
      </c>
      <c r="BK59" s="12">
        <v>0</v>
      </c>
      <c r="BL59" s="12">
        <v>0</v>
      </c>
      <c r="BM59" s="12">
        <v>0</v>
      </c>
      <c r="BN59" s="12">
        <v>0</v>
      </c>
      <c r="BO59" s="12">
        <v>0</v>
      </c>
      <c r="BP59" s="12">
        <v>0</v>
      </c>
      <c r="BQ59" s="12">
        <v>0</v>
      </c>
      <c r="BR59" s="12">
        <v>0</v>
      </c>
      <c r="BS59" s="12">
        <v>0</v>
      </c>
      <c r="BT59" s="12">
        <v>0</v>
      </c>
      <c r="BU59" s="12">
        <v>0</v>
      </c>
      <c r="BV59" s="12">
        <v>0</v>
      </c>
      <c r="BW59" s="12">
        <v>0</v>
      </c>
      <c r="BX59" s="12">
        <v>0</v>
      </c>
      <c r="BY59" s="12">
        <v>0</v>
      </c>
      <c r="BZ59" s="12">
        <v>0</v>
      </c>
      <c r="CA59" s="12">
        <v>0</v>
      </c>
      <c r="CB59" s="13">
        <v>0</v>
      </c>
      <c r="CC59" s="2"/>
      <c r="CD59" s="2"/>
      <c r="CE59" s="2"/>
      <c r="CF59" s="2"/>
      <c r="CG59" s="2"/>
      <c r="CH59" s="2"/>
      <c r="CI59" s="2"/>
      <c r="CJ59" s="2"/>
      <c r="CK59" s="2"/>
      <c r="CL59" s="2"/>
      <c r="CM59" s="2"/>
      <c r="CN59" s="2"/>
      <c r="CO59" s="2"/>
      <c r="CP59" s="3"/>
      <c r="CQ59" s="2"/>
      <c r="CR59" s="3"/>
    </row>
    <row r="60" spans="1:96" ht="15" x14ac:dyDescent="0.2">
      <c r="A60" s="11">
        <v>3700</v>
      </c>
      <c r="B60" s="11">
        <v>1</v>
      </c>
      <c r="C60" s="11" t="s">
        <v>83</v>
      </c>
      <c r="D60" s="11" t="s">
        <v>84</v>
      </c>
      <c r="E60" s="11">
        <v>40000</v>
      </c>
      <c r="F60" s="11">
        <v>40312</v>
      </c>
      <c r="G60" s="11" t="s">
        <v>26</v>
      </c>
      <c r="H60" s="12">
        <v>69000</v>
      </c>
      <c r="I60" s="12">
        <v>55000</v>
      </c>
      <c r="J60" s="12">
        <v>72000</v>
      </c>
      <c r="K60" s="12">
        <v>43000</v>
      </c>
      <c r="L60" s="12">
        <v>133000</v>
      </c>
      <c r="M60" s="12">
        <v>177000</v>
      </c>
      <c r="N60" s="12">
        <v>136000</v>
      </c>
      <c r="O60" s="12">
        <v>92000</v>
      </c>
      <c r="P60" s="12">
        <v>84000</v>
      </c>
      <c r="Q60" s="12">
        <v>47000</v>
      </c>
      <c r="R60" s="12">
        <v>69000</v>
      </c>
      <c r="S60" s="12">
        <v>23000</v>
      </c>
      <c r="T60" s="12">
        <v>70904</v>
      </c>
      <c r="U60" s="12">
        <v>55000</v>
      </c>
      <c r="V60" s="12">
        <v>72199</v>
      </c>
      <c r="W60" s="12">
        <v>42900</v>
      </c>
      <c r="X60" s="12">
        <v>132800</v>
      </c>
      <c r="Y60" s="12">
        <v>176900</v>
      </c>
      <c r="Z60" s="12">
        <v>135499</v>
      </c>
      <c r="AA60" s="12">
        <v>91499</v>
      </c>
      <c r="AB60" s="12">
        <v>83800</v>
      </c>
      <c r="AC60" s="12">
        <v>47299</v>
      </c>
      <c r="AD60" s="12">
        <v>68700</v>
      </c>
      <c r="AE60" s="12">
        <v>22500</v>
      </c>
      <c r="AF60" s="12">
        <v>40271</v>
      </c>
      <c r="AG60" s="12">
        <v>31240</v>
      </c>
      <c r="AH60" s="12">
        <v>41010</v>
      </c>
      <c r="AI60" s="12">
        <v>24367</v>
      </c>
      <c r="AJ60" s="12">
        <v>75430</v>
      </c>
      <c r="AK60" s="12">
        <v>100479</v>
      </c>
      <c r="AL60" s="12">
        <v>76964</v>
      </c>
      <c r="AM60" s="12">
        <v>51972</v>
      </c>
      <c r="AN60" s="12">
        <v>47598</v>
      </c>
      <c r="AO60" s="12">
        <v>26866</v>
      </c>
      <c r="AP60" s="12">
        <v>39022</v>
      </c>
      <c r="AQ60" s="12">
        <v>12781</v>
      </c>
      <c r="AR60" s="12">
        <v>41547</v>
      </c>
      <c r="AS60" s="12">
        <v>32230</v>
      </c>
      <c r="AT60" s="12">
        <v>42309</v>
      </c>
      <c r="AU60" s="12">
        <v>25139</v>
      </c>
      <c r="AV60" s="12">
        <v>77821</v>
      </c>
      <c r="AW60" s="12">
        <v>103663</v>
      </c>
      <c r="AX60" s="12">
        <v>79403</v>
      </c>
      <c r="AY60" s="12">
        <v>53619</v>
      </c>
      <c r="AZ60" s="12">
        <v>49107</v>
      </c>
      <c r="BA60" s="12">
        <v>27718</v>
      </c>
      <c r="BB60" s="12">
        <v>40258</v>
      </c>
      <c r="BC60" s="12">
        <v>13186</v>
      </c>
      <c r="BD60" s="12">
        <v>42824</v>
      </c>
      <c r="BE60" s="12">
        <v>33220</v>
      </c>
      <c r="BF60" s="12">
        <v>43609</v>
      </c>
      <c r="BG60" s="12">
        <v>25912</v>
      </c>
      <c r="BH60" s="12">
        <v>80211</v>
      </c>
      <c r="BI60" s="12">
        <v>106848</v>
      </c>
      <c r="BJ60" s="12">
        <v>81842</v>
      </c>
      <c r="BK60" s="12">
        <v>55266</v>
      </c>
      <c r="BL60" s="12">
        <v>50615</v>
      </c>
      <c r="BM60" s="12">
        <v>28569</v>
      </c>
      <c r="BN60" s="12">
        <v>41495</v>
      </c>
      <c r="BO60" s="12">
        <v>13589</v>
      </c>
      <c r="BP60" s="12">
        <v>44100</v>
      </c>
      <c r="BQ60" s="12">
        <v>34210</v>
      </c>
      <c r="BR60" s="12">
        <v>44908</v>
      </c>
      <c r="BS60" s="12">
        <v>26684</v>
      </c>
      <c r="BT60" s="12">
        <v>82602</v>
      </c>
      <c r="BU60" s="12">
        <v>110032</v>
      </c>
      <c r="BV60" s="12">
        <v>84281</v>
      </c>
      <c r="BW60" s="12">
        <v>56913</v>
      </c>
      <c r="BX60" s="12">
        <v>52124</v>
      </c>
      <c r="BY60" s="12">
        <v>29421</v>
      </c>
      <c r="BZ60" s="12">
        <v>42731</v>
      </c>
      <c r="CA60" s="12">
        <v>13994</v>
      </c>
      <c r="CB60" s="13">
        <v>1000000</v>
      </c>
      <c r="CC60" s="2"/>
      <c r="CD60" s="2"/>
      <c r="CE60" s="2"/>
      <c r="CF60" s="2"/>
      <c r="CG60" s="2"/>
      <c r="CH60" s="2"/>
      <c r="CI60" s="2"/>
      <c r="CJ60" s="2"/>
      <c r="CK60" s="2"/>
      <c r="CL60" s="2"/>
      <c r="CM60" s="2"/>
      <c r="CN60" s="2"/>
      <c r="CO60" s="2"/>
      <c r="CP60" s="3"/>
      <c r="CQ60" s="2"/>
      <c r="CR60" s="3"/>
    </row>
    <row r="61" spans="1:96" ht="15" x14ac:dyDescent="0.2">
      <c r="A61" s="11">
        <v>4301</v>
      </c>
      <c r="B61" s="11">
        <v>1</v>
      </c>
      <c r="C61" s="11" t="s">
        <v>85</v>
      </c>
      <c r="D61" s="11" t="s">
        <v>86</v>
      </c>
      <c r="E61" s="11">
        <v>40000</v>
      </c>
      <c r="F61" s="11">
        <v>40312</v>
      </c>
      <c r="G61" s="11" t="s">
        <v>26</v>
      </c>
      <c r="H61" s="12">
        <v>10000</v>
      </c>
      <c r="I61" s="12">
        <v>18000</v>
      </c>
      <c r="J61" s="12">
        <v>17000</v>
      </c>
      <c r="K61" s="12">
        <v>5000</v>
      </c>
      <c r="L61" s="12">
        <v>40000</v>
      </c>
      <c r="M61" s="12">
        <v>6000</v>
      </c>
      <c r="N61" s="12">
        <v>19000</v>
      </c>
      <c r="O61" s="12">
        <v>35000</v>
      </c>
      <c r="P61" s="12">
        <v>95000</v>
      </c>
      <c r="Q61" s="12">
        <v>9000</v>
      </c>
      <c r="R61" s="12">
        <v>42000</v>
      </c>
      <c r="S61" s="12">
        <v>217000</v>
      </c>
      <c r="T61" s="12">
        <v>7880</v>
      </c>
      <c r="U61" s="12">
        <v>13514</v>
      </c>
      <c r="V61" s="12">
        <v>13081</v>
      </c>
      <c r="W61" s="12">
        <v>3940</v>
      </c>
      <c r="X61" s="12">
        <v>30929</v>
      </c>
      <c r="Y61" s="12">
        <v>4964</v>
      </c>
      <c r="Z61" s="12">
        <v>14657</v>
      </c>
      <c r="AA61" s="12">
        <v>26674</v>
      </c>
      <c r="AB61" s="12">
        <v>72811</v>
      </c>
      <c r="AC61" s="12">
        <v>6659</v>
      </c>
      <c r="AD61" s="12">
        <v>32426</v>
      </c>
      <c r="AE61" s="12">
        <v>166465</v>
      </c>
      <c r="AF61" s="12">
        <v>8060</v>
      </c>
      <c r="AG61" s="12">
        <v>13823</v>
      </c>
      <c r="AH61" s="12">
        <v>13380</v>
      </c>
      <c r="AI61" s="12">
        <v>4030</v>
      </c>
      <c r="AJ61" s="12">
        <v>31636</v>
      </c>
      <c r="AK61" s="12">
        <v>5078</v>
      </c>
      <c r="AL61" s="12">
        <v>14992</v>
      </c>
      <c r="AM61" s="12">
        <v>27283</v>
      </c>
      <c r="AN61" s="12">
        <v>74474</v>
      </c>
      <c r="AO61" s="12">
        <v>6811</v>
      </c>
      <c r="AP61" s="12">
        <v>33167</v>
      </c>
      <c r="AQ61" s="12">
        <v>170266</v>
      </c>
      <c r="AR61" s="12">
        <v>8260</v>
      </c>
      <c r="AS61" s="12">
        <v>14166</v>
      </c>
      <c r="AT61" s="12">
        <v>13712</v>
      </c>
      <c r="AU61" s="12">
        <v>4130</v>
      </c>
      <c r="AV61" s="12">
        <v>32420</v>
      </c>
      <c r="AW61" s="12">
        <v>5204</v>
      </c>
      <c r="AX61" s="12">
        <v>15364</v>
      </c>
      <c r="AY61" s="12">
        <v>27960</v>
      </c>
      <c r="AZ61" s="12">
        <v>76322</v>
      </c>
      <c r="BA61" s="12">
        <v>6980</v>
      </c>
      <c r="BB61" s="12">
        <v>33990</v>
      </c>
      <c r="BC61" s="12">
        <v>174492</v>
      </c>
      <c r="BD61" s="12">
        <v>11280</v>
      </c>
      <c r="BE61" s="12">
        <v>19345</v>
      </c>
      <c r="BF61" s="12">
        <v>18725</v>
      </c>
      <c r="BG61" s="12">
        <v>5640</v>
      </c>
      <c r="BH61" s="12">
        <v>44274</v>
      </c>
      <c r="BI61" s="12">
        <v>7106</v>
      </c>
      <c r="BJ61" s="12">
        <v>20981</v>
      </c>
      <c r="BK61" s="12">
        <v>38183</v>
      </c>
      <c r="BL61" s="12">
        <v>104227</v>
      </c>
      <c r="BM61" s="12">
        <v>9532</v>
      </c>
      <c r="BN61" s="12">
        <v>46417</v>
      </c>
      <c r="BO61" s="12">
        <v>238290</v>
      </c>
      <c r="BP61" s="12">
        <v>11360</v>
      </c>
      <c r="BQ61" s="12">
        <v>19482</v>
      </c>
      <c r="BR61" s="12">
        <v>18858</v>
      </c>
      <c r="BS61" s="12">
        <v>5680</v>
      </c>
      <c r="BT61" s="12">
        <v>44588</v>
      </c>
      <c r="BU61" s="12">
        <v>7157</v>
      </c>
      <c r="BV61" s="12">
        <v>21130</v>
      </c>
      <c r="BW61" s="12">
        <v>38454</v>
      </c>
      <c r="BX61" s="12">
        <v>104966</v>
      </c>
      <c r="BY61" s="12">
        <v>9599</v>
      </c>
      <c r="BZ61" s="12">
        <v>46746</v>
      </c>
      <c r="CA61" s="12">
        <v>239980</v>
      </c>
      <c r="CB61" s="13">
        <v>513000</v>
      </c>
      <c r="CC61" s="2"/>
      <c r="CD61" s="2"/>
      <c r="CE61" s="2"/>
      <c r="CF61" s="2"/>
      <c r="CG61" s="2"/>
      <c r="CH61" s="2"/>
      <c r="CI61" s="2"/>
      <c r="CJ61" s="2"/>
      <c r="CK61" s="2"/>
      <c r="CL61" s="2"/>
      <c r="CM61" s="2"/>
      <c r="CN61" s="2"/>
      <c r="CO61" s="2"/>
      <c r="CP61" s="3"/>
      <c r="CQ61" s="2"/>
      <c r="CR61" s="3"/>
    </row>
    <row r="62" spans="1:96" ht="15" x14ac:dyDescent="0.2">
      <c r="A62" s="11">
        <v>4304</v>
      </c>
      <c r="B62" s="11">
        <v>1</v>
      </c>
      <c r="C62" s="11" t="s">
        <v>87</v>
      </c>
      <c r="D62" s="11" t="s">
        <v>88</v>
      </c>
      <c r="E62" s="11">
        <v>40000</v>
      </c>
      <c r="F62" s="11">
        <v>40308</v>
      </c>
      <c r="G62" s="11" t="s">
        <v>26</v>
      </c>
      <c r="H62" s="12">
        <v>150000</v>
      </c>
      <c r="I62" s="12">
        <v>150000</v>
      </c>
      <c r="J62" s="12">
        <v>300000</v>
      </c>
      <c r="K62" s="12">
        <v>300000</v>
      </c>
      <c r="L62" s="12">
        <v>450000</v>
      </c>
      <c r="M62" s="12">
        <v>450000</v>
      </c>
      <c r="N62" s="12">
        <v>480000</v>
      </c>
      <c r="O62" s="12">
        <v>480000</v>
      </c>
      <c r="P62" s="12">
        <v>60000</v>
      </c>
      <c r="Q62" s="12">
        <v>60000</v>
      </c>
      <c r="R62" s="12">
        <v>62000</v>
      </c>
      <c r="S62" s="12">
        <v>60000</v>
      </c>
      <c r="T62" s="12">
        <v>33400</v>
      </c>
      <c r="U62" s="12">
        <v>33400</v>
      </c>
      <c r="V62" s="12">
        <v>100200</v>
      </c>
      <c r="W62" s="12">
        <v>0</v>
      </c>
      <c r="X62" s="12">
        <v>0</v>
      </c>
      <c r="Y62" s="12">
        <v>0</v>
      </c>
      <c r="Z62" s="12">
        <v>334000</v>
      </c>
      <c r="AA62" s="12">
        <v>668000</v>
      </c>
      <c r="AB62" s="12">
        <v>668000</v>
      </c>
      <c r="AC62" s="12">
        <v>668000</v>
      </c>
      <c r="AD62" s="12">
        <v>334000</v>
      </c>
      <c r="AE62" s="12">
        <v>501000</v>
      </c>
      <c r="AF62" s="12">
        <v>36740</v>
      </c>
      <c r="AG62" s="12">
        <v>36740</v>
      </c>
      <c r="AH62" s="12">
        <v>110220</v>
      </c>
      <c r="AI62" s="12">
        <v>0</v>
      </c>
      <c r="AJ62" s="12">
        <v>0</v>
      </c>
      <c r="AK62" s="12">
        <v>0</v>
      </c>
      <c r="AL62" s="12">
        <v>367400</v>
      </c>
      <c r="AM62" s="12">
        <v>734800</v>
      </c>
      <c r="AN62" s="12">
        <v>734800</v>
      </c>
      <c r="AO62" s="12">
        <v>734800</v>
      </c>
      <c r="AP62" s="12">
        <v>367400</v>
      </c>
      <c r="AQ62" s="12">
        <v>551100</v>
      </c>
      <c r="AR62" s="12">
        <v>36000</v>
      </c>
      <c r="AS62" s="12">
        <v>36000</v>
      </c>
      <c r="AT62" s="12">
        <v>108000</v>
      </c>
      <c r="AU62" s="12">
        <v>0</v>
      </c>
      <c r="AV62" s="12">
        <v>0</v>
      </c>
      <c r="AW62" s="12">
        <v>0</v>
      </c>
      <c r="AX62" s="12">
        <v>360000</v>
      </c>
      <c r="AY62" s="12">
        <v>720000</v>
      </c>
      <c r="AZ62" s="12">
        <v>720000</v>
      </c>
      <c r="BA62" s="12">
        <v>720000</v>
      </c>
      <c r="BB62" s="12">
        <v>360000</v>
      </c>
      <c r="BC62" s="12">
        <v>540000</v>
      </c>
      <c r="BD62" s="12">
        <v>32500</v>
      </c>
      <c r="BE62" s="12">
        <v>32500</v>
      </c>
      <c r="BF62" s="12">
        <v>97500</v>
      </c>
      <c r="BG62" s="12">
        <v>0</v>
      </c>
      <c r="BH62" s="12">
        <v>0</v>
      </c>
      <c r="BI62" s="12">
        <v>0</v>
      </c>
      <c r="BJ62" s="12">
        <v>325000</v>
      </c>
      <c r="BK62" s="12">
        <v>650000</v>
      </c>
      <c r="BL62" s="12">
        <v>650000</v>
      </c>
      <c r="BM62" s="12">
        <v>650000</v>
      </c>
      <c r="BN62" s="12">
        <v>325000</v>
      </c>
      <c r="BO62" s="12">
        <v>487500</v>
      </c>
      <c r="BP62" s="12">
        <v>34000</v>
      </c>
      <c r="BQ62" s="12">
        <v>34000</v>
      </c>
      <c r="BR62" s="12">
        <v>102000</v>
      </c>
      <c r="BS62" s="12">
        <v>0</v>
      </c>
      <c r="BT62" s="12">
        <v>0</v>
      </c>
      <c r="BU62" s="12">
        <v>0</v>
      </c>
      <c r="BV62" s="12">
        <v>340000</v>
      </c>
      <c r="BW62" s="12">
        <v>680000</v>
      </c>
      <c r="BX62" s="12">
        <v>680000</v>
      </c>
      <c r="BY62" s="12">
        <v>680000</v>
      </c>
      <c r="BZ62" s="12">
        <v>340000</v>
      </c>
      <c r="CA62" s="12">
        <v>510000</v>
      </c>
      <c r="CB62" s="13">
        <v>3002000</v>
      </c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3"/>
      <c r="CQ62" s="2"/>
      <c r="CR62" s="3"/>
    </row>
    <row r="63" spans="1:96" ht="15" x14ac:dyDescent="0.2">
      <c r="A63" s="11">
        <v>4308</v>
      </c>
      <c r="B63" s="11">
        <v>1</v>
      </c>
      <c r="C63" s="11" t="s">
        <v>89</v>
      </c>
      <c r="D63" s="11" t="s">
        <v>90</v>
      </c>
      <c r="E63" s="11">
        <v>40000</v>
      </c>
      <c r="F63" s="11">
        <v>40312</v>
      </c>
      <c r="G63" s="11" t="s">
        <v>26</v>
      </c>
      <c r="H63" s="12">
        <v>3000</v>
      </c>
      <c r="I63" s="12">
        <v>4000</v>
      </c>
      <c r="J63" s="12">
        <v>9000</v>
      </c>
      <c r="K63" s="12">
        <v>6000</v>
      </c>
      <c r="L63" s="12">
        <v>3000</v>
      </c>
      <c r="M63" s="12">
        <v>5000</v>
      </c>
      <c r="N63" s="12">
        <v>6000</v>
      </c>
      <c r="O63" s="12">
        <v>6000</v>
      </c>
      <c r="P63" s="12">
        <v>4000</v>
      </c>
      <c r="Q63" s="12">
        <v>9000</v>
      </c>
      <c r="R63" s="12">
        <v>10000</v>
      </c>
      <c r="S63" s="12">
        <v>9000</v>
      </c>
      <c r="T63" s="12">
        <v>2529</v>
      </c>
      <c r="U63" s="12">
        <v>3361</v>
      </c>
      <c r="V63" s="12">
        <v>7306</v>
      </c>
      <c r="W63" s="12">
        <v>5577</v>
      </c>
      <c r="X63" s="12">
        <v>2483</v>
      </c>
      <c r="Y63" s="12">
        <v>4310</v>
      </c>
      <c r="Z63" s="12">
        <v>5142</v>
      </c>
      <c r="AA63" s="12">
        <v>4979</v>
      </c>
      <c r="AB63" s="12">
        <v>3991</v>
      </c>
      <c r="AC63" s="12">
        <v>8197</v>
      </c>
      <c r="AD63" s="12">
        <v>8561</v>
      </c>
      <c r="AE63" s="12">
        <v>8564</v>
      </c>
      <c r="AF63" s="12">
        <v>2567</v>
      </c>
      <c r="AG63" s="12">
        <v>3412</v>
      </c>
      <c r="AH63" s="12">
        <v>7418</v>
      </c>
      <c r="AI63" s="12">
        <v>5663</v>
      </c>
      <c r="AJ63" s="12">
        <v>2521</v>
      </c>
      <c r="AK63" s="12">
        <v>4376</v>
      </c>
      <c r="AL63" s="12">
        <v>5221</v>
      </c>
      <c r="AM63" s="12">
        <v>5056</v>
      </c>
      <c r="AN63" s="12">
        <v>4052</v>
      </c>
      <c r="AO63" s="12">
        <v>8323</v>
      </c>
      <c r="AP63" s="12">
        <v>8692</v>
      </c>
      <c r="AQ63" s="12">
        <v>8699</v>
      </c>
      <c r="AR63" s="12">
        <v>2645</v>
      </c>
      <c r="AS63" s="12">
        <v>3516</v>
      </c>
      <c r="AT63" s="12">
        <v>7643</v>
      </c>
      <c r="AU63" s="12">
        <v>5834</v>
      </c>
      <c r="AV63" s="12">
        <v>2598</v>
      </c>
      <c r="AW63" s="12">
        <v>4508</v>
      </c>
      <c r="AX63" s="12">
        <v>5379</v>
      </c>
      <c r="AY63" s="12">
        <v>5209</v>
      </c>
      <c r="AZ63" s="12">
        <v>4175</v>
      </c>
      <c r="BA63" s="12">
        <v>8575</v>
      </c>
      <c r="BB63" s="12">
        <v>8956</v>
      </c>
      <c r="BC63" s="12">
        <v>8962</v>
      </c>
      <c r="BD63" s="12">
        <v>3153</v>
      </c>
      <c r="BE63" s="12">
        <v>4189</v>
      </c>
      <c r="BF63" s="12">
        <v>9104</v>
      </c>
      <c r="BG63" s="12">
        <v>6950</v>
      </c>
      <c r="BH63" s="12">
        <v>3094</v>
      </c>
      <c r="BI63" s="12">
        <v>5372</v>
      </c>
      <c r="BJ63" s="12">
        <v>6409</v>
      </c>
      <c r="BK63" s="12">
        <v>6205</v>
      </c>
      <c r="BL63" s="12">
        <v>4973</v>
      </c>
      <c r="BM63" s="12">
        <v>10216</v>
      </c>
      <c r="BN63" s="12">
        <v>10669</v>
      </c>
      <c r="BO63" s="12">
        <v>10666</v>
      </c>
      <c r="BP63" s="12">
        <v>3190</v>
      </c>
      <c r="BQ63" s="12">
        <v>4239</v>
      </c>
      <c r="BR63" s="12">
        <v>9217</v>
      </c>
      <c r="BS63" s="12">
        <v>7035</v>
      </c>
      <c r="BT63" s="12">
        <v>3133</v>
      </c>
      <c r="BU63" s="12">
        <v>5437</v>
      </c>
      <c r="BV63" s="12">
        <v>6486</v>
      </c>
      <c r="BW63" s="12">
        <v>6281</v>
      </c>
      <c r="BX63" s="12">
        <v>5035</v>
      </c>
      <c r="BY63" s="12">
        <v>10340</v>
      </c>
      <c r="BZ63" s="12">
        <v>10799</v>
      </c>
      <c r="CA63" s="12">
        <v>10808</v>
      </c>
      <c r="CB63" s="13">
        <v>74000</v>
      </c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3"/>
      <c r="CQ63" s="2"/>
      <c r="CR63" s="3"/>
    </row>
    <row r="64" spans="1:96" ht="15" x14ac:dyDescent="0.2">
      <c r="A64" s="11">
        <v>4308</v>
      </c>
      <c r="B64" s="11">
        <v>2</v>
      </c>
      <c r="C64" s="11" t="s">
        <v>89</v>
      </c>
      <c r="D64" s="11" t="s">
        <v>90</v>
      </c>
      <c r="E64" s="11">
        <v>40000</v>
      </c>
      <c r="F64" s="11">
        <v>40312</v>
      </c>
      <c r="G64" s="11" t="s">
        <v>26</v>
      </c>
      <c r="H64" s="12">
        <v>0</v>
      </c>
      <c r="I64" s="12">
        <v>0</v>
      </c>
      <c r="J64" s="12">
        <v>0</v>
      </c>
      <c r="K64" s="12">
        <v>0</v>
      </c>
      <c r="L64" s="12">
        <v>0</v>
      </c>
      <c r="M64" s="12">
        <v>0</v>
      </c>
      <c r="N64" s="12">
        <v>0</v>
      </c>
      <c r="O64" s="12">
        <v>0</v>
      </c>
      <c r="P64" s="12">
        <v>0</v>
      </c>
      <c r="Q64" s="12">
        <v>0</v>
      </c>
      <c r="R64" s="12">
        <v>0</v>
      </c>
      <c r="S64" s="12">
        <v>0</v>
      </c>
      <c r="T64" s="12">
        <v>0</v>
      </c>
      <c r="U64" s="12">
        <v>0</v>
      </c>
      <c r="V64" s="12">
        <v>0</v>
      </c>
      <c r="W64" s="12">
        <v>0</v>
      </c>
      <c r="X64" s="12">
        <v>0</v>
      </c>
      <c r="Y64" s="12">
        <v>0</v>
      </c>
      <c r="Z64" s="12">
        <v>0</v>
      </c>
      <c r="AA64" s="12">
        <v>0</v>
      </c>
      <c r="AB64" s="12">
        <v>0</v>
      </c>
      <c r="AC64" s="12">
        <v>0</v>
      </c>
      <c r="AD64" s="12">
        <v>0</v>
      </c>
      <c r="AE64" s="12">
        <v>0</v>
      </c>
      <c r="AF64" s="12">
        <v>0</v>
      </c>
      <c r="AG64" s="12">
        <v>0</v>
      </c>
      <c r="AH64" s="12">
        <v>0</v>
      </c>
      <c r="AI64" s="12">
        <v>0</v>
      </c>
      <c r="AJ64" s="12">
        <v>0</v>
      </c>
      <c r="AK64" s="12">
        <v>0</v>
      </c>
      <c r="AL64" s="12">
        <v>0</v>
      </c>
      <c r="AM64" s="12">
        <v>0</v>
      </c>
      <c r="AN64" s="12">
        <v>0</v>
      </c>
      <c r="AO64" s="12">
        <v>0</v>
      </c>
      <c r="AP64" s="12">
        <v>0</v>
      </c>
      <c r="AQ64" s="12">
        <v>0</v>
      </c>
      <c r="AR64" s="12">
        <v>43733</v>
      </c>
      <c r="AS64" s="12">
        <v>43733</v>
      </c>
      <c r="AT64" s="12">
        <v>43733</v>
      </c>
      <c r="AU64" s="12">
        <v>43733</v>
      </c>
      <c r="AV64" s="12">
        <v>43733</v>
      </c>
      <c r="AW64" s="12">
        <v>43733</v>
      </c>
      <c r="AX64" s="12">
        <v>43943</v>
      </c>
      <c r="AY64" s="12">
        <v>43733</v>
      </c>
      <c r="AZ64" s="12">
        <v>43733</v>
      </c>
      <c r="BA64" s="12">
        <v>43733</v>
      </c>
      <c r="BB64" s="12">
        <v>43733</v>
      </c>
      <c r="BC64" s="12">
        <v>43727</v>
      </c>
      <c r="BD64" s="12">
        <v>0</v>
      </c>
      <c r="BE64" s="12">
        <v>0</v>
      </c>
      <c r="BF64" s="12">
        <v>0</v>
      </c>
      <c r="BG64" s="12">
        <v>0</v>
      </c>
      <c r="BH64" s="12">
        <v>0</v>
      </c>
      <c r="BI64" s="12">
        <v>0</v>
      </c>
      <c r="BJ64" s="12">
        <v>0</v>
      </c>
      <c r="BK64" s="12">
        <v>0</v>
      </c>
      <c r="BL64" s="12">
        <v>0</v>
      </c>
      <c r="BM64" s="12">
        <v>0</v>
      </c>
      <c r="BN64" s="12">
        <v>0</v>
      </c>
      <c r="BO64" s="12">
        <v>0</v>
      </c>
      <c r="BP64" s="12">
        <v>0</v>
      </c>
      <c r="BQ64" s="12">
        <v>0</v>
      </c>
      <c r="BR64" s="12">
        <v>0</v>
      </c>
      <c r="BS64" s="12">
        <v>0</v>
      </c>
      <c r="BT64" s="12">
        <v>0</v>
      </c>
      <c r="BU64" s="12">
        <v>0</v>
      </c>
      <c r="BV64" s="12">
        <v>0</v>
      </c>
      <c r="BW64" s="12">
        <v>0</v>
      </c>
      <c r="BX64" s="12">
        <v>0</v>
      </c>
      <c r="BY64" s="12">
        <v>0</v>
      </c>
      <c r="BZ64" s="12">
        <v>0</v>
      </c>
      <c r="CA64" s="12">
        <v>0</v>
      </c>
      <c r="CB64" s="13">
        <v>0</v>
      </c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3"/>
      <c r="CQ64" s="2"/>
      <c r="CR64" s="3"/>
    </row>
    <row r="65" spans="1:96" ht="15" x14ac:dyDescent="0.2">
      <c r="A65" s="11">
        <v>4308</v>
      </c>
      <c r="B65" s="11">
        <v>3</v>
      </c>
      <c r="C65" s="11" t="s">
        <v>89</v>
      </c>
      <c r="D65" s="11" t="s">
        <v>90</v>
      </c>
      <c r="E65" s="11">
        <v>40000</v>
      </c>
      <c r="F65" s="11">
        <v>40312</v>
      </c>
      <c r="G65" s="11" t="s">
        <v>26</v>
      </c>
      <c r="H65" s="12">
        <v>0</v>
      </c>
      <c r="I65" s="12">
        <v>0</v>
      </c>
      <c r="J65" s="12">
        <v>0</v>
      </c>
      <c r="K65" s="12">
        <v>68000</v>
      </c>
      <c r="L65" s="12">
        <v>68000</v>
      </c>
      <c r="M65" s="12">
        <v>68000</v>
      </c>
      <c r="N65" s="12">
        <v>42000</v>
      </c>
      <c r="O65" s="12">
        <v>42000</v>
      </c>
      <c r="P65" s="12">
        <v>68000</v>
      </c>
      <c r="Q65" s="12">
        <v>42000</v>
      </c>
      <c r="R65" s="12">
        <v>42000</v>
      </c>
      <c r="S65" s="12">
        <v>60000</v>
      </c>
      <c r="T65" s="12">
        <v>41650</v>
      </c>
      <c r="U65" s="12">
        <v>41650</v>
      </c>
      <c r="V65" s="12">
        <v>41650</v>
      </c>
      <c r="W65" s="12">
        <v>41650</v>
      </c>
      <c r="X65" s="12">
        <v>41650</v>
      </c>
      <c r="Y65" s="12">
        <v>41650</v>
      </c>
      <c r="Z65" s="12">
        <v>41850</v>
      </c>
      <c r="AA65" s="12">
        <v>41650</v>
      </c>
      <c r="AB65" s="12">
        <v>41650</v>
      </c>
      <c r="AC65" s="12">
        <v>41650</v>
      </c>
      <c r="AD65" s="12">
        <v>41650</v>
      </c>
      <c r="AE65" s="12">
        <v>41650</v>
      </c>
      <c r="AF65" s="12">
        <v>41650</v>
      </c>
      <c r="AG65" s="12">
        <v>41650</v>
      </c>
      <c r="AH65" s="12">
        <v>41650</v>
      </c>
      <c r="AI65" s="12">
        <v>41650</v>
      </c>
      <c r="AJ65" s="12">
        <v>41650</v>
      </c>
      <c r="AK65" s="12">
        <v>41650</v>
      </c>
      <c r="AL65" s="12">
        <v>41850</v>
      </c>
      <c r="AM65" s="12">
        <v>41650</v>
      </c>
      <c r="AN65" s="12">
        <v>41650</v>
      </c>
      <c r="AO65" s="12">
        <v>41650</v>
      </c>
      <c r="AP65" s="12">
        <v>41650</v>
      </c>
      <c r="AQ65" s="12">
        <v>41650</v>
      </c>
      <c r="AR65" s="12">
        <v>0</v>
      </c>
      <c r="AS65" s="12">
        <v>0</v>
      </c>
      <c r="AT65" s="12">
        <v>0</v>
      </c>
      <c r="AU65" s="12">
        <v>0</v>
      </c>
      <c r="AV65" s="12">
        <v>0</v>
      </c>
      <c r="AW65" s="12">
        <v>0</v>
      </c>
      <c r="AX65" s="12">
        <v>0</v>
      </c>
      <c r="AY65" s="12">
        <v>0</v>
      </c>
      <c r="AZ65" s="12">
        <v>0</v>
      </c>
      <c r="BA65" s="12">
        <v>0</v>
      </c>
      <c r="BB65" s="12">
        <v>0</v>
      </c>
      <c r="BC65" s="12">
        <v>0</v>
      </c>
      <c r="BD65" s="12">
        <v>0</v>
      </c>
      <c r="BE65" s="12">
        <v>0</v>
      </c>
      <c r="BF65" s="12">
        <v>0</v>
      </c>
      <c r="BG65" s="12">
        <v>0</v>
      </c>
      <c r="BH65" s="12">
        <v>0</v>
      </c>
      <c r="BI65" s="12">
        <v>0</v>
      </c>
      <c r="BJ65" s="12">
        <v>0</v>
      </c>
      <c r="BK65" s="12">
        <v>0</v>
      </c>
      <c r="BL65" s="12">
        <v>0</v>
      </c>
      <c r="BM65" s="12">
        <v>0</v>
      </c>
      <c r="BN65" s="12">
        <v>0</v>
      </c>
      <c r="BO65" s="12">
        <v>0</v>
      </c>
      <c r="BP65" s="12">
        <v>0</v>
      </c>
      <c r="BQ65" s="12">
        <v>0</v>
      </c>
      <c r="BR65" s="12">
        <v>0</v>
      </c>
      <c r="BS65" s="12">
        <v>0</v>
      </c>
      <c r="BT65" s="12">
        <v>0</v>
      </c>
      <c r="BU65" s="12">
        <v>0</v>
      </c>
      <c r="BV65" s="12">
        <v>0</v>
      </c>
      <c r="BW65" s="12">
        <v>0</v>
      </c>
      <c r="BX65" s="12">
        <v>0</v>
      </c>
      <c r="BY65" s="12">
        <v>0</v>
      </c>
      <c r="BZ65" s="12">
        <v>0</v>
      </c>
      <c r="CA65" s="12">
        <v>0</v>
      </c>
      <c r="CB65" s="13">
        <v>500000</v>
      </c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3"/>
      <c r="CQ65" s="2"/>
      <c r="CR65" s="3"/>
    </row>
    <row r="66" spans="1:96" ht="15" x14ac:dyDescent="0.2">
      <c r="A66" s="11">
        <v>4308</v>
      </c>
      <c r="B66" s="11">
        <v>4</v>
      </c>
      <c r="C66" s="11" t="s">
        <v>89</v>
      </c>
      <c r="D66" s="11" t="s">
        <v>90</v>
      </c>
      <c r="E66" s="11">
        <v>40000</v>
      </c>
      <c r="F66" s="11">
        <v>40312</v>
      </c>
      <c r="G66" s="11" t="s">
        <v>26</v>
      </c>
      <c r="H66" s="12">
        <v>0</v>
      </c>
      <c r="I66" s="12">
        <v>0</v>
      </c>
      <c r="J66" s="12">
        <v>0</v>
      </c>
      <c r="K66" s="12">
        <v>0</v>
      </c>
      <c r="L66" s="12">
        <v>0</v>
      </c>
      <c r="M66" s="12">
        <v>0</v>
      </c>
      <c r="N66" s="12">
        <v>0</v>
      </c>
      <c r="O66" s="12">
        <v>0</v>
      </c>
      <c r="P66" s="12">
        <v>0</v>
      </c>
      <c r="Q66" s="12">
        <v>0</v>
      </c>
      <c r="R66" s="12">
        <v>0</v>
      </c>
      <c r="S66" s="12">
        <v>0</v>
      </c>
      <c r="T66" s="12">
        <v>0</v>
      </c>
      <c r="U66" s="12">
        <v>0</v>
      </c>
      <c r="V66" s="12">
        <v>0</v>
      </c>
      <c r="W66" s="12">
        <v>0</v>
      </c>
      <c r="X66" s="12">
        <v>0</v>
      </c>
      <c r="Y66" s="12">
        <v>0</v>
      </c>
      <c r="Z66" s="12">
        <v>0</v>
      </c>
      <c r="AA66" s="12">
        <v>0</v>
      </c>
      <c r="AB66" s="12">
        <v>0</v>
      </c>
      <c r="AC66" s="12">
        <v>0</v>
      </c>
      <c r="AD66" s="12">
        <v>0</v>
      </c>
      <c r="AE66" s="12">
        <v>0</v>
      </c>
      <c r="AF66" s="12">
        <v>0</v>
      </c>
      <c r="AG66" s="12">
        <v>0</v>
      </c>
      <c r="AH66" s="12">
        <v>0</v>
      </c>
      <c r="AI66" s="12">
        <v>0</v>
      </c>
      <c r="AJ66" s="12">
        <v>0</v>
      </c>
      <c r="AK66" s="12">
        <v>0</v>
      </c>
      <c r="AL66" s="12">
        <v>0</v>
      </c>
      <c r="AM66" s="12">
        <v>0</v>
      </c>
      <c r="AN66" s="12">
        <v>0</v>
      </c>
      <c r="AO66" s="12">
        <v>0</v>
      </c>
      <c r="AP66" s="12">
        <v>0</v>
      </c>
      <c r="AQ66" s="12">
        <v>0</v>
      </c>
      <c r="AR66" s="12">
        <v>0</v>
      </c>
      <c r="AS66" s="12">
        <v>0</v>
      </c>
      <c r="AT66" s="12">
        <v>0</v>
      </c>
      <c r="AU66" s="12">
        <v>0</v>
      </c>
      <c r="AV66" s="12">
        <v>0</v>
      </c>
      <c r="AW66" s="12">
        <v>0</v>
      </c>
      <c r="AX66" s="12">
        <v>0</v>
      </c>
      <c r="AY66" s="12">
        <v>0</v>
      </c>
      <c r="AZ66" s="12">
        <v>0</v>
      </c>
      <c r="BA66" s="12">
        <v>0</v>
      </c>
      <c r="BB66" s="12">
        <v>0</v>
      </c>
      <c r="BC66" s="12">
        <v>0</v>
      </c>
      <c r="BD66" s="12">
        <v>0</v>
      </c>
      <c r="BE66" s="12">
        <v>0</v>
      </c>
      <c r="BF66" s="12">
        <v>0</v>
      </c>
      <c r="BG66" s="12">
        <v>0</v>
      </c>
      <c r="BH66" s="12">
        <v>0</v>
      </c>
      <c r="BI66" s="12">
        <v>0</v>
      </c>
      <c r="BJ66" s="12">
        <v>0</v>
      </c>
      <c r="BK66" s="12">
        <v>0</v>
      </c>
      <c r="BL66" s="12">
        <v>0</v>
      </c>
      <c r="BM66" s="12">
        <v>0</v>
      </c>
      <c r="BN66" s="12">
        <v>0</v>
      </c>
      <c r="BO66" s="12">
        <v>0</v>
      </c>
      <c r="BP66" s="12">
        <v>0</v>
      </c>
      <c r="BQ66" s="12">
        <v>0</v>
      </c>
      <c r="BR66" s="12">
        <v>0</v>
      </c>
      <c r="BS66" s="12">
        <v>0</v>
      </c>
      <c r="BT66" s="12">
        <v>0</v>
      </c>
      <c r="BU66" s="12">
        <v>0</v>
      </c>
      <c r="BV66" s="12">
        <v>0</v>
      </c>
      <c r="BW66" s="12">
        <v>0</v>
      </c>
      <c r="BX66" s="12">
        <v>0</v>
      </c>
      <c r="BY66" s="12">
        <v>0</v>
      </c>
      <c r="BZ66" s="12">
        <v>0</v>
      </c>
      <c r="CA66" s="12">
        <v>0</v>
      </c>
      <c r="CB66" s="13">
        <v>0</v>
      </c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3"/>
      <c r="CQ66" s="2"/>
      <c r="CR66" s="3"/>
    </row>
    <row r="67" spans="1:96" ht="15" x14ac:dyDescent="0.2">
      <c r="A67" s="11">
        <v>4308</v>
      </c>
      <c r="B67" s="11">
        <v>5</v>
      </c>
      <c r="C67" s="11" t="s">
        <v>89</v>
      </c>
      <c r="D67" s="11" t="s">
        <v>90</v>
      </c>
      <c r="E67" s="11">
        <v>40000</v>
      </c>
      <c r="F67" s="11">
        <v>40312</v>
      </c>
      <c r="G67" s="11" t="s">
        <v>26</v>
      </c>
      <c r="H67" s="12">
        <v>0</v>
      </c>
      <c r="I67" s="12">
        <v>0</v>
      </c>
      <c r="J67" s="12">
        <v>0</v>
      </c>
      <c r="K67" s="12">
        <v>0</v>
      </c>
      <c r="L67" s="12">
        <v>0</v>
      </c>
      <c r="M67" s="12">
        <v>0</v>
      </c>
      <c r="N67" s="12">
        <v>0</v>
      </c>
      <c r="O67" s="12">
        <v>0</v>
      </c>
      <c r="P67" s="12">
        <v>89000</v>
      </c>
      <c r="Q67" s="12">
        <v>87000</v>
      </c>
      <c r="R67" s="12">
        <v>87000</v>
      </c>
      <c r="S67" s="12">
        <v>87000</v>
      </c>
      <c r="T67" s="12">
        <v>17000</v>
      </c>
      <c r="U67" s="12">
        <v>17000</v>
      </c>
      <c r="V67" s="12">
        <v>17000</v>
      </c>
      <c r="W67" s="12">
        <v>17000</v>
      </c>
      <c r="X67" s="12">
        <v>17000</v>
      </c>
      <c r="Y67" s="12">
        <v>17000</v>
      </c>
      <c r="Z67" s="12">
        <v>17000</v>
      </c>
      <c r="AA67" s="12">
        <v>17000</v>
      </c>
      <c r="AB67" s="12">
        <v>16000</v>
      </c>
      <c r="AC67" s="12">
        <v>17000</v>
      </c>
      <c r="AD67" s="12">
        <v>16000</v>
      </c>
      <c r="AE67" s="12">
        <v>15000</v>
      </c>
      <c r="AF67" s="12">
        <v>0</v>
      </c>
      <c r="AG67" s="12">
        <v>0</v>
      </c>
      <c r="AH67" s="12">
        <v>0</v>
      </c>
      <c r="AI67" s="12">
        <v>0</v>
      </c>
      <c r="AJ67" s="12">
        <v>0</v>
      </c>
      <c r="AK67" s="12">
        <v>0</v>
      </c>
      <c r="AL67" s="12">
        <v>0</v>
      </c>
      <c r="AM67" s="12">
        <v>0</v>
      </c>
      <c r="AN67" s="12">
        <v>0</v>
      </c>
      <c r="AO67" s="12">
        <v>0</v>
      </c>
      <c r="AP67" s="12">
        <v>0</v>
      </c>
      <c r="AQ67" s="12">
        <v>0</v>
      </c>
      <c r="AR67" s="12">
        <v>0</v>
      </c>
      <c r="AS67" s="12">
        <v>0</v>
      </c>
      <c r="AT67" s="12">
        <v>0</v>
      </c>
      <c r="AU67" s="12">
        <v>0</v>
      </c>
      <c r="AV67" s="12">
        <v>0</v>
      </c>
      <c r="AW67" s="12">
        <v>0</v>
      </c>
      <c r="AX67" s="12">
        <v>0</v>
      </c>
      <c r="AY67" s="12">
        <v>0</v>
      </c>
      <c r="AZ67" s="12">
        <v>0</v>
      </c>
      <c r="BA67" s="12">
        <v>0</v>
      </c>
      <c r="BB67" s="12">
        <v>0</v>
      </c>
      <c r="BC67" s="12">
        <v>0</v>
      </c>
      <c r="BD67" s="12">
        <v>0</v>
      </c>
      <c r="BE67" s="12">
        <v>0</v>
      </c>
      <c r="BF67" s="12">
        <v>0</v>
      </c>
      <c r="BG67" s="12">
        <v>0</v>
      </c>
      <c r="BH67" s="12">
        <v>0</v>
      </c>
      <c r="BI67" s="12">
        <v>0</v>
      </c>
      <c r="BJ67" s="12">
        <v>0</v>
      </c>
      <c r="BK67" s="12">
        <v>0</v>
      </c>
      <c r="BL67" s="12">
        <v>0</v>
      </c>
      <c r="BM67" s="12">
        <v>0</v>
      </c>
      <c r="BN67" s="12">
        <v>0</v>
      </c>
      <c r="BO67" s="12">
        <v>0</v>
      </c>
      <c r="BP67" s="12">
        <v>0</v>
      </c>
      <c r="BQ67" s="12">
        <v>0</v>
      </c>
      <c r="BR67" s="12">
        <v>0</v>
      </c>
      <c r="BS67" s="12">
        <v>0</v>
      </c>
      <c r="BT67" s="12">
        <v>0</v>
      </c>
      <c r="BU67" s="12">
        <v>0</v>
      </c>
      <c r="BV67" s="12">
        <v>0</v>
      </c>
      <c r="BW67" s="12">
        <v>0</v>
      </c>
      <c r="BX67" s="12">
        <v>0</v>
      </c>
      <c r="BY67" s="12">
        <v>0</v>
      </c>
      <c r="BZ67" s="12">
        <v>0</v>
      </c>
      <c r="CA67" s="12">
        <v>0</v>
      </c>
      <c r="CB67" s="13">
        <v>350000</v>
      </c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3"/>
      <c r="CQ67" s="2"/>
      <c r="CR67" s="3"/>
    </row>
    <row r="68" spans="1:96" ht="15" x14ac:dyDescent="0.2">
      <c r="A68" s="11">
        <v>4308</v>
      </c>
      <c r="B68" s="11">
        <v>6</v>
      </c>
      <c r="C68" s="11" t="s">
        <v>89</v>
      </c>
      <c r="D68" s="11" t="s">
        <v>90</v>
      </c>
      <c r="E68" s="11">
        <v>40000</v>
      </c>
      <c r="F68" s="11">
        <v>40312</v>
      </c>
      <c r="G68" s="11" t="s">
        <v>26</v>
      </c>
      <c r="H68" s="12">
        <v>0</v>
      </c>
      <c r="I68" s="12">
        <v>0</v>
      </c>
      <c r="J68" s="12">
        <v>0</v>
      </c>
      <c r="K68" s="12">
        <v>0</v>
      </c>
      <c r="L68" s="12">
        <v>0</v>
      </c>
      <c r="M68" s="12">
        <v>0</v>
      </c>
      <c r="N68" s="12">
        <v>0</v>
      </c>
      <c r="O68" s="12">
        <v>0</v>
      </c>
      <c r="P68" s="12">
        <v>0</v>
      </c>
      <c r="Q68" s="12">
        <v>0</v>
      </c>
      <c r="R68" s="12">
        <v>0</v>
      </c>
      <c r="S68" s="12">
        <v>0</v>
      </c>
      <c r="T68" s="12">
        <v>0</v>
      </c>
      <c r="U68" s="12">
        <v>0</v>
      </c>
      <c r="V68" s="12">
        <v>0</v>
      </c>
      <c r="W68" s="12">
        <v>0</v>
      </c>
      <c r="X68" s="12">
        <v>0</v>
      </c>
      <c r="Y68" s="12">
        <v>0</v>
      </c>
      <c r="Z68" s="12">
        <v>0</v>
      </c>
      <c r="AA68" s="12">
        <v>0</v>
      </c>
      <c r="AB68" s="12">
        <v>0</v>
      </c>
      <c r="AC68" s="12">
        <v>0</v>
      </c>
      <c r="AD68" s="12">
        <v>0</v>
      </c>
      <c r="AE68" s="12">
        <v>0</v>
      </c>
      <c r="AF68" s="12">
        <v>23340</v>
      </c>
      <c r="AG68" s="12">
        <v>31020</v>
      </c>
      <c r="AH68" s="12">
        <v>67440</v>
      </c>
      <c r="AI68" s="12">
        <v>51480</v>
      </c>
      <c r="AJ68" s="12">
        <v>22920</v>
      </c>
      <c r="AK68" s="12">
        <v>39780</v>
      </c>
      <c r="AL68" s="12">
        <v>47460</v>
      </c>
      <c r="AM68" s="12">
        <v>45960</v>
      </c>
      <c r="AN68" s="12">
        <v>36840</v>
      </c>
      <c r="AO68" s="12">
        <v>75660</v>
      </c>
      <c r="AP68" s="12">
        <v>79020</v>
      </c>
      <c r="AQ68" s="12">
        <v>79080</v>
      </c>
      <c r="AR68" s="12">
        <v>58350</v>
      </c>
      <c r="AS68" s="12">
        <v>77550</v>
      </c>
      <c r="AT68" s="12">
        <v>168600</v>
      </c>
      <c r="AU68" s="12">
        <v>128700</v>
      </c>
      <c r="AV68" s="12">
        <v>57300</v>
      </c>
      <c r="AW68" s="12">
        <v>99450</v>
      </c>
      <c r="AX68" s="12">
        <v>118650</v>
      </c>
      <c r="AY68" s="12">
        <v>114900</v>
      </c>
      <c r="AZ68" s="12">
        <v>92100</v>
      </c>
      <c r="BA68" s="12">
        <v>189150</v>
      </c>
      <c r="BB68" s="12">
        <v>197550</v>
      </c>
      <c r="BC68" s="12">
        <v>197700</v>
      </c>
      <c r="BD68" s="12">
        <v>58350</v>
      </c>
      <c r="BE68" s="12">
        <v>77550</v>
      </c>
      <c r="BF68" s="12">
        <v>168600</v>
      </c>
      <c r="BG68" s="12">
        <v>128700</v>
      </c>
      <c r="BH68" s="12">
        <v>57300</v>
      </c>
      <c r="BI68" s="12">
        <v>99450</v>
      </c>
      <c r="BJ68" s="12">
        <v>118650</v>
      </c>
      <c r="BK68" s="12">
        <v>114900</v>
      </c>
      <c r="BL68" s="12">
        <v>92100</v>
      </c>
      <c r="BM68" s="12">
        <v>189150</v>
      </c>
      <c r="BN68" s="12">
        <v>197550</v>
      </c>
      <c r="BO68" s="12">
        <v>197700</v>
      </c>
      <c r="BP68" s="12">
        <v>0</v>
      </c>
      <c r="BQ68" s="12">
        <v>0</v>
      </c>
      <c r="BR68" s="12">
        <v>0</v>
      </c>
      <c r="BS68" s="12">
        <v>0</v>
      </c>
      <c r="BT68" s="12">
        <v>0</v>
      </c>
      <c r="BU68" s="12">
        <v>0</v>
      </c>
      <c r="BV68" s="12">
        <v>0</v>
      </c>
      <c r="BW68" s="12">
        <v>0</v>
      </c>
      <c r="BX68" s="12">
        <v>0</v>
      </c>
      <c r="BY68" s="12">
        <v>0</v>
      </c>
      <c r="BZ68" s="12">
        <v>0</v>
      </c>
      <c r="CA68" s="12">
        <v>0</v>
      </c>
      <c r="CB68" s="13">
        <v>0</v>
      </c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3"/>
      <c r="CQ68" s="2"/>
      <c r="CR68" s="3"/>
    </row>
    <row r="69" spans="1:96" ht="15" x14ac:dyDescent="0.2">
      <c r="A69" s="5"/>
      <c r="B69" s="5"/>
      <c r="C69" s="5"/>
      <c r="D69" s="5"/>
      <c r="E69" s="5"/>
      <c r="F69" s="5"/>
      <c r="G69" s="5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  <c r="BO69" s="6"/>
      <c r="BP69" s="6"/>
      <c r="BQ69" s="6"/>
      <c r="BR69" s="6"/>
      <c r="BS69" s="6"/>
      <c r="BT69" s="6"/>
      <c r="BU69" s="6"/>
      <c r="BV69" s="6"/>
      <c r="BW69" s="6"/>
      <c r="BX69" s="6"/>
      <c r="BY69" s="6"/>
      <c r="BZ69" s="6"/>
      <c r="CA69" s="6"/>
      <c r="CB69" s="6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3"/>
      <c r="CQ69" s="3"/>
      <c r="CR69" s="3"/>
    </row>
    <row r="70" spans="1:96" ht="16.5" thickBot="1" x14ac:dyDescent="0.3">
      <c r="A70" s="5"/>
      <c r="B70" s="5"/>
      <c r="C70" s="5"/>
      <c r="D70" s="5"/>
      <c r="E70" s="5"/>
      <c r="F70" s="5"/>
      <c r="G70" s="5"/>
      <c r="H70" s="15">
        <f>SUM(H7:H69)</f>
        <v>3223000</v>
      </c>
      <c r="I70" s="15">
        <f t="shared" ref="I70:BT70" si="0">SUM(I7:I69)</f>
        <v>3552000</v>
      </c>
      <c r="J70" s="15">
        <f t="shared" si="0"/>
        <v>4208000</v>
      </c>
      <c r="K70" s="15">
        <f t="shared" si="0"/>
        <v>4102000</v>
      </c>
      <c r="L70" s="15">
        <f t="shared" si="0"/>
        <v>3857000</v>
      </c>
      <c r="M70" s="15">
        <f t="shared" si="0"/>
        <v>4030000</v>
      </c>
      <c r="N70" s="15">
        <f t="shared" si="0"/>
        <v>4288000</v>
      </c>
      <c r="O70" s="15">
        <f t="shared" si="0"/>
        <v>4759000</v>
      </c>
      <c r="P70" s="15">
        <f t="shared" si="0"/>
        <v>4677000</v>
      </c>
      <c r="Q70" s="15">
        <f t="shared" si="0"/>
        <v>3887000</v>
      </c>
      <c r="R70" s="15">
        <f t="shared" si="0"/>
        <v>3879000</v>
      </c>
      <c r="S70" s="15">
        <f t="shared" si="0"/>
        <v>4030000</v>
      </c>
      <c r="T70" s="15">
        <f t="shared" si="0"/>
        <v>3601707</v>
      </c>
      <c r="U70" s="15">
        <f t="shared" si="0"/>
        <v>3908812</v>
      </c>
      <c r="V70" s="15">
        <f t="shared" si="0"/>
        <v>3915252</v>
      </c>
      <c r="W70" s="15">
        <f t="shared" si="0"/>
        <v>3690507</v>
      </c>
      <c r="X70" s="15">
        <f t="shared" si="0"/>
        <v>4480483</v>
      </c>
      <c r="Y70" s="15">
        <f t="shared" si="0"/>
        <v>4827161</v>
      </c>
      <c r="Z70" s="15">
        <f t="shared" si="0"/>
        <v>5063577</v>
      </c>
      <c r="AA70" s="15">
        <f t="shared" si="0"/>
        <v>5052720</v>
      </c>
      <c r="AB70" s="15">
        <f t="shared" si="0"/>
        <v>4925136</v>
      </c>
      <c r="AC70" s="15">
        <f t="shared" si="0"/>
        <v>4066272</v>
      </c>
      <c r="AD70" s="15">
        <f t="shared" si="0"/>
        <v>4080943</v>
      </c>
      <c r="AE70" s="15">
        <f t="shared" si="0"/>
        <v>4282430</v>
      </c>
      <c r="AF70" s="15">
        <f t="shared" si="0"/>
        <v>3776690</v>
      </c>
      <c r="AG70" s="15">
        <f t="shared" si="0"/>
        <v>4193254</v>
      </c>
      <c r="AH70" s="15">
        <f t="shared" si="0"/>
        <v>4420320</v>
      </c>
      <c r="AI70" s="15">
        <f t="shared" si="0"/>
        <v>3911616</v>
      </c>
      <c r="AJ70" s="15">
        <f t="shared" si="0"/>
        <v>3651840</v>
      </c>
      <c r="AK70" s="15">
        <f t="shared" si="0"/>
        <v>4153813</v>
      </c>
      <c r="AL70" s="15">
        <f t="shared" si="0"/>
        <v>4228916</v>
      </c>
      <c r="AM70" s="15">
        <f t="shared" si="0"/>
        <v>5418146</v>
      </c>
      <c r="AN70" s="15">
        <f t="shared" si="0"/>
        <v>5337118</v>
      </c>
      <c r="AO70" s="15">
        <f t="shared" si="0"/>
        <v>4490026</v>
      </c>
      <c r="AP70" s="15">
        <f t="shared" si="0"/>
        <v>4122040</v>
      </c>
      <c r="AQ70" s="15">
        <f t="shared" si="0"/>
        <v>4320221</v>
      </c>
      <c r="AR70" s="15">
        <f t="shared" si="0"/>
        <v>3885971</v>
      </c>
      <c r="AS70" s="15">
        <f t="shared" si="0"/>
        <v>4251451</v>
      </c>
      <c r="AT70" s="15">
        <f t="shared" si="0"/>
        <v>4496544</v>
      </c>
      <c r="AU70" s="15">
        <f t="shared" si="0"/>
        <v>4254779</v>
      </c>
      <c r="AV70" s="15">
        <f t="shared" si="0"/>
        <v>3801990</v>
      </c>
      <c r="AW70" s="15">
        <f t="shared" si="0"/>
        <v>4416059</v>
      </c>
      <c r="AX70" s="15">
        <f t="shared" si="0"/>
        <v>4592294</v>
      </c>
      <c r="AY70" s="15">
        <f t="shared" si="0"/>
        <v>5888017</v>
      </c>
      <c r="AZ70" s="15">
        <f t="shared" si="0"/>
        <v>5743367</v>
      </c>
      <c r="BA70" s="15">
        <f t="shared" si="0"/>
        <v>4902928</v>
      </c>
      <c r="BB70" s="15">
        <f t="shared" si="0"/>
        <v>4539739</v>
      </c>
      <c r="BC70" s="15">
        <f t="shared" si="0"/>
        <v>4655861</v>
      </c>
      <c r="BD70" s="15">
        <f t="shared" si="0"/>
        <v>4088575</v>
      </c>
      <c r="BE70" s="15">
        <f t="shared" si="0"/>
        <v>4495680</v>
      </c>
      <c r="BF70" s="15">
        <f t="shared" si="0"/>
        <v>4606846</v>
      </c>
      <c r="BG70" s="15">
        <f t="shared" si="0"/>
        <v>4169427</v>
      </c>
      <c r="BH70" s="15">
        <f t="shared" si="0"/>
        <v>3857561</v>
      </c>
      <c r="BI70" s="15">
        <f t="shared" si="0"/>
        <v>4416063</v>
      </c>
      <c r="BJ70" s="15">
        <f t="shared" si="0"/>
        <v>4847783</v>
      </c>
      <c r="BK70" s="15">
        <f t="shared" si="0"/>
        <v>6355654</v>
      </c>
      <c r="BL70" s="15">
        <f t="shared" si="0"/>
        <v>5990997</v>
      </c>
      <c r="BM70" s="15">
        <f t="shared" si="0"/>
        <v>5085151</v>
      </c>
      <c r="BN70" s="15">
        <f t="shared" si="0"/>
        <v>4733487</v>
      </c>
      <c r="BO70" s="15">
        <f t="shared" si="0"/>
        <v>4793776</v>
      </c>
      <c r="BP70" s="15">
        <f t="shared" si="0"/>
        <v>4051241</v>
      </c>
      <c r="BQ70" s="15">
        <f t="shared" si="0"/>
        <v>4448201</v>
      </c>
      <c r="BR70" s="15">
        <f t="shared" si="0"/>
        <v>4709716</v>
      </c>
      <c r="BS70" s="15">
        <f t="shared" si="0"/>
        <v>4396267</v>
      </c>
      <c r="BT70" s="15">
        <f t="shared" si="0"/>
        <v>4183742</v>
      </c>
      <c r="BU70" s="15">
        <f t="shared" ref="BU70:CB70" si="1">SUM(BU7:BU69)</f>
        <v>4669253</v>
      </c>
      <c r="BV70" s="15">
        <f t="shared" si="1"/>
        <v>4938288</v>
      </c>
      <c r="BW70" s="15">
        <f t="shared" si="1"/>
        <v>6128524</v>
      </c>
      <c r="BX70" s="15">
        <f t="shared" si="1"/>
        <v>5961011</v>
      </c>
      <c r="BY70" s="15">
        <f t="shared" si="1"/>
        <v>4927082</v>
      </c>
      <c r="BZ70" s="15">
        <f t="shared" si="1"/>
        <v>4835163</v>
      </c>
      <c r="CA70" s="15">
        <f t="shared" si="1"/>
        <v>4879512</v>
      </c>
      <c r="CB70" s="15">
        <f t="shared" si="1"/>
        <v>48492000</v>
      </c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2"/>
      <c r="CP70" s="3"/>
      <c r="CQ70" s="3"/>
      <c r="CR70" s="3"/>
    </row>
    <row r="71" spans="1:96" ht="15.75" thickTop="1" x14ac:dyDescent="0.2">
      <c r="A71" s="5"/>
      <c r="B71" s="5"/>
      <c r="C71" s="5"/>
      <c r="D71" s="5"/>
      <c r="E71" s="5"/>
      <c r="F71" s="5"/>
      <c r="G71" s="5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  <c r="BO71" s="6"/>
      <c r="BP71" s="6"/>
      <c r="BQ71" s="6"/>
      <c r="BR71" s="6"/>
      <c r="BS71" s="6"/>
      <c r="BT71" s="6"/>
      <c r="BU71" s="6"/>
      <c r="BV71" s="6"/>
      <c r="BW71" s="6"/>
      <c r="BX71" s="6"/>
      <c r="BY71" s="6"/>
      <c r="BZ71" s="6"/>
      <c r="CA71" s="6"/>
      <c r="CB71" s="6"/>
      <c r="CC71" s="2">
        <f>47301-48492</f>
        <v>-1191</v>
      </c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3"/>
      <c r="CQ71" s="3"/>
      <c r="CR71" s="3"/>
    </row>
    <row r="72" spans="1:96" ht="15" x14ac:dyDescent="0.2">
      <c r="A72" s="5"/>
      <c r="B72" s="5"/>
      <c r="C72" s="5"/>
      <c r="D72" s="5"/>
      <c r="E72" s="5"/>
      <c r="F72" s="5"/>
      <c r="G72" s="5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  <c r="BO72" s="6"/>
      <c r="BP72" s="6"/>
      <c r="BQ72" s="6"/>
      <c r="BR72" s="6"/>
      <c r="BS72" s="6"/>
      <c r="BT72" s="6"/>
      <c r="BU72" s="6"/>
      <c r="BV72" s="6"/>
      <c r="BW72" s="6"/>
      <c r="BX72" s="6"/>
      <c r="BY72" s="6"/>
      <c r="BZ72" s="6"/>
      <c r="CA72" s="6"/>
      <c r="CB72" s="6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3"/>
      <c r="CQ72" s="3"/>
      <c r="CR72" s="3"/>
    </row>
    <row r="73" spans="1:96" ht="15" x14ac:dyDescent="0.2">
      <c r="A73" s="11">
        <v>2801</v>
      </c>
      <c r="B73" s="11">
        <v>1</v>
      </c>
      <c r="C73" s="11" t="s">
        <v>91</v>
      </c>
      <c r="D73" s="11" t="s">
        <v>92</v>
      </c>
      <c r="E73" s="11">
        <v>40000</v>
      </c>
      <c r="F73" s="11">
        <v>40323</v>
      </c>
      <c r="G73" s="11" t="s">
        <v>26</v>
      </c>
      <c r="H73" s="12">
        <v>76375</v>
      </c>
      <c r="I73" s="12">
        <v>260000</v>
      </c>
      <c r="J73" s="12">
        <v>20150</v>
      </c>
      <c r="K73" s="12">
        <v>40625</v>
      </c>
      <c r="L73" s="12">
        <v>65065</v>
      </c>
      <c r="M73" s="12">
        <v>32500</v>
      </c>
      <c r="N73" s="12">
        <v>8125</v>
      </c>
      <c r="O73" s="12">
        <v>21060</v>
      </c>
      <c r="P73" s="12">
        <v>22100</v>
      </c>
      <c r="Q73" s="12">
        <v>18655</v>
      </c>
      <c r="R73" s="12">
        <v>13000</v>
      </c>
      <c r="S73" s="12">
        <v>72345</v>
      </c>
      <c r="T73" s="12">
        <v>76375</v>
      </c>
      <c r="U73" s="12">
        <v>260000</v>
      </c>
      <c r="V73" s="12">
        <v>20150</v>
      </c>
      <c r="W73" s="12">
        <v>40625</v>
      </c>
      <c r="X73" s="12">
        <v>65065</v>
      </c>
      <c r="Y73" s="12">
        <v>32500</v>
      </c>
      <c r="Z73" s="12">
        <v>8125</v>
      </c>
      <c r="AA73" s="12">
        <v>21060</v>
      </c>
      <c r="AB73" s="12">
        <v>22100</v>
      </c>
      <c r="AC73" s="12">
        <v>18655</v>
      </c>
      <c r="AD73" s="12">
        <v>13000</v>
      </c>
      <c r="AE73" s="12">
        <v>72345</v>
      </c>
      <c r="AF73" s="12">
        <v>99875</v>
      </c>
      <c r="AG73" s="12">
        <v>340000</v>
      </c>
      <c r="AH73" s="12">
        <v>26350</v>
      </c>
      <c r="AI73" s="12">
        <v>53125</v>
      </c>
      <c r="AJ73" s="12">
        <v>85085</v>
      </c>
      <c r="AK73" s="12">
        <v>42500</v>
      </c>
      <c r="AL73" s="12">
        <v>10625</v>
      </c>
      <c r="AM73" s="12">
        <v>27540</v>
      </c>
      <c r="AN73" s="12">
        <v>28900</v>
      </c>
      <c r="AO73" s="12">
        <v>24395</v>
      </c>
      <c r="AP73" s="12">
        <v>17000</v>
      </c>
      <c r="AQ73" s="12">
        <v>94605</v>
      </c>
      <c r="AR73" s="12">
        <v>99875</v>
      </c>
      <c r="AS73" s="12">
        <v>340000</v>
      </c>
      <c r="AT73" s="12">
        <v>26350</v>
      </c>
      <c r="AU73" s="12">
        <v>53125</v>
      </c>
      <c r="AV73" s="12">
        <v>85085</v>
      </c>
      <c r="AW73" s="12">
        <v>42500</v>
      </c>
      <c r="AX73" s="12">
        <v>10625</v>
      </c>
      <c r="AY73" s="12">
        <v>27540</v>
      </c>
      <c r="AZ73" s="12">
        <v>28900</v>
      </c>
      <c r="BA73" s="12">
        <v>24395</v>
      </c>
      <c r="BB73" s="12">
        <v>17000</v>
      </c>
      <c r="BC73" s="12">
        <v>94605</v>
      </c>
      <c r="BD73" s="12">
        <v>99875</v>
      </c>
      <c r="BE73" s="12">
        <v>340000</v>
      </c>
      <c r="BF73" s="12">
        <v>26350</v>
      </c>
      <c r="BG73" s="12">
        <v>53125</v>
      </c>
      <c r="BH73" s="12">
        <v>85085</v>
      </c>
      <c r="BI73" s="12">
        <v>42500</v>
      </c>
      <c r="BJ73" s="12">
        <v>10625</v>
      </c>
      <c r="BK73" s="12">
        <v>27540</v>
      </c>
      <c r="BL73" s="12">
        <v>28900</v>
      </c>
      <c r="BM73" s="12">
        <v>24395</v>
      </c>
      <c r="BN73" s="12">
        <v>17000</v>
      </c>
      <c r="BO73" s="12">
        <v>94605</v>
      </c>
      <c r="BP73" s="12">
        <v>99875</v>
      </c>
      <c r="BQ73" s="12">
        <v>340000</v>
      </c>
      <c r="BR73" s="12">
        <v>26350</v>
      </c>
      <c r="BS73" s="12">
        <v>53125</v>
      </c>
      <c r="BT73" s="12">
        <v>85085</v>
      </c>
      <c r="BU73" s="12">
        <v>42500</v>
      </c>
      <c r="BV73" s="12">
        <v>10625</v>
      </c>
      <c r="BW73" s="12">
        <v>27540</v>
      </c>
      <c r="BX73" s="12">
        <v>28900</v>
      </c>
      <c r="BY73" s="12">
        <v>24395</v>
      </c>
      <c r="BZ73" s="12">
        <v>17000</v>
      </c>
      <c r="CA73" s="12">
        <v>94605</v>
      </c>
      <c r="CB73" s="13">
        <v>650000</v>
      </c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3"/>
      <c r="CQ73" s="2"/>
      <c r="CR73" s="3"/>
    </row>
    <row r="74" spans="1:96" ht="15" x14ac:dyDescent="0.2">
      <c r="A74" s="11">
        <v>2802</v>
      </c>
      <c r="B74" s="11">
        <v>1</v>
      </c>
      <c r="C74" s="11" t="s">
        <v>93</v>
      </c>
      <c r="D74" s="11" t="s">
        <v>94</v>
      </c>
      <c r="E74" s="11">
        <v>40000</v>
      </c>
      <c r="F74" s="11">
        <v>40323</v>
      </c>
      <c r="G74" s="11" t="s">
        <v>26</v>
      </c>
      <c r="H74" s="12">
        <v>500000</v>
      </c>
      <c r="I74" s="12">
        <v>750000</v>
      </c>
      <c r="J74" s="12">
        <v>750000</v>
      </c>
      <c r="K74" s="12">
        <v>750000</v>
      </c>
      <c r="L74" s="12">
        <v>750000</v>
      </c>
      <c r="M74" s="12">
        <v>300000</v>
      </c>
      <c r="N74" s="12">
        <v>150000</v>
      </c>
      <c r="O74" s="12">
        <v>150000</v>
      </c>
      <c r="P74" s="12">
        <v>500000</v>
      </c>
      <c r="Q74" s="12">
        <v>500000</v>
      </c>
      <c r="R74" s="12">
        <v>500000</v>
      </c>
      <c r="S74" s="12">
        <v>400000</v>
      </c>
      <c r="T74" s="12">
        <v>351500</v>
      </c>
      <c r="U74" s="12">
        <v>314000</v>
      </c>
      <c r="V74" s="12">
        <v>409000</v>
      </c>
      <c r="W74" s="12">
        <v>307000</v>
      </c>
      <c r="X74" s="12">
        <v>478000</v>
      </c>
      <c r="Y74" s="12">
        <v>544500</v>
      </c>
      <c r="Z74" s="12">
        <v>277500</v>
      </c>
      <c r="AA74" s="12">
        <v>412500</v>
      </c>
      <c r="AB74" s="12">
        <v>374500</v>
      </c>
      <c r="AC74" s="12">
        <v>546000</v>
      </c>
      <c r="AD74" s="12">
        <v>603000</v>
      </c>
      <c r="AE74" s="12">
        <v>382500</v>
      </c>
      <c r="AF74" s="12">
        <v>351500</v>
      </c>
      <c r="AG74" s="12">
        <v>314000</v>
      </c>
      <c r="AH74" s="12">
        <v>409000</v>
      </c>
      <c r="AI74" s="12">
        <v>307000</v>
      </c>
      <c r="AJ74" s="12">
        <v>478000</v>
      </c>
      <c r="AK74" s="12">
        <v>544500</v>
      </c>
      <c r="AL74" s="12">
        <v>277500</v>
      </c>
      <c r="AM74" s="12">
        <v>412500</v>
      </c>
      <c r="AN74" s="12">
        <v>374500</v>
      </c>
      <c r="AO74" s="12">
        <v>546000</v>
      </c>
      <c r="AP74" s="12">
        <v>603000</v>
      </c>
      <c r="AQ74" s="12">
        <v>382500</v>
      </c>
      <c r="AR74" s="12">
        <v>210900</v>
      </c>
      <c r="AS74" s="12">
        <v>188400</v>
      </c>
      <c r="AT74" s="12">
        <v>245400</v>
      </c>
      <c r="AU74" s="12">
        <v>184200</v>
      </c>
      <c r="AV74" s="12">
        <v>286800</v>
      </c>
      <c r="AW74" s="12">
        <v>326700</v>
      </c>
      <c r="AX74" s="12">
        <v>166500</v>
      </c>
      <c r="AY74" s="12">
        <v>247500</v>
      </c>
      <c r="AZ74" s="12">
        <v>224700</v>
      </c>
      <c r="BA74" s="12">
        <v>327600</v>
      </c>
      <c r="BB74" s="12">
        <v>361800</v>
      </c>
      <c r="BC74" s="12">
        <v>229500</v>
      </c>
      <c r="BD74" s="12">
        <v>140600</v>
      </c>
      <c r="BE74" s="12">
        <v>125600</v>
      </c>
      <c r="BF74" s="12">
        <v>163600</v>
      </c>
      <c r="BG74" s="12">
        <v>122800</v>
      </c>
      <c r="BH74" s="12">
        <v>191200</v>
      </c>
      <c r="BI74" s="12">
        <v>217800</v>
      </c>
      <c r="BJ74" s="12">
        <v>111000</v>
      </c>
      <c r="BK74" s="12">
        <v>165000</v>
      </c>
      <c r="BL74" s="12">
        <v>149800</v>
      </c>
      <c r="BM74" s="12">
        <v>218400</v>
      </c>
      <c r="BN74" s="12">
        <v>241200</v>
      </c>
      <c r="BO74" s="12">
        <v>153000</v>
      </c>
      <c r="BP74" s="12">
        <v>70300</v>
      </c>
      <c r="BQ74" s="12">
        <v>62800</v>
      </c>
      <c r="BR74" s="12">
        <v>81800</v>
      </c>
      <c r="BS74" s="12">
        <v>61400</v>
      </c>
      <c r="BT74" s="12">
        <v>95600</v>
      </c>
      <c r="BU74" s="12">
        <v>108900</v>
      </c>
      <c r="BV74" s="12">
        <v>55500</v>
      </c>
      <c r="BW74" s="12">
        <v>82500</v>
      </c>
      <c r="BX74" s="12">
        <v>74900</v>
      </c>
      <c r="BY74" s="12">
        <v>109200</v>
      </c>
      <c r="BZ74" s="12">
        <v>120600</v>
      </c>
      <c r="CA74" s="12">
        <v>76500</v>
      </c>
      <c r="CB74" s="13">
        <v>6000000</v>
      </c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3"/>
      <c r="CQ74" s="2"/>
      <c r="CR74" s="3"/>
    </row>
    <row r="75" spans="1:96" ht="15" x14ac:dyDescent="0.2">
      <c r="A75" s="11">
        <v>2802</v>
      </c>
      <c r="B75" s="11">
        <v>3</v>
      </c>
      <c r="C75" s="11" t="s">
        <v>93</v>
      </c>
      <c r="D75" s="11" t="s">
        <v>95</v>
      </c>
      <c r="E75" s="11">
        <v>40000</v>
      </c>
      <c r="F75" s="11">
        <v>40323</v>
      </c>
      <c r="G75" s="11" t="s">
        <v>26</v>
      </c>
      <c r="H75" s="12">
        <v>0</v>
      </c>
      <c r="I75" s="12">
        <v>0</v>
      </c>
      <c r="J75" s="12">
        <v>0</v>
      </c>
      <c r="K75" s="12">
        <v>0</v>
      </c>
      <c r="L75" s="12">
        <v>0</v>
      </c>
      <c r="M75" s="12">
        <v>0</v>
      </c>
      <c r="N75" s="12">
        <v>0</v>
      </c>
      <c r="O75" s="12">
        <v>0</v>
      </c>
      <c r="P75" s="12">
        <v>0</v>
      </c>
      <c r="Q75" s="12">
        <v>0</v>
      </c>
      <c r="R75" s="12">
        <v>0</v>
      </c>
      <c r="S75" s="12">
        <v>0</v>
      </c>
      <c r="T75" s="12">
        <v>0</v>
      </c>
      <c r="U75" s="12">
        <v>0</v>
      </c>
      <c r="V75" s="12">
        <v>0</v>
      </c>
      <c r="W75" s="12">
        <v>0</v>
      </c>
      <c r="X75" s="12">
        <v>0</v>
      </c>
      <c r="Y75" s="12">
        <v>0</v>
      </c>
      <c r="Z75" s="12">
        <v>0</v>
      </c>
      <c r="AA75" s="12">
        <v>0</v>
      </c>
      <c r="AB75" s="12">
        <v>0</v>
      </c>
      <c r="AC75" s="12">
        <v>0</v>
      </c>
      <c r="AD75" s="12">
        <v>0</v>
      </c>
      <c r="AE75" s="12">
        <v>0</v>
      </c>
      <c r="AF75" s="12">
        <v>0</v>
      </c>
      <c r="AG75" s="12">
        <v>0</v>
      </c>
      <c r="AH75" s="12">
        <v>0</v>
      </c>
      <c r="AI75" s="12">
        <v>0</v>
      </c>
      <c r="AJ75" s="12">
        <v>0</v>
      </c>
      <c r="AK75" s="12">
        <v>0</v>
      </c>
      <c r="AL75" s="12">
        <v>0</v>
      </c>
      <c r="AM75" s="12">
        <v>0</v>
      </c>
      <c r="AN75" s="12">
        <v>0</v>
      </c>
      <c r="AO75" s="12">
        <v>0</v>
      </c>
      <c r="AP75" s="12">
        <v>0</v>
      </c>
      <c r="AQ75" s="12">
        <v>0</v>
      </c>
      <c r="AR75" s="12">
        <v>0</v>
      </c>
      <c r="AS75" s="12">
        <v>0</v>
      </c>
      <c r="AT75" s="12">
        <v>0</v>
      </c>
      <c r="AU75" s="12">
        <v>0</v>
      </c>
      <c r="AV75" s="12">
        <v>0</v>
      </c>
      <c r="AW75" s="12">
        <v>0</v>
      </c>
      <c r="AX75" s="12">
        <v>0</v>
      </c>
      <c r="AY75" s="12">
        <v>0</v>
      </c>
      <c r="AZ75" s="12">
        <v>0</v>
      </c>
      <c r="BA75" s="12">
        <v>0</v>
      </c>
      <c r="BB75" s="12">
        <v>0</v>
      </c>
      <c r="BC75" s="12">
        <v>0</v>
      </c>
      <c r="BD75" s="12">
        <v>0</v>
      </c>
      <c r="BE75" s="12">
        <v>0</v>
      </c>
      <c r="BF75" s="12">
        <v>0</v>
      </c>
      <c r="BG75" s="12">
        <v>0</v>
      </c>
      <c r="BH75" s="12">
        <v>0</v>
      </c>
      <c r="BI75" s="12">
        <v>0</v>
      </c>
      <c r="BJ75" s="12">
        <v>0</v>
      </c>
      <c r="BK75" s="12">
        <v>0</v>
      </c>
      <c r="BL75" s="12">
        <v>0</v>
      </c>
      <c r="BM75" s="12">
        <v>0</v>
      </c>
      <c r="BN75" s="12">
        <v>0</v>
      </c>
      <c r="BO75" s="12">
        <v>0</v>
      </c>
      <c r="BP75" s="12">
        <v>0</v>
      </c>
      <c r="BQ75" s="12">
        <v>0</v>
      </c>
      <c r="BR75" s="12">
        <v>0</v>
      </c>
      <c r="BS75" s="12">
        <v>0</v>
      </c>
      <c r="BT75" s="12">
        <v>0</v>
      </c>
      <c r="BU75" s="12">
        <v>0</v>
      </c>
      <c r="BV75" s="12">
        <v>0</v>
      </c>
      <c r="BW75" s="12">
        <v>0</v>
      </c>
      <c r="BX75" s="12">
        <v>0</v>
      </c>
      <c r="BY75" s="12">
        <v>0</v>
      </c>
      <c r="BZ75" s="12">
        <v>0</v>
      </c>
      <c r="CA75" s="12">
        <v>0</v>
      </c>
      <c r="CB75" s="13">
        <v>0</v>
      </c>
      <c r="CC75" s="2"/>
      <c r="CD75" s="2"/>
      <c r="CE75" s="2"/>
      <c r="CF75" s="2"/>
      <c r="CG75" s="2"/>
      <c r="CH75" s="2"/>
      <c r="CI75" s="2"/>
      <c r="CJ75" s="2"/>
      <c r="CK75" s="2"/>
      <c r="CL75" s="2"/>
      <c r="CM75" s="2"/>
      <c r="CN75" s="2"/>
      <c r="CO75" s="2"/>
      <c r="CP75" s="3"/>
      <c r="CQ75" s="2"/>
      <c r="CR75" s="3"/>
    </row>
    <row r="76" spans="1:96" ht="15" x14ac:dyDescent="0.2">
      <c r="A76" s="11">
        <v>2802</v>
      </c>
      <c r="B76" s="11">
        <v>4</v>
      </c>
      <c r="C76" s="11" t="s">
        <v>93</v>
      </c>
      <c r="D76" s="11" t="s">
        <v>96</v>
      </c>
      <c r="E76" s="11">
        <v>40000</v>
      </c>
      <c r="F76" s="11">
        <v>40323</v>
      </c>
      <c r="G76" s="11" t="s">
        <v>26</v>
      </c>
      <c r="H76" s="12">
        <v>0</v>
      </c>
      <c r="I76" s="12">
        <v>0</v>
      </c>
      <c r="J76" s="12">
        <v>0</v>
      </c>
      <c r="K76" s="12">
        <v>0</v>
      </c>
      <c r="L76" s="12">
        <v>0</v>
      </c>
      <c r="M76" s="12">
        <v>0</v>
      </c>
      <c r="N76" s="12">
        <v>0</v>
      </c>
      <c r="O76" s="12">
        <v>0</v>
      </c>
      <c r="P76" s="12">
        <v>0</v>
      </c>
      <c r="Q76" s="12">
        <v>0</v>
      </c>
      <c r="R76" s="12">
        <v>0</v>
      </c>
      <c r="S76" s="12">
        <v>0</v>
      </c>
      <c r="T76" s="12">
        <v>0</v>
      </c>
      <c r="U76" s="12">
        <v>0</v>
      </c>
      <c r="V76" s="12">
        <v>0</v>
      </c>
      <c r="W76" s="12">
        <v>0</v>
      </c>
      <c r="X76" s="12">
        <v>0</v>
      </c>
      <c r="Y76" s="12">
        <v>0</v>
      </c>
      <c r="Z76" s="12">
        <v>0</v>
      </c>
      <c r="AA76" s="12">
        <v>0</v>
      </c>
      <c r="AB76" s="12">
        <v>0</v>
      </c>
      <c r="AC76" s="12">
        <v>0</v>
      </c>
      <c r="AD76" s="12">
        <v>0</v>
      </c>
      <c r="AE76" s="12">
        <v>0</v>
      </c>
      <c r="AF76" s="12">
        <v>0</v>
      </c>
      <c r="AG76" s="12">
        <v>0</v>
      </c>
      <c r="AH76" s="12">
        <v>0</v>
      </c>
      <c r="AI76" s="12">
        <v>0</v>
      </c>
      <c r="AJ76" s="12">
        <v>0</v>
      </c>
      <c r="AK76" s="12">
        <v>0</v>
      </c>
      <c r="AL76" s="12">
        <v>0</v>
      </c>
      <c r="AM76" s="12">
        <v>0</v>
      </c>
      <c r="AN76" s="12">
        <v>0</v>
      </c>
      <c r="AO76" s="12">
        <v>0</v>
      </c>
      <c r="AP76" s="12">
        <v>0</v>
      </c>
      <c r="AQ76" s="12">
        <v>0</v>
      </c>
      <c r="AR76" s="12">
        <v>0</v>
      </c>
      <c r="AS76" s="12">
        <v>0</v>
      </c>
      <c r="AT76" s="12">
        <v>0</v>
      </c>
      <c r="AU76" s="12">
        <v>0</v>
      </c>
      <c r="AV76" s="12">
        <v>0</v>
      </c>
      <c r="AW76" s="12">
        <v>0</v>
      </c>
      <c r="AX76" s="12">
        <v>0</v>
      </c>
      <c r="AY76" s="12">
        <v>0</v>
      </c>
      <c r="AZ76" s="12">
        <v>0</v>
      </c>
      <c r="BA76" s="12">
        <v>0</v>
      </c>
      <c r="BB76" s="12">
        <v>0</v>
      </c>
      <c r="BC76" s="12">
        <v>0</v>
      </c>
      <c r="BD76" s="12">
        <v>0</v>
      </c>
      <c r="BE76" s="12">
        <v>0</v>
      </c>
      <c r="BF76" s="12">
        <v>0</v>
      </c>
      <c r="BG76" s="12">
        <v>0</v>
      </c>
      <c r="BH76" s="12">
        <v>0</v>
      </c>
      <c r="BI76" s="12">
        <v>0</v>
      </c>
      <c r="BJ76" s="12">
        <v>0</v>
      </c>
      <c r="BK76" s="12">
        <v>0</v>
      </c>
      <c r="BL76" s="12">
        <v>0</v>
      </c>
      <c r="BM76" s="12">
        <v>0</v>
      </c>
      <c r="BN76" s="12">
        <v>0</v>
      </c>
      <c r="BO76" s="12">
        <v>0</v>
      </c>
      <c r="BP76" s="12">
        <v>0</v>
      </c>
      <c r="BQ76" s="12">
        <v>0</v>
      </c>
      <c r="BR76" s="12">
        <v>0</v>
      </c>
      <c r="BS76" s="12">
        <v>0</v>
      </c>
      <c r="BT76" s="12">
        <v>0</v>
      </c>
      <c r="BU76" s="12">
        <v>0</v>
      </c>
      <c r="BV76" s="12">
        <v>0</v>
      </c>
      <c r="BW76" s="12">
        <v>0</v>
      </c>
      <c r="BX76" s="12">
        <v>0</v>
      </c>
      <c r="BY76" s="12">
        <v>0</v>
      </c>
      <c r="BZ76" s="12">
        <v>0</v>
      </c>
      <c r="CA76" s="12">
        <v>0</v>
      </c>
      <c r="CB76" s="13">
        <v>0</v>
      </c>
      <c r="CC76" s="2"/>
      <c r="CD76" s="2"/>
      <c r="CE76" s="2"/>
      <c r="CF76" s="2"/>
      <c r="CG76" s="2"/>
      <c r="CH76" s="2"/>
      <c r="CI76" s="2"/>
      <c r="CJ76" s="2"/>
      <c r="CK76" s="2"/>
      <c r="CL76" s="2"/>
      <c r="CM76" s="2"/>
      <c r="CN76" s="2"/>
      <c r="CO76" s="2"/>
      <c r="CP76" s="3"/>
      <c r="CQ76" s="2"/>
      <c r="CR76" s="3"/>
    </row>
    <row r="77" spans="1:96" ht="15" x14ac:dyDescent="0.2">
      <c r="A77" s="11">
        <v>2802</v>
      </c>
      <c r="B77" s="11">
        <v>5</v>
      </c>
      <c r="C77" s="11" t="s">
        <v>93</v>
      </c>
      <c r="D77" s="11" t="s">
        <v>97</v>
      </c>
      <c r="E77" s="11">
        <v>40000</v>
      </c>
      <c r="F77" s="11">
        <v>40323</v>
      </c>
      <c r="G77" s="11" t="s">
        <v>26</v>
      </c>
      <c r="H77" s="12">
        <v>0</v>
      </c>
      <c r="I77" s="12">
        <v>0</v>
      </c>
      <c r="J77" s="12">
        <v>0</v>
      </c>
      <c r="K77" s="12">
        <v>0</v>
      </c>
      <c r="L77" s="12">
        <v>0</v>
      </c>
      <c r="M77" s="12">
        <v>0</v>
      </c>
      <c r="N77" s="12">
        <v>0</v>
      </c>
      <c r="O77" s="12">
        <v>0</v>
      </c>
      <c r="P77" s="12">
        <v>0</v>
      </c>
      <c r="Q77" s="12">
        <v>0</v>
      </c>
      <c r="R77" s="12">
        <v>0</v>
      </c>
      <c r="S77" s="12">
        <v>0</v>
      </c>
      <c r="T77" s="12">
        <v>0</v>
      </c>
      <c r="U77" s="12">
        <v>0</v>
      </c>
      <c r="V77" s="12">
        <v>0</v>
      </c>
      <c r="W77" s="12">
        <v>0</v>
      </c>
      <c r="X77" s="12">
        <v>0</v>
      </c>
      <c r="Y77" s="12">
        <v>0</v>
      </c>
      <c r="Z77" s="12">
        <v>0</v>
      </c>
      <c r="AA77" s="12">
        <v>0</v>
      </c>
      <c r="AB77" s="12">
        <v>0</v>
      </c>
      <c r="AC77" s="12">
        <v>0</v>
      </c>
      <c r="AD77" s="12">
        <v>0</v>
      </c>
      <c r="AE77" s="12">
        <v>0</v>
      </c>
      <c r="AF77" s="12">
        <v>0</v>
      </c>
      <c r="AG77" s="12">
        <v>0</v>
      </c>
      <c r="AH77" s="12">
        <v>0</v>
      </c>
      <c r="AI77" s="12">
        <v>0</v>
      </c>
      <c r="AJ77" s="12">
        <v>0</v>
      </c>
      <c r="AK77" s="12">
        <v>0</v>
      </c>
      <c r="AL77" s="12">
        <v>0</v>
      </c>
      <c r="AM77" s="12">
        <v>0</v>
      </c>
      <c r="AN77" s="12">
        <v>0</v>
      </c>
      <c r="AO77" s="12">
        <v>0</v>
      </c>
      <c r="AP77" s="12">
        <v>0</v>
      </c>
      <c r="AQ77" s="12">
        <v>0</v>
      </c>
      <c r="AR77" s="12">
        <v>0</v>
      </c>
      <c r="AS77" s="12">
        <v>0</v>
      </c>
      <c r="AT77" s="12">
        <v>0</v>
      </c>
      <c r="AU77" s="12">
        <v>0</v>
      </c>
      <c r="AV77" s="12">
        <v>0</v>
      </c>
      <c r="AW77" s="12">
        <v>0</v>
      </c>
      <c r="AX77" s="12">
        <v>0</v>
      </c>
      <c r="AY77" s="12">
        <v>0</v>
      </c>
      <c r="AZ77" s="12">
        <v>0</v>
      </c>
      <c r="BA77" s="12">
        <v>0</v>
      </c>
      <c r="BB77" s="12">
        <v>0</v>
      </c>
      <c r="BC77" s="12">
        <v>0</v>
      </c>
      <c r="BD77" s="12">
        <v>0</v>
      </c>
      <c r="BE77" s="12">
        <v>0</v>
      </c>
      <c r="BF77" s="12">
        <v>0</v>
      </c>
      <c r="BG77" s="12">
        <v>0</v>
      </c>
      <c r="BH77" s="12">
        <v>0</v>
      </c>
      <c r="BI77" s="12">
        <v>0</v>
      </c>
      <c r="BJ77" s="12">
        <v>0</v>
      </c>
      <c r="BK77" s="12">
        <v>0</v>
      </c>
      <c r="BL77" s="12">
        <v>0</v>
      </c>
      <c r="BM77" s="12">
        <v>0</v>
      </c>
      <c r="BN77" s="12">
        <v>0</v>
      </c>
      <c r="BO77" s="12">
        <v>0</v>
      </c>
      <c r="BP77" s="12">
        <v>0</v>
      </c>
      <c r="BQ77" s="12">
        <v>0</v>
      </c>
      <c r="BR77" s="12">
        <v>0</v>
      </c>
      <c r="BS77" s="12">
        <v>0</v>
      </c>
      <c r="BT77" s="12">
        <v>0</v>
      </c>
      <c r="BU77" s="12">
        <v>0</v>
      </c>
      <c r="BV77" s="12">
        <v>0</v>
      </c>
      <c r="BW77" s="12">
        <v>0</v>
      </c>
      <c r="BX77" s="12">
        <v>0</v>
      </c>
      <c r="BY77" s="12">
        <v>0</v>
      </c>
      <c r="BZ77" s="12">
        <v>0</v>
      </c>
      <c r="CA77" s="12">
        <v>0</v>
      </c>
      <c r="CB77" s="13">
        <v>0</v>
      </c>
      <c r="CC77" s="2"/>
      <c r="CD77" s="2"/>
      <c r="CE77" s="2"/>
      <c r="CF77" s="2"/>
      <c r="CG77" s="2"/>
      <c r="CH77" s="2"/>
      <c r="CI77" s="2"/>
      <c r="CJ77" s="2"/>
      <c r="CK77" s="2"/>
      <c r="CL77" s="2"/>
      <c r="CM77" s="2"/>
      <c r="CN77" s="2"/>
      <c r="CO77" s="2"/>
      <c r="CP77" s="3"/>
      <c r="CQ77" s="2"/>
      <c r="CR77" s="3"/>
    </row>
    <row r="78" spans="1:96" ht="15" x14ac:dyDescent="0.2">
      <c r="A78" s="11">
        <v>2802</v>
      </c>
      <c r="B78" s="11">
        <v>6</v>
      </c>
      <c r="C78" s="11" t="s">
        <v>93</v>
      </c>
      <c r="D78" s="11" t="s">
        <v>97</v>
      </c>
      <c r="E78" s="11">
        <v>40000</v>
      </c>
      <c r="F78" s="11">
        <v>40323</v>
      </c>
      <c r="G78" s="11" t="s">
        <v>26</v>
      </c>
      <c r="H78" s="12">
        <v>0</v>
      </c>
      <c r="I78" s="12">
        <v>0</v>
      </c>
      <c r="J78" s="12">
        <v>0</v>
      </c>
      <c r="K78" s="12">
        <v>0</v>
      </c>
      <c r="L78" s="12">
        <v>0</v>
      </c>
      <c r="M78" s="12">
        <v>0</v>
      </c>
      <c r="N78" s="12">
        <v>0</v>
      </c>
      <c r="O78" s="12">
        <v>0</v>
      </c>
      <c r="P78" s="12">
        <v>0</v>
      </c>
      <c r="Q78" s="12">
        <v>0</v>
      </c>
      <c r="R78" s="12">
        <v>0</v>
      </c>
      <c r="S78" s="12">
        <v>0</v>
      </c>
      <c r="T78" s="12">
        <v>0</v>
      </c>
      <c r="U78" s="12">
        <v>0</v>
      </c>
      <c r="V78" s="12">
        <v>0</v>
      </c>
      <c r="W78" s="12">
        <v>0</v>
      </c>
      <c r="X78" s="12">
        <v>0</v>
      </c>
      <c r="Y78" s="12">
        <v>0</v>
      </c>
      <c r="Z78" s="12">
        <v>0</v>
      </c>
      <c r="AA78" s="12">
        <v>0</v>
      </c>
      <c r="AB78" s="12">
        <v>0</v>
      </c>
      <c r="AC78" s="12">
        <v>0</v>
      </c>
      <c r="AD78" s="12">
        <v>0</v>
      </c>
      <c r="AE78" s="12">
        <v>0</v>
      </c>
      <c r="AF78" s="12">
        <v>0</v>
      </c>
      <c r="AG78" s="12">
        <v>0</v>
      </c>
      <c r="AH78" s="12">
        <v>0</v>
      </c>
      <c r="AI78" s="12">
        <v>0</v>
      </c>
      <c r="AJ78" s="12">
        <v>0</v>
      </c>
      <c r="AK78" s="12">
        <v>0</v>
      </c>
      <c r="AL78" s="12">
        <v>0</v>
      </c>
      <c r="AM78" s="12">
        <v>0</v>
      </c>
      <c r="AN78" s="12">
        <v>0</v>
      </c>
      <c r="AO78" s="12">
        <v>0</v>
      </c>
      <c r="AP78" s="12">
        <v>0</v>
      </c>
      <c r="AQ78" s="12">
        <v>0</v>
      </c>
      <c r="AR78" s="12">
        <v>0</v>
      </c>
      <c r="AS78" s="12">
        <v>0</v>
      </c>
      <c r="AT78" s="12">
        <v>0</v>
      </c>
      <c r="AU78" s="12">
        <v>0</v>
      </c>
      <c r="AV78" s="12">
        <v>0</v>
      </c>
      <c r="AW78" s="12">
        <v>0</v>
      </c>
      <c r="AX78" s="12">
        <v>0</v>
      </c>
      <c r="AY78" s="12">
        <v>0</v>
      </c>
      <c r="AZ78" s="12">
        <v>0</v>
      </c>
      <c r="BA78" s="12">
        <v>0</v>
      </c>
      <c r="BB78" s="12">
        <v>0</v>
      </c>
      <c r="BC78" s="12">
        <v>0</v>
      </c>
      <c r="BD78" s="12">
        <v>0</v>
      </c>
      <c r="BE78" s="12">
        <v>0</v>
      </c>
      <c r="BF78" s="12">
        <v>0</v>
      </c>
      <c r="BG78" s="12">
        <v>0</v>
      </c>
      <c r="BH78" s="12">
        <v>0</v>
      </c>
      <c r="BI78" s="12">
        <v>0</v>
      </c>
      <c r="BJ78" s="12">
        <v>0</v>
      </c>
      <c r="BK78" s="12">
        <v>0</v>
      </c>
      <c r="BL78" s="12">
        <v>0</v>
      </c>
      <c r="BM78" s="12">
        <v>0</v>
      </c>
      <c r="BN78" s="12">
        <v>0</v>
      </c>
      <c r="BO78" s="12">
        <v>0</v>
      </c>
      <c r="BP78" s="12">
        <v>0</v>
      </c>
      <c r="BQ78" s="12">
        <v>0</v>
      </c>
      <c r="BR78" s="12">
        <v>0</v>
      </c>
      <c r="BS78" s="12">
        <v>0</v>
      </c>
      <c r="BT78" s="12">
        <v>0</v>
      </c>
      <c r="BU78" s="12">
        <v>0</v>
      </c>
      <c r="BV78" s="12">
        <v>0</v>
      </c>
      <c r="BW78" s="12">
        <v>0</v>
      </c>
      <c r="BX78" s="12">
        <v>0</v>
      </c>
      <c r="BY78" s="12">
        <v>0</v>
      </c>
      <c r="BZ78" s="12">
        <v>0</v>
      </c>
      <c r="CA78" s="12">
        <v>0</v>
      </c>
      <c r="CB78" s="13">
        <v>0</v>
      </c>
      <c r="CC78" s="2"/>
      <c r="CD78" s="2"/>
      <c r="CE78" s="2"/>
      <c r="CF78" s="2"/>
      <c r="CG78" s="2"/>
      <c r="CH78" s="2"/>
      <c r="CI78" s="2"/>
      <c r="CJ78" s="2"/>
      <c r="CK78" s="2"/>
      <c r="CL78" s="2"/>
      <c r="CM78" s="2"/>
      <c r="CN78" s="2"/>
      <c r="CO78" s="2"/>
      <c r="CP78" s="3"/>
      <c r="CQ78" s="2"/>
      <c r="CR78" s="3"/>
    </row>
    <row r="79" spans="1:96" ht="15" x14ac:dyDescent="0.2">
      <c r="A79" s="11">
        <v>2803</v>
      </c>
      <c r="B79" s="11">
        <v>1</v>
      </c>
      <c r="C79" s="11" t="s">
        <v>98</v>
      </c>
      <c r="D79" s="11" t="s">
        <v>96</v>
      </c>
      <c r="E79" s="11" t="s">
        <v>99</v>
      </c>
      <c r="F79" s="11">
        <v>40323</v>
      </c>
      <c r="G79" s="11" t="s">
        <v>26</v>
      </c>
      <c r="H79" s="12">
        <v>0</v>
      </c>
      <c r="I79" s="12">
        <v>50000</v>
      </c>
      <c r="J79" s="12">
        <v>50000</v>
      </c>
      <c r="K79" s="12">
        <v>50000</v>
      </c>
      <c r="L79" s="12">
        <v>50000</v>
      </c>
      <c r="M79" s="12">
        <v>50000</v>
      </c>
      <c r="N79" s="12">
        <v>50000</v>
      </c>
      <c r="O79" s="12">
        <v>50000</v>
      </c>
      <c r="P79" s="12">
        <v>50000</v>
      </c>
      <c r="Q79" s="12">
        <v>50000</v>
      </c>
      <c r="R79" s="12">
        <v>25000</v>
      </c>
      <c r="S79" s="12">
        <v>25000</v>
      </c>
      <c r="T79" s="12">
        <v>0</v>
      </c>
      <c r="U79" s="12">
        <v>1000000</v>
      </c>
      <c r="V79" s="12">
        <v>1000000</v>
      </c>
      <c r="W79" s="12">
        <v>1000000</v>
      </c>
      <c r="X79" s="12">
        <v>250000</v>
      </c>
      <c r="Y79" s="12">
        <v>250000</v>
      </c>
      <c r="Z79" s="12">
        <v>250000</v>
      </c>
      <c r="AA79" s="12">
        <v>250000</v>
      </c>
      <c r="AB79" s="12">
        <v>500000</v>
      </c>
      <c r="AC79" s="12">
        <v>500000</v>
      </c>
      <c r="AD79" s="12">
        <v>2500000</v>
      </c>
      <c r="AE79" s="12">
        <v>3000000</v>
      </c>
      <c r="AF79" s="12">
        <v>1250000</v>
      </c>
      <c r="AG79" s="12">
        <v>450000</v>
      </c>
      <c r="AH79" s="12">
        <v>450000</v>
      </c>
      <c r="AI79" s="12">
        <v>450000</v>
      </c>
      <c r="AJ79" s="12">
        <v>250000</v>
      </c>
      <c r="AK79" s="12">
        <v>250000</v>
      </c>
      <c r="AL79" s="12">
        <v>250000</v>
      </c>
      <c r="AM79" s="12">
        <v>250000</v>
      </c>
      <c r="AN79" s="12">
        <v>450000</v>
      </c>
      <c r="AO79" s="12">
        <v>450000</v>
      </c>
      <c r="AP79" s="12">
        <v>250000</v>
      </c>
      <c r="AQ79" s="12">
        <v>250000</v>
      </c>
      <c r="AR79" s="12">
        <v>0</v>
      </c>
      <c r="AS79" s="12">
        <v>0</v>
      </c>
      <c r="AT79" s="12">
        <v>0</v>
      </c>
      <c r="AU79" s="12">
        <v>0</v>
      </c>
      <c r="AV79" s="12">
        <v>0</v>
      </c>
      <c r="AW79" s="12">
        <v>0</v>
      </c>
      <c r="AX79" s="12">
        <v>0</v>
      </c>
      <c r="AY79" s="12">
        <v>0</v>
      </c>
      <c r="AZ79" s="12">
        <v>0</v>
      </c>
      <c r="BA79" s="12">
        <v>0</v>
      </c>
      <c r="BB79" s="12">
        <v>0</v>
      </c>
      <c r="BC79" s="12">
        <v>0</v>
      </c>
      <c r="BD79" s="12">
        <v>0</v>
      </c>
      <c r="BE79" s="12">
        <v>0</v>
      </c>
      <c r="BF79" s="12">
        <v>0</v>
      </c>
      <c r="BG79" s="12">
        <v>0</v>
      </c>
      <c r="BH79" s="12">
        <v>0</v>
      </c>
      <c r="BI79" s="12">
        <v>0</v>
      </c>
      <c r="BJ79" s="12">
        <v>0</v>
      </c>
      <c r="BK79" s="12">
        <v>0</v>
      </c>
      <c r="BL79" s="12">
        <v>0</v>
      </c>
      <c r="BM79" s="12">
        <v>0</v>
      </c>
      <c r="BN79" s="12">
        <v>0</v>
      </c>
      <c r="BO79" s="12">
        <v>0</v>
      </c>
      <c r="BP79" s="12">
        <v>0</v>
      </c>
      <c r="BQ79" s="12">
        <v>0</v>
      </c>
      <c r="BR79" s="12">
        <v>0</v>
      </c>
      <c r="BS79" s="12">
        <v>0</v>
      </c>
      <c r="BT79" s="12">
        <v>0</v>
      </c>
      <c r="BU79" s="12">
        <v>0</v>
      </c>
      <c r="BV79" s="12">
        <v>0</v>
      </c>
      <c r="BW79" s="12">
        <v>0</v>
      </c>
      <c r="BX79" s="12">
        <v>0</v>
      </c>
      <c r="BY79" s="12">
        <v>0</v>
      </c>
      <c r="BZ79" s="12">
        <v>0</v>
      </c>
      <c r="CA79" s="12">
        <v>0</v>
      </c>
      <c r="CB79" s="13">
        <v>500000</v>
      </c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3"/>
      <c r="CQ79" s="2"/>
      <c r="CR79" s="3"/>
    </row>
    <row r="80" spans="1:96" ht="15" x14ac:dyDescent="0.2">
      <c r="A80" s="11">
        <v>2803</v>
      </c>
      <c r="B80" s="11">
        <v>2</v>
      </c>
      <c r="C80" s="11" t="s">
        <v>98</v>
      </c>
      <c r="D80" s="11" t="s">
        <v>96</v>
      </c>
      <c r="E80" s="11" t="s">
        <v>99</v>
      </c>
      <c r="F80" s="11">
        <v>40323</v>
      </c>
      <c r="G80" s="11" t="s">
        <v>26</v>
      </c>
      <c r="H80" s="12">
        <v>0</v>
      </c>
      <c r="I80" s="12">
        <v>0</v>
      </c>
      <c r="J80" s="12">
        <v>0</v>
      </c>
      <c r="K80" s="12">
        <v>0</v>
      </c>
      <c r="L80" s="12">
        <v>0</v>
      </c>
      <c r="M80" s="12">
        <v>0</v>
      </c>
      <c r="N80" s="12">
        <v>0</v>
      </c>
      <c r="O80" s="12">
        <v>0</v>
      </c>
      <c r="P80" s="12">
        <v>0</v>
      </c>
      <c r="Q80" s="12">
        <v>0</v>
      </c>
      <c r="R80" s="12">
        <v>0</v>
      </c>
      <c r="S80" s="12">
        <v>0</v>
      </c>
      <c r="T80" s="12">
        <v>0</v>
      </c>
      <c r="U80" s="12">
        <v>0</v>
      </c>
      <c r="V80" s="12">
        <v>0</v>
      </c>
      <c r="W80" s="12">
        <v>0</v>
      </c>
      <c r="X80" s="12">
        <v>0</v>
      </c>
      <c r="Y80" s="12">
        <v>0</v>
      </c>
      <c r="Z80" s="12">
        <v>0</v>
      </c>
      <c r="AA80" s="12">
        <v>0</v>
      </c>
      <c r="AB80" s="12">
        <v>0</v>
      </c>
      <c r="AC80" s="12">
        <v>0</v>
      </c>
      <c r="AD80" s="12">
        <v>0</v>
      </c>
      <c r="AE80" s="12">
        <v>0</v>
      </c>
      <c r="AF80" s="12">
        <v>0</v>
      </c>
      <c r="AG80" s="12">
        <v>0</v>
      </c>
      <c r="AH80" s="12">
        <v>0</v>
      </c>
      <c r="AI80" s="12">
        <v>0</v>
      </c>
      <c r="AJ80" s="12">
        <v>0</v>
      </c>
      <c r="AK80" s="12">
        <v>0</v>
      </c>
      <c r="AL80" s="12">
        <v>0</v>
      </c>
      <c r="AM80" s="12">
        <v>0</v>
      </c>
      <c r="AN80" s="12">
        <v>0</v>
      </c>
      <c r="AO80" s="12">
        <v>0</v>
      </c>
      <c r="AP80" s="12">
        <v>0</v>
      </c>
      <c r="AQ80" s="12">
        <v>0</v>
      </c>
      <c r="AR80" s="12">
        <v>0</v>
      </c>
      <c r="AS80" s="12">
        <v>50000</v>
      </c>
      <c r="AT80" s="12">
        <v>50000</v>
      </c>
      <c r="AU80" s="12">
        <v>50000</v>
      </c>
      <c r="AV80" s="12">
        <v>50000</v>
      </c>
      <c r="AW80" s="12">
        <v>50000</v>
      </c>
      <c r="AX80" s="12">
        <v>50000</v>
      </c>
      <c r="AY80" s="12">
        <v>50000</v>
      </c>
      <c r="AZ80" s="12">
        <v>50000</v>
      </c>
      <c r="BA80" s="12">
        <v>50000</v>
      </c>
      <c r="BB80" s="12">
        <v>25000</v>
      </c>
      <c r="BC80" s="12">
        <v>25000</v>
      </c>
      <c r="BD80" s="12">
        <v>0</v>
      </c>
      <c r="BE80" s="12">
        <v>1000000</v>
      </c>
      <c r="BF80" s="12">
        <v>1000000</v>
      </c>
      <c r="BG80" s="12">
        <v>1000000</v>
      </c>
      <c r="BH80" s="12">
        <v>250000</v>
      </c>
      <c r="BI80" s="12">
        <v>250000</v>
      </c>
      <c r="BJ80" s="12">
        <v>250000</v>
      </c>
      <c r="BK80" s="12">
        <v>250000</v>
      </c>
      <c r="BL80" s="12">
        <v>500000</v>
      </c>
      <c r="BM80" s="12">
        <v>500000</v>
      </c>
      <c r="BN80" s="12">
        <v>2000000</v>
      </c>
      <c r="BO80" s="12">
        <v>3500000</v>
      </c>
      <c r="BP80" s="12">
        <v>1250000</v>
      </c>
      <c r="BQ80" s="12">
        <v>450000</v>
      </c>
      <c r="BR80" s="12">
        <v>450000</v>
      </c>
      <c r="BS80" s="12">
        <v>450000</v>
      </c>
      <c r="BT80" s="12">
        <v>450000</v>
      </c>
      <c r="BU80" s="12">
        <v>450000</v>
      </c>
      <c r="BV80" s="12">
        <v>450000</v>
      </c>
      <c r="BW80" s="12">
        <v>450000</v>
      </c>
      <c r="BX80" s="12">
        <v>200000</v>
      </c>
      <c r="BY80" s="12">
        <v>150000</v>
      </c>
      <c r="BZ80" s="12">
        <v>150000</v>
      </c>
      <c r="CA80" s="12">
        <v>100000</v>
      </c>
      <c r="CB80" s="13">
        <v>0</v>
      </c>
      <c r="CC80" s="2"/>
      <c r="CD80" s="2"/>
      <c r="CE80" s="2"/>
      <c r="CF80" s="2"/>
      <c r="CG80" s="2"/>
      <c r="CH80" s="2"/>
      <c r="CI80" s="2"/>
      <c r="CJ80" s="2"/>
      <c r="CK80" s="2"/>
      <c r="CL80" s="2"/>
      <c r="CM80" s="2"/>
      <c r="CN80" s="2"/>
      <c r="CO80" s="2"/>
      <c r="CP80" s="3"/>
      <c r="CQ80" s="2"/>
      <c r="CR80" s="3"/>
    </row>
    <row r="81" spans="1:96" ht="15" x14ac:dyDescent="0.2">
      <c r="A81" s="11">
        <v>2809</v>
      </c>
      <c r="B81" s="11">
        <v>1</v>
      </c>
      <c r="C81" s="11" t="s">
        <v>100</v>
      </c>
      <c r="D81" s="11" t="s">
        <v>86</v>
      </c>
      <c r="E81" s="11">
        <v>40000</v>
      </c>
      <c r="F81" s="11">
        <v>40323</v>
      </c>
      <c r="G81" s="11" t="s">
        <v>26</v>
      </c>
      <c r="H81" s="12">
        <v>0</v>
      </c>
      <c r="I81" s="12">
        <v>0</v>
      </c>
      <c r="J81" s="12">
        <v>0</v>
      </c>
      <c r="K81" s="12">
        <v>0</v>
      </c>
      <c r="L81" s="12">
        <v>0</v>
      </c>
      <c r="M81" s="12">
        <v>0</v>
      </c>
      <c r="N81" s="12">
        <v>0</v>
      </c>
      <c r="O81" s="12">
        <v>0</v>
      </c>
      <c r="P81" s="12">
        <v>0</v>
      </c>
      <c r="Q81" s="12">
        <v>0</v>
      </c>
      <c r="R81" s="12">
        <v>0</v>
      </c>
      <c r="S81" s="12">
        <v>0</v>
      </c>
      <c r="T81" s="12">
        <v>0</v>
      </c>
      <c r="U81" s="12">
        <v>0</v>
      </c>
      <c r="V81" s="12">
        <v>0</v>
      </c>
      <c r="W81" s="12">
        <v>0</v>
      </c>
      <c r="X81" s="12">
        <v>0</v>
      </c>
      <c r="Y81" s="12">
        <v>0</v>
      </c>
      <c r="Z81" s="12">
        <v>0</v>
      </c>
      <c r="AA81" s="12">
        <v>0</v>
      </c>
      <c r="AB81" s="12">
        <v>0</v>
      </c>
      <c r="AC81" s="12">
        <v>0</v>
      </c>
      <c r="AD81" s="12">
        <v>0</v>
      </c>
      <c r="AE81" s="12">
        <v>0</v>
      </c>
      <c r="AF81" s="12">
        <v>0</v>
      </c>
      <c r="AG81" s="12">
        <v>0</v>
      </c>
      <c r="AH81" s="12">
        <v>0</v>
      </c>
      <c r="AI81" s="12">
        <v>0</v>
      </c>
      <c r="AJ81" s="12">
        <v>0</v>
      </c>
      <c r="AK81" s="12">
        <v>0</v>
      </c>
      <c r="AL81" s="12">
        <v>0</v>
      </c>
      <c r="AM81" s="12">
        <v>0</v>
      </c>
      <c r="AN81" s="12">
        <v>0</v>
      </c>
      <c r="AO81" s="12">
        <v>0</v>
      </c>
      <c r="AP81" s="12">
        <v>0</v>
      </c>
      <c r="AQ81" s="12">
        <v>0</v>
      </c>
      <c r="AR81" s="12">
        <v>0</v>
      </c>
      <c r="AS81" s="12">
        <v>0</v>
      </c>
      <c r="AT81" s="12">
        <v>0</v>
      </c>
      <c r="AU81" s="12">
        <v>0</v>
      </c>
      <c r="AV81" s="12">
        <v>0</v>
      </c>
      <c r="AW81" s="12">
        <v>0</v>
      </c>
      <c r="AX81" s="12">
        <v>0</v>
      </c>
      <c r="AY81" s="12">
        <v>0</v>
      </c>
      <c r="AZ81" s="12">
        <v>0</v>
      </c>
      <c r="BA81" s="12">
        <v>0</v>
      </c>
      <c r="BB81" s="12">
        <v>0</v>
      </c>
      <c r="BC81" s="12">
        <v>0</v>
      </c>
      <c r="BD81" s="12">
        <v>0</v>
      </c>
      <c r="BE81" s="12">
        <v>0</v>
      </c>
      <c r="BF81" s="12">
        <v>0</v>
      </c>
      <c r="BG81" s="12">
        <v>0</v>
      </c>
      <c r="BH81" s="12">
        <v>0</v>
      </c>
      <c r="BI81" s="12">
        <v>0</v>
      </c>
      <c r="BJ81" s="12">
        <v>0</v>
      </c>
      <c r="BK81" s="12">
        <v>0</v>
      </c>
      <c r="BL81" s="12">
        <v>0</v>
      </c>
      <c r="BM81" s="12">
        <v>0</v>
      </c>
      <c r="BN81" s="12">
        <v>0</v>
      </c>
      <c r="BO81" s="12">
        <v>0</v>
      </c>
      <c r="BP81" s="12">
        <v>0</v>
      </c>
      <c r="BQ81" s="12">
        <v>0</v>
      </c>
      <c r="BR81" s="12">
        <v>0</v>
      </c>
      <c r="BS81" s="12">
        <v>0</v>
      </c>
      <c r="BT81" s="12">
        <v>0</v>
      </c>
      <c r="BU81" s="12">
        <v>0</v>
      </c>
      <c r="BV81" s="12">
        <v>0</v>
      </c>
      <c r="BW81" s="12">
        <v>0</v>
      </c>
      <c r="BX81" s="12">
        <v>0</v>
      </c>
      <c r="BY81" s="12">
        <v>0</v>
      </c>
      <c r="BZ81" s="12">
        <v>0</v>
      </c>
      <c r="CA81" s="12">
        <v>0</v>
      </c>
      <c r="CB81" s="13">
        <v>0</v>
      </c>
      <c r="CC81" s="2"/>
      <c r="CD81" s="2"/>
      <c r="CE81" s="2"/>
      <c r="CF81" s="2"/>
      <c r="CG81" s="2"/>
      <c r="CH81" s="2"/>
      <c r="CI81" s="2"/>
      <c r="CJ81" s="2"/>
      <c r="CK81" s="2"/>
      <c r="CL81" s="2"/>
      <c r="CM81" s="2"/>
      <c r="CN81" s="2"/>
      <c r="CO81" s="2"/>
      <c r="CP81" s="3"/>
      <c r="CQ81" s="2"/>
      <c r="CR81" s="3"/>
    </row>
    <row r="82" spans="1:96" ht="15" x14ac:dyDescent="0.2">
      <c r="A82" s="11">
        <v>2810</v>
      </c>
      <c r="B82" s="11">
        <v>1</v>
      </c>
      <c r="C82" s="11" t="s">
        <v>101</v>
      </c>
      <c r="D82" s="11" t="s">
        <v>102</v>
      </c>
      <c r="E82" s="11">
        <v>40000</v>
      </c>
      <c r="F82" s="11">
        <v>40323</v>
      </c>
      <c r="G82" s="11" t="s">
        <v>26</v>
      </c>
      <c r="H82" s="12">
        <v>36205</v>
      </c>
      <c r="I82" s="12">
        <v>32342</v>
      </c>
      <c r="J82" s="12">
        <v>42127</v>
      </c>
      <c r="K82" s="12">
        <v>31621</v>
      </c>
      <c r="L82" s="12">
        <v>49234</v>
      </c>
      <c r="M82" s="12">
        <v>56084</v>
      </c>
      <c r="N82" s="12">
        <v>28583</v>
      </c>
      <c r="O82" s="12">
        <v>42488</v>
      </c>
      <c r="P82" s="12">
        <v>38574</v>
      </c>
      <c r="Q82" s="12">
        <v>56238</v>
      </c>
      <c r="R82" s="12">
        <v>62109</v>
      </c>
      <c r="S82" s="12">
        <v>39395</v>
      </c>
      <c r="T82" s="12">
        <v>31635</v>
      </c>
      <c r="U82" s="12">
        <v>28260</v>
      </c>
      <c r="V82" s="12">
        <v>36810</v>
      </c>
      <c r="W82" s="12">
        <v>27630</v>
      </c>
      <c r="X82" s="12">
        <v>43020</v>
      </c>
      <c r="Y82" s="12">
        <v>49005</v>
      </c>
      <c r="Z82" s="12">
        <v>24975</v>
      </c>
      <c r="AA82" s="12">
        <v>37125</v>
      </c>
      <c r="AB82" s="12">
        <v>33705</v>
      </c>
      <c r="AC82" s="12">
        <v>49140</v>
      </c>
      <c r="AD82" s="12">
        <v>54270</v>
      </c>
      <c r="AE82" s="12">
        <v>34425</v>
      </c>
      <c r="AF82" s="12">
        <v>31635</v>
      </c>
      <c r="AG82" s="12">
        <v>28260</v>
      </c>
      <c r="AH82" s="12">
        <v>36810</v>
      </c>
      <c r="AI82" s="12">
        <v>27630</v>
      </c>
      <c r="AJ82" s="12">
        <v>43020</v>
      </c>
      <c r="AK82" s="12">
        <v>49005</v>
      </c>
      <c r="AL82" s="12">
        <v>24975</v>
      </c>
      <c r="AM82" s="12">
        <v>37125</v>
      </c>
      <c r="AN82" s="12">
        <v>33705</v>
      </c>
      <c r="AO82" s="12">
        <v>49140</v>
      </c>
      <c r="AP82" s="12">
        <v>54270</v>
      </c>
      <c r="AQ82" s="12">
        <v>34425</v>
      </c>
      <c r="AR82" s="12">
        <v>175750</v>
      </c>
      <c r="AS82" s="12">
        <v>157000</v>
      </c>
      <c r="AT82" s="12">
        <v>204500</v>
      </c>
      <c r="AU82" s="12">
        <v>153500</v>
      </c>
      <c r="AV82" s="12">
        <v>239000</v>
      </c>
      <c r="AW82" s="12">
        <v>272250</v>
      </c>
      <c r="AX82" s="12">
        <v>138750</v>
      </c>
      <c r="AY82" s="12">
        <v>206250</v>
      </c>
      <c r="AZ82" s="12">
        <v>187250</v>
      </c>
      <c r="BA82" s="12">
        <v>273000</v>
      </c>
      <c r="BB82" s="12">
        <v>301500</v>
      </c>
      <c r="BC82" s="12">
        <v>191250</v>
      </c>
      <c r="BD82" s="12">
        <v>175750</v>
      </c>
      <c r="BE82" s="12">
        <v>157000</v>
      </c>
      <c r="BF82" s="12">
        <v>204500</v>
      </c>
      <c r="BG82" s="12">
        <v>153500</v>
      </c>
      <c r="BH82" s="12">
        <v>239000</v>
      </c>
      <c r="BI82" s="12">
        <v>272250</v>
      </c>
      <c r="BJ82" s="12">
        <v>138750</v>
      </c>
      <c r="BK82" s="12">
        <v>206250</v>
      </c>
      <c r="BL82" s="12">
        <v>187250</v>
      </c>
      <c r="BM82" s="12">
        <v>273000</v>
      </c>
      <c r="BN82" s="12">
        <v>301500</v>
      </c>
      <c r="BO82" s="12">
        <v>191250</v>
      </c>
      <c r="BP82" s="12">
        <v>316350</v>
      </c>
      <c r="BQ82" s="12">
        <v>282600</v>
      </c>
      <c r="BR82" s="12">
        <v>368100</v>
      </c>
      <c r="BS82" s="12">
        <v>276300</v>
      </c>
      <c r="BT82" s="12">
        <v>430200</v>
      </c>
      <c r="BU82" s="12">
        <v>490050</v>
      </c>
      <c r="BV82" s="12">
        <v>249750</v>
      </c>
      <c r="BW82" s="12">
        <v>371250</v>
      </c>
      <c r="BX82" s="12">
        <v>337050</v>
      </c>
      <c r="BY82" s="12">
        <v>491400</v>
      </c>
      <c r="BZ82" s="12">
        <v>542700</v>
      </c>
      <c r="CA82" s="12">
        <v>344250</v>
      </c>
      <c r="CB82" s="13">
        <v>515000</v>
      </c>
      <c r="CC82" s="2"/>
      <c r="CD82" s="2"/>
      <c r="CE82" s="2"/>
      <c r="CF82" s="2"/>
      <c r="CG82" s="2"/>
      <c r="CH82" s="2"/>
      <c r="CI82" s="2"/>
      <c r="CJ82" s="2"/>
      <c r="CK82" s="2"/>
      <c r="CL82" s="2"/>
      <c r="CM82" s="2"/>
      <c r="CN82" s="2"/>
      <c r="CO82" s="2"/>
      <c r="CP82" s="3"/>
      <c r="CQ82" s="2"/>
      <c r="CR82" s="3"/>
    </row>
    <row r="83" spans="1:96" ht="15" x14ac:dyDescent="0.2">
      <c r="A83" s="11">
        <v>2812</v>
      </c>
      <c r="B83" s="11">
        <v>1</v>
      </c>
      <c r="C83" s="11" t="s">
        <v>103</v>
      </c>
      <c r="D83" s="11" t="s">
        <v>96</v>
      </c>
      <c r="E83" s="11">
        <v>40000</v>
      </c>
      <c r="F83" s="11">
        <v>40323</v>
      </c>
      <c r="G83" s="11" t="s">
        <v>26</v>
      </c>
      <c r="H83" s="12">
        <v>290000</v>
      </c>
      <c r="I83" s="12">
        <v>290000</v>
      </c>
      <c r="J83" s="12">
        <v>0</v>
      </c>
      <c r="K83" s="12">
        <v>0</v>
      </c>
      <c r="L83" s="12">
        <v>0</v>
      </c>
      <c r="M83" s="12">
        <v>0</v>
      </c>
      <c r="N83" s="12">
        <v>0</v>
      </c>
      <c r="O83" s="12">
        <v>0</v>
      </c>
      <c r="P83" s="12">
        <v>0</v>
      </c>
      <c r="Q83" s="12">
        <v>0</v>
      </c>
      <c r="R83" s="12">
        <v>0</v>
      </c>
      <c r="S83" s="12">
        <v>0</v>
      </c>
      <c r="T83" s="12">
        <v>0</v>
      </c>
      <c r="U83" s="12">
        <v>0</v>
      </c>
      <c r="V83" s="12">
        <v>0</v>
      </c>
      <c r="W83" s="12">
        <v>0</v>
      </c>
      <c r="X83" s="12">
        <v>0</v>
      </c>
      <c r="Y83" s="12">
        <v>0</v>
      </c>
      <c r="Z83" s="12">
        <v>0</v>
      </c>
      <c r="AA83" s="12">
        <v>0</v>
      </c>
      <c r="AB83" s="12">
        <v>0</v>
      </c>
      <c r="AC83" s="12">
        <v>0</v>
      </c>
      <c r="AD83" s="12">
        <v>0</v>
      </c>
      <c r="AE83" s="12">
        <v>0</v>
      </c>
      <c r="AF83" s="12">
        <v>0</v>
      </c>
      <c r="AG83" s="12">
        <v>0</v>
      </c>
      <c r="AH83" s="12">
        <v>0</v>
      </c>
      <c r="AI83" s="12">
        <v>0</v>
      </c>
      <c r="AJ83" s="12">
        <v>0</v>
      </c>
      <c r="AK83" s="12">
        <v>0</v>
      </c>
      <c r="AL83" s="12">
        <v>0</v>
      </c>
      <c r="AM83" s="12">
        <v>0</v>
      </c>
      <c r="AN83" s="12">
        <v>0</v>
      </c>
      <c r="AO83" s="12">
        <v>0</v>
      </c>
      <c r="AP83" s="12">
        <v>0</v>
      </c>
      <c r="AQ83" s="12">
        <v>0</v>
      </c>
      <c r="AR83" s="12">
        <v>0</v>
      </c>
      <c r="AS83" s="12">
        <v>0</v>
      </c>
      <c r="AT83" s="12">
        <v>0</v>
      </c>
      <c r="AU83" s="12">
        <v>0</v>
      </c>
      <c r="AV83" s="12">
        <v>0</v>
      </c>
      <c r="AW83" s="12">
        <v>0</v>
      </c>
      <c r="AX83" s="12">
        <v>0</v>
      </c>
      <c r="AY83" s="12">
        <v>0</v>
      </c>
      <c r="AZ83" s="12">
        <v>0</v>
      </c>
      <c r="BA83" s="12">
        <v>0</v>
      </c>
      <c r="BB83" s="12">
        <v>0</v>
      </c>
      <c r="BC83" s="12">
        <v>0</v>
      </c>
      <c r="BD83" s="12">
        <v>0</v>
      </c>
      <c r="BE83" s="12">
        <v>0</v>
      </c>
      <c r="BF83" s="12">
        <v>0</v>
      </c>
      <c r="BG83" s="12">
        <v>0</v>
      </c>
      <c r="BH83" s="12">
        <v>0</v>
      </c>
      <c r="BI83" s="12">
        <v>0</v>
      </c>
      <c r="BJ83" s="12">
        <v>0</v>
      </c>
      <c r="BK83" s="12">
        <v>0</v>
      </c>
      <c r="BL83" s="12">
        <v>0</v>
      </c>
      <c r="BM83" s="12">
        <v>0</v>
      </c>
      <c r="BN83" s="12">
        <v>0</v>
      </c>
      <c r="BO83" s="12">
        <v>0</v>
      </c>
      <c r="BP83" s="12">
        <v>0</v>
      </c>
      <c r="BQ83" s="12">
        <v>0</v>
      </c>
      <c r="BR83" s="12">
        <v>0</v>
      </c>
      <c r="BS83" s="12">
        <v>0</v>
      </c>
      <c r="BT83" s="12">
        <v>0</v>
      </c>
      <c r="BU83" s="12">
        <v>0</v>
      </c>
      <c r="BV83" s="12">
        <v>0</v>
      </c>
      <c r="BW83" s="12">
        <v>0</v>
      </c>
      <c r="BX83" s="12">
        <v>0</v>
      </c>
      <c r="BY83" s="12">
        <v>0</v>
      </c>
      <c r="BZ83" s="12">
        <v>0</v>
      </c>
      <c r="CA83" s="12">
        <v>0</v>
      </c>
      <c r="CB83" s="13">
        <v>580000</v>
      </c>
      <c r="CC83" s="2"/>
      <c r="CD83" s="2"/>
      <c r="CE83" s="2"/>
      <c r="CF83" s="2"/>
      <c r="CG83" s="2"/>
      <c r="CH83" s="2"/>
      <c r="CI83" s="2"/>
      <c r="CJ83" s="2"/>
      <c r="CK83" s="2"/>
      <c r="CL83" s="2"/>
      <c r="CM83" s="2"/>
      <c r="CN83" s="2"/>
      <c r="CO83" s="2"/>
      <c r="CP83" s="3"/>
      <c r="CQ83" s="2"/>
      <c r="CR83" s="3"/>
    </row>
    <row r="84" spans="1:96" ht="15" x14ac:dyDescent="0.2">
      <c r="A84" s="11">
        <v>2813</v>
      </c>
      <c r="B84" s="11">
        <v>1</v>
      </c>
      <c r="C84" s="11" t="s">
        <v>104</v>
      </c>
      <c r="D84" s="11" t="s">
        <v>105</v>
      </c>
      <c r="E84" s="11" t="s">
        <v>99</v>
      </c>
      <c r="F84" s="11">
        <v>40323</v>
      </c>
      <c r="G84" s="11" t="s">
        <v>26</v>
      </c>
      <c r="H84" s="12">
        <v>0</v>
      </c>
      <c r="I84" s="12">
        <v>35089</v>
      </c>
      <c r="J84" s="12">
        <v>15216</v>
      </c>
      <c r="K84" s="12">
        <v>255</v>
      </c>
      <c r="L84" s="12">
        <v>50383</v>
      </c>
      <c r="M84" s="12">
        <v>50638</v>
      </c>
      <c r="N84" s="12">
        <v>75959</v>
      </c>
      <c r="O84" s="12">
        <v>76344</v>
      </c>
      <c r="P84" s="12">
        <v>76731</v>
      </c>
      <c r="Q84" s="12">
        <v>52057</v>
      </c>
      <c r="R84" s="12">
        <v>52322</v>
      </c>
      <c r="S84" s="12">
        <v>27526</v>
      </c>
      <c r="T84" s="12">
        <v>2508940</v>
      </c>
      <c r="U84" s="12">
        <v>3524204</v>
      </c>
      <c r="V84" s="12">
        <v>3542081</v>
      </c>
      <c r="W84" s="12">
        <v>3058781</v>
      </c>
      <c r="X84" s="12">
        <v>1069225</v>
      </c>
      <c r="Y84" s="12">
        <v>1074649</v>
      </c>
      <c r="Z84" s="12">
        <v>879593</v>
      </c>
      <c r="AA84" s="12">
        <v>833928</v>
      </c>
      <c r="AB84" s="12">
        <v>1088792</v>
      </c>
      <c r="AC84" s="12">
        <v>3600656</v>
      </c>
      <c r="AD84" s="12">
        <v>3117653</v>
      </c>
      <c r="AE84" s="12">
        <v>2130935</v>
      </c>
      <c r="AF84" s="12">
        <v>657988</v>
      </c>
      <c r="AG84" s="12">
        <v>661326</v>
      </c>
      <c r="AH84" s="12">
        <v>664681</v>
      </c>
      <c r="AI84" s="12">
        <v>668053</v>
      </c>
      <c r="AJ84" s="12">
        <v>671441</v>
      </c>
      <c r="AK84" s="12">
        <v>674847</v>
      </c>
      <c r="AL84" s="12">
        <v>678271</v>
      </c>
      <c r="AM84" s="12">
        <v>681711</v>
      </c>
      <c r="AN84" s="12">
        <v>685169</v>
      </c>
      <c r="AO84" s="12">
        <v>688645</v>
      </c>
      <c r="AP84" s="12">
        <v>692138</v>
      </c>
      <c r="AQ84" s="12">
        <v>567771</v>
      </c>
      <c r="AR84" s="12">
        <v>0</v>
      </c>
      <c r="AS84" s="12">
        <v>0</v>
      </c>
      <c r="AT84" s="12">
        <v>0</v>
      </c>
      <c r="AU84" s="12">
        <v>0</v>
      </c>
      <c r="AV84" s="12">
        <v>0</v>
      </c>
      <c r="AW84" s="12">
        <v>0</v>
      </c>
      <c r="AX84" s="12">
        <v>0</v>
      </c>
      <c r="AY84" s="12">
        <v>0</v>
      </c>
      <c r="AZ84" s="12">
        <v>0</v>
      </c>
      <c r="BA84" s="12">
        <v>0</v>
      </c>
      <c r="BB84" s="12">
        <v>0</v>
      </c>
      <c r="BC84" s="12">
        <v>0</v>
      </c>
      <c r="BD84" s="12">
        <v>0</v>
      </c>
      <c r="BE84" s="12">
        <v>0</v>
      </c>
      <c r="BF84" s="12">
        <v>0</v>
      </c>
      <c r="BG84" s="12">
        <v>0</v>
      </c>
      <c r="BH84" s="12">
        <v>0</v>
      </c>
      <c r="BI84" s="12">
        <v>0</v>
      </c>
      <c r="BJ84" s="12">
        <v>0</v>
      </c>
      <c r="BK84" s="12">
        <v>0</v>
      </c>
      <c r="BL84" s="12">
        <v>0</v>
      </c>
      <c r="BM84" s="12">
        <v>0</v>
      </c>
      <c r="BN84" s="12">
        <v>0</v>
      </c>
      <c r="BO84" s="12">
        <v>0</v>
      </c>
      <c r="BP84" s="12">
        <v>0</v>
      </c>
      <c r="BQ84" s="12">
        <v>0</v>
      </c>
      <c r="BR84" s="12">
        <v>0</v>
      </c>
      <c r="BS84" s="12">
        <v>0</v>
      </c>
      <c r="BT84" s="12">
        <v>0</v>
      </c>
      <c r="BU84" s="12">
        <v>0</v>
      </c>
      <c r="BV84" s="12">
        <v>0</v>
      </c>
      <c r="BW84" s="12">
        <v>0</v>
      </c>
      <c r="BX84" s="12">
        <v>0</v>
      </c>
      <c r="BY84" s="12">
        <v>0</v>
      </c>
      <c r="BZ84" s="12">
        <v>0</v>
      </c>
      <c r="CA84" s="12">
        <v>0</v>
      </c>
      <c r="CB84" s="13">
        <v>512520</v>
      </c>
      <c r="CC84" s="2"/>
      <c r="CD84" s="2"/>
      <c r="CE84" s="2"/>
      <c r="CF84" s="2"/>
      <c r="CG84" s="2"/>
      <c r="CH84" s="2"/>
      <c r="CI84" s="2"/>
      <c r="CJ84" s="2"/>
      <c r="CK84" s="2"/>
      <c r="CL84" s="2"/>
      <c r="CM84" s="2"/>
      <c r="CN84" s="2"/>
      <c r="CO84" s="2"/>
      <c r="CP84" s="3"/>
      <c r="CQ84" s="2"/>
      <c r="CR84" s="3"/>
    </row>
    <row r="85" spans="1:96" ht="15" x14ac:dyDescent="0.2">
      <c r="A85" s="11">
        <v>2813</v>
      </c>
      <c r="B85" s="11">
        <v>2</v>
      </c>
      <c r="C85" s="11" t="s">
        <v>104</v>
      </c>
      <c r="D85" s="11" t="s">
        <v>106</v>
      </c>
      <c r="E85" s="11" t="s">
        <v>99</v>
      </c>
      <c r="F85" s="11">
        <v>40323</v>
      </c>
      <c r="G85" s="11" t="s">
        <v>26</v>
      </c>
      <c r="H85" s="12">
        <v>0</v>
      </c>
      <c r="I85" s="12">
        <v>0</v>
      </c>
      <c r="J85" s="12">
        <v>0</v>
      </c>
      <c r="K85" s="12">
        <v>0</v>
      </c>
      <c r="L85" s="12">
        <v>0</v>
      </c>
      <c r="M85" s="12">
        <v>0</v>
      </c>
      <c r="N85" s="12">
        <v>0</v>
      </c>
      <c r="O85" s="12">
        <v>0</v>
      </c>
      <c r="P85" s="12">
        <v>0</v>
      </c>
      <c r="Q85" s="12">
        <v>0</v>
      </c>
      <c r="R85" s="12">
        <v>0</v>
      </c>
      <c r="S85" s="12">
        <v>0</v>
      </c>
      <c r="T85" s="12">
        <v>0</v>
      </c>
      <c r="U85" s="12">
        <v>0</v>
      </c>
      <c r="V85" s="12">
        <v>0</v>
      </c>
      <c r="W85" s="12">
        <v>0</v>
      </c>
      <c r="X85" s="12">
        <v>0</v>
      </c>
      <c r="Y85" s="12">
        <v>0</v>
      </c>
      <c r="Z85" s="12">
        <v>0</v>
      </c>
      <c r="AA85" s="12">
        <v>0</v>
      </c>
      <c r="AB85" s="12">
        <v>0</v>
      </c>
      <c r="AC85" s="12">
        <v>0</v>
      </c>
      <c r="AD85" s="12">
        <v>0</v>
      </c>
      <c r="AE85" s="12">
        <v>0</v>
      </c>
      <c r="AF85" s="12">
        <v>15038</v>
      </c>
      <c r="AG85" s="12">
        <v>15115</v>
      </c>
      <c r="AH85" s="12">
        <v>20184</v>
      </c>
      <c r="AI85" s="12">
        <v>40357</v>
      </c>
      <c r="AJ85" s="12">
        <v>10485</v>
      </c>
      <c r="AK85" s="12">
        <v>10539</v>
      </c>
      <c r="AL85" s="12">
        <v>50693</v>
      </c>
      <c r="AM85" s="12">
        <v>50951</v>
      </c>
      <c r="AN85" s="12">
        <v>11108</v>
      </c>
      <c r="AO85" s="12">
        <v>16177</v>
      </c>
      <c r="AP85" s="12">
        <v>11246</v>
      </c>
      <c r="AQ85" s="12">
        <v>5665</v>
      </c>
      <c r="AR85" s="12">
        <v>0</v>
      </c>
      <c r="AS85" s="12">
        <v>0</v>
      </c>
      <c r="AT85" s="12">
        <v>0</v>
      </c>
      <c r="AU85" s="12">
        <v>0</v>
      </c>
      <c r="AV85" s="12">
        <v>0</v>
      </c>
      <c r="AW85" s="12">
        <v>0</v>
      </c>
      <c r="AX85" s="12">
        <v>0</v>
      </c>
      <c r="AY85" s="12">
        <v>0</v>
      </c>
      <c r="AZ85" s="12">
        <v>0</v>
      </c>
      <c r="BA85" s="12">
        <v>0</v>
      </c>
      <c r="BB85" s="12">
        <v>0</v>
      </c>
      <c r="BC85" s="12">
        <v>0</v>
      </c>
      <c r="BD85" s="12">
        <v>0</v>
      </c>
      <c r="BE85" s="12">
        <v>0</v>
      </c>
      <c r="BF85" s="12">
        <v>0</v>
      </c>
      <c r="BG85" s="12">
        <v>0</v>
      </c>
      <c r="BH85" s="12">
        <v>0</v>
      </c>
      <c r="BI85" s="12">
        <v>0</v>
      </c>
      <c r="BJ85" s="12">
        <v>0</v>
      </c>
      <c r="BK85" s="12">
        <v>0</v>
      </c>
      <c r="BL85" s="12">
        <v>0</v>
      </c>
      <c r="BM85" s="12">
        <v>0</v>
      </c>
      <c r="BN85" s="12">
        <v>0</v>
      </c>
      <c r="BO85" s="12">
        <v>0</v>
      </c>
      <c r="BP85" s="12">
        <v>0</v>
      </c>
      <c r="BQ85" s="12">
        <v>0</v>
      </c>
      <c r="BR85" s="12">
        <v>0</v>
      </c>
      <c r="BS85" s="12">
        <v>0</v>
      </c>
      <c r="BT85" s="12">
        <v>0</v>
      </c>
      <c r="BU85" s="12">
        <v>0</v>
      </c>
      <c r="BV85" s="12">
        <v>0</v>
      </c>
      <c r="BW85" s="12">
        <v>0</v>
      </c>
      <c r="BX85" s="12">
        <v>0</v>
      </c>
      <c r="BY85" s="12">
        <v>0</v>
      </c>
      <c r="BZ85" s="12">
        <v>0</v>
      </c>
      <c r="CA85" s="12">
        <v>0</v>
      </c>
      <c r="CB85" s="13">
        <v>0</v>
      </c>
      <c r="CC85" s="2"/>
      <c r="CD85" s="2"/>
      <c r="CE85" s="2"/>
      <c r="CF85" s="2"/>
      <c r="CG85" s="2"/>
      <c r="CH85" s="2"/>
      <c r="CI85" s="2"/>
      <c r="CJ85" s="2"/>
      <c r="CK85" s="2"/>
      <c r="CL85" s="2"/>
      <c r="CM85" s="2"/>
      <c r="CN85" s="2"/>
      <c r="CO85" s="2"/>
      <c r="CP85" s="3"/>
      <c r="CQ85" s="2"/>
      <c r="CR85" s="3"/>
    </row>
    <row r="86" spans="1:96" ht="15" x14ac:dyDescent="0.2">
      <c r="A86" s="11">
        <v>2814</v>
      </c>
      <c r="B86" s="11">
        <v>3</v>
      </c>
      <c r="C86" s="11" t="s">
        <v>107</v>
      </c>
      <c r="D86" s="11" t="s">
        <v>105</v>
      </c>
      <c r="E86" s="11" t="s">
        <v>99</v>
      </c>
      <c r="F86" s="11">
        <v>40323</v>
      </c>
      <c r="G86" s="11" t="s">
        <v>26</v>
      </c>
      <c r="H86" s="12">
        <v>512</v>
      </c>
      <c r="I86" s="12">
        <v>597</v>
      </c>
      <c r="J86" s="12">
        <v>683</v>
      </c>
      <c r="K86" s="12">
        <v>728</v>
      </c>
      <c r="L86" s="12">
        <v>732</v>
      </c>
      <c r="M86" s="12">
        <v>735</v>
      </c>
      <c r="N86" s="12">
        <v>739</v>
      </c>
      <c r="O86" s="12">
        <v>743</v>
      </c>
      <c r="P86" s="12">
        <v>747</v>
      </c>
      <c r="Q86" s="12">
        <v>750</v>
      </c>
      <c r="R86" s="12">
        <v>754</v>
      </c>
      <c r="S86" s="12">
        <v>758</v>
      </c>
      <c r="T86" s="12">
        <v>4573</v>
      </c>
      <c r="U86" s="12">
        <v>12219</v>
      </c>
      <c r="V86" s="12">
        <v>18951</v>
      </c>
      <c r="W86" s="12">
        <v>24765</v>
      </c>
      <c r="X86" s="12">
        <v>29157</v>
      </c>
      <c r="Y86" s="12">
        <v>31957</v>
      </c>
      <c r="Z86" s="12">
        <v>34522</v>
      </c>
      <c r="AA86" s="12">
        <v>36934</v>
      </c>
      <c r="AB86" s="12">
        <v>39151</v>
      </c>
      <c r="AC86" s="12">
        <v>41256</v>
      </c>
      <c r="AD86" s="12">
        <v>43371</v>
      </c>
      <c r="AE86" s="12">
        <v>45496</v>
      </c>
      <c r="AF86" s="12">
        <v>51486</v>
      </c>
      <c r="AG86" s="12">
        <v>57713</v>
      </c>
      <c r="AH86" s="12">
        <v>60325</v>
      </c>
      <c r="AI86" s="12">
        <v>62951</v>
      </c>
      <c r="AJ86" s="12">
        <v>32712</v>
      </c>
      <c r="AK86" s="12">
        <v>0</v>
      </c>
      <c r="AL86" s="12">
        <v>0</v>
      </c>
      <c r="AM86" s="12">
        <v>0</v>
      </c>
      <c r="AN86" s="12">
        <v>0</v>
      </c>
      <c r="AO86" s="12">
        <v>0</v>
      </c>
      <c r="AP86" s="12">
        <v>0</v>
      </c>
      <c r="AQ86" s="12">
        <v>0</v>
      </c>
      <c r="AR86" s="12">
        <v>0</v>
      </c>
      <c r="AS86" s="12">
        <v>0</v>
      </c>
      <c r="AT86" s="12">
        <v>0</v>
      </c>
      <c r="AU86" s="12">
        <v>0</v>
      </c>
      <c r="AV86" s="12">
        <v>0</v>
      </c>
      <c r="AW86" s="12">
        <v>0</v>
      </c>
      <c r="AX86" s="12">
        <v>0</v>
      </c>
      <c r="AY86" s="12">
        <v>0</v>
      </c>
      <c r="AZ86" s="12">
        <v>0</v>
      </c>
      <c r="BA86" s="12">
        <v>0</v>
      </c>
      <c r="BB86" s="12">
        <v>0</v>
      </c>
      <c r="BC86" s="12">
        <v>0</v>
      </c>
      <c r="BD86" s="12">
        <v>0</v>
      </c>
      <c r="BE86" s="12">
        <v>0</v>
      </c>
      <c r="BF86" s="12">
        <v>0</v>
      </c>
      <c r="BG86" s="12">
        <v>0</v>
      </c>
      <c r="BH86" s="12">
        <v>0</v>
      </c>
      <c r="BI86" s="12">
        <v>0</v>
      </c>
      <c r="BJ86" s="12">
        <v>0</v>
      </c>
      <c r="BK86" s="12">
        <v>0</v>
      </c>
      <c r="BL86" s="12">
        <v>0</v>
      </c>
      <c r="BM86" s="12">
        <v>0</v>
      </c>
      <c r="BN86" s="12">
        <v>0</v>
      </c>
      <c r="BO86" s="12">
        <v>0</v>
      </c>
      <c r="BP86" s="12">
        <v>0</v>
      </c>
      <c r="BQ86" s="12">
        <v>0</v>
      </c>
      <c r="BR86" s="12">
        <v>0</v>
      </c>
      <c r="BS86" s="12">
        <v>0</v>
      </c>
      <c r="BT86" s="12">
        <v>0</v>
      </c>
      <c r="BU86" s="12">
        <v>0</v>
      </c>
      <c r="BV86" s="12">
        <v>0</v>
      </c>
      <c r="BW86" s="12">
        <v>0</v>
      </c>
      <c r="BX86" s="12">
        <v>0</v>
      </c>
      <c r="BY86" s="12">
        <v>0</v>
      </c>
      <c r="BZ86" s="12">
        <v>0</v>
      </c>
      <c r="CA86" s="12">
        <v>0</v>
      </c>
      <c r="CB86" s="13">
        <v>8478</v>
      </c>
      <c r="CC86" s="2"/>
      <c r="CD86" s="2"/>
      <c r="CE86" s="2"/>
      <c r="CF86" s="2"/>
      <c r="CG86" s="2"/>
      <c r="CH86" s="2"/>
      <c r="CI86" s="2"/>
      <c r="CJ86" s="2"/>
      <c r="CK86" s="2"/>
      <c r="CL86" s="2"/>
      <c r="CM86" s="2"/>
      <c r="CN86" s="2"/>
      <c r="CO86" s="2"/>
      <c r="CP86" s="3"/>
      <c r="CQ86" s="2"/>
      <c r="CR86" s="3"/>
    </row>
    <row r="87" spans="1:96" ht="15" x14ac:dyDescent="0.2">
      <c r="A87" s="11">
        <v>2814</v>
      </c>
      <c r="B87" s="11">
        <v>3</v>
      </c>
      <c r="C87" s="11" t="s">
        <v>107</v>
      </c>
      <c r="D87" s="11" t="s">
        <v>105</v>
      </c>
      <c r="E87" s="11">
        <v>40000</v>
      </c>
      <c r="F87" s="11">
        <v>40323</v>
      </c>
      <c r="G87" s="11" t="s">
        <v>26</v>
      </c>
      <c r="H87" s="12">
        <v>25271</v>
      </c>
      <c r="I87" s="12">
        <v>25317</v>
      </c>
      <c r="J87" s="12">
        <v>25362</v>
      </c>
      <c r="K87" s="12">
        <v>386</v>
      </c>
      <c r="L87" s="12">
        <v>388</v>
      </c>
      <c r="M87" s="12">
        <v>390</v>
      </c>
      <c r="N87" s="12">
        <v>392</v>
      </c>
      <c r="O87" s="12">
        <v>394</v>
      </c>
      <c r="P87" s="12">
        <v>396</v>
      </c>
      <c r="Q87" s="12">
        <v>398</v>
      </c>
      <c r="R87" s="12">
        <v>400</v>
      </c>
      <c r="S87" s="12">
        <v>404</v>
      </c>
      <c r="T87" s="12">
        <v>2302426</v>
      </c>
      <c r="U87" s="12">
        <v>2306483</v>
      </c>
      <c r="V87" s="12">
        <v>1735055</v>
      </c>
      <c r="W87" s="12">
        <v>1738139</v>
      </c>
      <c r="X87" s="12">
        <v>865470</v>
      </c>
      <c r="Y87" s="12">
        <v>766955</v>
      </c>
      <c r="Z87" s="12">
        <v>718316</v>
      </c>
      <c r="AA87" s="12">
        <v>669596</v>
      </c>
      <c r="AB87" s="12">
        <v>595772</v>
      </c>
      <c r="AC87" s="12">
        <v>596889</v>
      </c>
      <c r="AD87" s="12">
        <v>598011</v>
      </c>
      <c r="AE87" s="12">
        <v>599138</v>
      </c>
      <c r="AF87" s="12">
        <v>2927316</v>
      </c>
      <c r="AG87" s="12">
        <v>730620</v>
      </c>
      <c r="AH87" s="12">
        <v>732006</v>
      </c>
      <c r="AI87" s="12">
        <v>733400</v>
      </c>
      <c r="AJ87" s="12">
        <v>617356</v>
      </c>
      <c r="AK87" s="12">
        <v>0</v>
      </c>
      <c r="AL87" s="12">
        <v>0</v>
      </c>
      <c r="AM87" s="12">
        <v>0</v>
      </c>
      <c r="AN87" s="12">
        <v>0</v>
      </c>
      <c r="AO87" s="12">
        <v>0</v>
      </c>
      <c r="AP87" s="12">
        <v>0</v>
      </c>
      <c r="AQ87" s="12">
        <v>0</v>
      </c>
      <c r="AR87" s="12">
        <v>0</v>
      </c>
      <c r="AS87" s="12">
        <v>0</v>
      </c>
      <c r="AT87" s="12">
        <v>0</v>
      </c>
      <c r="AU87" s="12">
        <v>0</v>
      </c>
      <c r="AV87" s="12">
        <v>0</v>
      </c>
      <c r="AW87" s="12">
        <v>0</v>
      </c>
      <c r="AX87" s="12">
        <v>0</v>
      </c>
      <c r="AY87" s="12">
        <v>0</v>
      </c>
      <c r="AZ87" s="12">
        <v>0</v>
      </c>
      <c r="BA87" s="12">
        <v>0</v>
      </c>
      <c r="BB87" s="12">
        <v>0</v>
      </c>
      <c r="BC87" s="12">
        <v>0</v>
      </c>
      <c r="BD87" s="12">
        <v>0</v>
      </c>
      <c r="BE87" s="12">
        <v>0</v>
      </c>
      <c r="BF87" s="12">
        <v>0</v>
      </c>
      <c r="BG87" s="12">
        <v>0</v>
      </c>
      <c r="BH87" s="12">
        <v>0</v>
      </c>
      <c r="BI87" s="12">
        <v>0</v>
      </c>
      <c r="BJ87" s="12">
        <v>0</v>
      </c>
      <c r="BK87" s="12">
        <v>0</v>
      </c>
      <c r="BL87" s="12">
        <v>0</v>
      </c>
      <c r="BM87" s="12">
        <v>0</v>
      </c>
      <c r="BN87" s="12">
        <v>0</v>
      </c>
      <c r="BO87" s="12">
        <v>0</v>
      </c>
      <c r="BP87" s="12">
        <v>0</v>
      </c>
      <c r="BQ87" s="12">
        <v>0</v>
      </c>
      <c r="BR87" s="12">
        <v>0</v>
      </c>
      <c r="BS87" s="12">
        <v>0</v>
      </c>
      <c r="BT87" s="12">
        <v>0</v>
      </c>
      <c r="BU87" s="12">
        <v>0</v>
      </c>
      <c r="BV87" s="12">
        <v>0</v>
      </c>
      <c r="BW87" s="12">
        <v>0</v>
      </c>
      <c r="BX87" s="12">
        <v>0</v>
      </c>
      <c r="BY87" s="12">
        <v>0</v>
      </c>
      <c r="BZ87" s="12">
        <v>0</v>
      </c>
      <c r="CA87" s="12">
        <v>0</v>
      </c>
      <c r="CB87" s="13">
        <v>79498</v>
      </c>
      <c r="CC87" s="2"/>
      <c r="CD87" s="2"/>
      <c r="CE87" s="2"/>
      <c r="CF87" s="2"/>
      <c r="CG87" s="2"/>
      <c r="CH87" s="2"/>
      <c r="CI87" s="2"/>
      <c r="CJ87" s="2"/>
      <c r="CK87" s="2"/>
      <c r="CL87" s="2"/>
      <c r="CM87" s="2"/>
      <c r="CN87" s="2"/>
      <c r="CO87" s="2"/>
      <c r="CP87" s="3"/>
      <c r="CQ87" s="2"/>
      <c r="CR87" s="3"/>
    </row>
    <row r="88" spans="1:96" ht="15" x14ac:dyDescent="0.2">
      <c r="A88" s="11">
        <v>2814</v>
      </c>
      <c r="B88" s="11">
        <v>5</v>
      </c>
      <c r="C88" s="11" t="s">
        <v>107</v>
      </c>
      <c r="D88" s="11" t="s">
        <v>106</v>
      </c>
      <c r="E88" s="11" t="s">
        <v>99</v>
      </c>
      <c r="F88" s="11">
        <v>40323</v>
      </c>
      <c r="G88" s="11" t="s">
        <v>26</v>
      </c>
      <c r="H88" s="12">
        <v>0</v>
      </c>
      <c r="I88" s="12">
        <v>0</v>
      </c>
      <c r="J88" s="12">
        <v>0</v>
      </c>
      <c r="K88" s="12">
        <v>0</v>
      </c>
      <c r="L88" s="12">
        <v>0</v>
      </c>
      <c r="M88" s="12">
        <v>0</v>
      </c>
      <c r="N88" s="12">
        <v>0</v>
      </c>
      <c r="O88" s="12">
        <v>0</v>
      </c>
      <c r="P88" s="12">
        <v>0</v>
      </c>
      <c r="Q88" s="12">
        <v>0</v>
      </c>
      <c r="R88" s="12">
        <v>0</v>
      </c>
      <c r="S88" s="12">
        <v>0</v>
      </c>
      <c r="T88" s="12">
        <v>0</v>
      </c>
      <c r="U88" s="12">
        <v>0</v>
      </c>
      <c r="V88" s="12">
        <v>0</v>
      </c>
      <c r="W88" s="12">
        <v>0</v>
      </c>
      <c r="X88" s="12">
        <v>0</v>
      </c>
      <c r="Y88" s="12">
        <v>0</v>
      </c>
      <c r="Z88" s="12">
        <v>0</v>
      </c>
      <c r="AA88" s="12">
        <v>0</v>
      </c>
      <c r="AB88" s="12">
        <v>0</v>
      </c>
      <c r="AC88" s="12">
        <v>0</v>
      </c>
      <c r="AD88" s="12">
        <v>0</v>
      </c>
      <c r="AE88" s="12">
        <v>0</v>
      </c>
      <c r="AF88" s="12">
        <v>39</v>
      </c>
      <c r="AG88" s="12">
        <v>316</v>
      </c>
      <c r="AH88" s="12">
        <v>712</v>
      </c>
      <c r="AI88" s="12">
        <v>913</v>
      </c>
      <c r="AJ88" s="12">
        <v>981</v>
      </c>
      <c r="AK88" s="12">
        <v>1009</v>
      </c>
      <c r="AL88" s="12">
        <v>1014</v>
      </c>
      <c r="AM88" s="12">
        <v>1020</v>
      </c>
      <c r="AN88" s="12">
        <v>1025</v>
      </c>
      <c r="AO88" s="12">
        <v>1030</v>
      </c>
      <c r="AP88" s="12">
        <v>1035</v>
      </c>
      <c r="AQ88" s="12">
        <v>520</v>
      </c>
      <c r="AR88" s="12">
        <v>0</v>
      </c>
      <c r="AS88" s="12">
        <v>0</v>
      </c>
      <c r="AT88" s="12">
        <v>0</v>
      </c>
      <c r="AU88" s="12">
        <v>0</v>
      </c>
      <c r="AV88" s="12">
        <v>0</v>
      </c>
      <c r="AW88" s="12">
        <v>0</v>
      </c>
      <c r="AX88" s="12">
        <v>0</v>
      </c>
      <c r="AY88" s="12">
        <v>0</v>
      </c>
      <c r="AZ88" s="12">
        <v>0</v>
      </c>
      <c r="BA88" s="12">
        <v>0</v>
      </c>
      <c r="BB88" s="12">
        <v>0</v>
      </c>
      <c r="BC88" s="12">
        <v>0</v>
      </c>
      <c r="BD88" s="12">
        <v>0</v>
      </c>
      <c r="BE88" s="12">
        <v>0</v>
      </c>
      <c r="BF88" s="12">
        <v>0</v>
      </c>
      <c r="BG88" s="12">
        <v>0</v>
      </c>
      <c r="BH88" s="12">
        <v>0</v>
      </c>
      <c r="BI88" s="12">
        <v>0</v>
      </c>
      <c r="BJ88" s="12">
        <v>0</v>
      </c>
      <c r="BK88" s="12">
        <v>0</v>
      </c>
      <c r="BL88" s="12">
        <v>0</v>
      </c>
      <c r="BM88" s="12">
        <v>0</v>
      </c>
      <c r="BN88" s="12">
        <v>0</v>
      </c>
      <c r="BO88" s="12">
        <v>0</v>
      </c>
      <c r="BP88" s="12">
        <v>0</v>
      </c>
      <c r="BQ88" s="12">
        <v>0</v>
      </c>
      <c r="BR88" s="12">
        <v>0</v>
      </c>
      <c r="BS88" s="12">
        <v>0</v>
      </c>
      <c r="BT88" s="12">
        <v>0</v>
      </c>
      <c r="BU88" s="12">
        <v>0</v>
      </c>
      <c r="BV88" s="12">
        <v>0</v>
      </c>
      <c r="BW88" s="12">
        <v>0</v>
      </c>
      <c r="BX88" s="12">
        <v>0</v>
      </c>
      <c r="BY88" s="12">
        <v>0</v>
      </c>
      <c r="BZ88" s="12">
        <v>0</v>
      </c>
      <c r="CA88" s="12">
        <v>0</v>
      </c>
      <c r="CB88" s="13">
        <v>0</v>
      </c>
      <c r="CC88" s="2"/>
      <c r="CD88" s="2"/>
      <c r="CE88" s="2"/>
      <c r="CF88" s="2"/>
      <c r="CG88" s="2"/>
      <c r="CH88" s="2"/>
      <c r="CI88" s="2"/>
      <c r="CJ88" s="2"/>
      <c r="CK88" s="2"/>
      <c r="CL88" s="2"/>
      <c r="CM88" s="2"/>
      <c r="CN88" s="2"/>
      <c r="CO88" s="2"/>
      <c r="CP88" s="3"/>
      <c r="CQ88" s="2"/>
      <c r="CR88" s="3"/>
    </row>
    <row r="89" spans="1:96" ht="15" x14ac:dyDescent="0.2">
      <c r="A89" s="11">
        <v>2814</v>
      </c>
      <c r="B89" s="11">
        <v>5</v>
      </c>
      <c r="C89" s="11" t="s">
        <v>107</v>
      </c>
      <c r="D89" s="11" t="s">
        <v>106</v>
      </c>
      <c r="E89" s="11">
        <v>40000</v>
      </c>
      <c r="F89" s="11">
        <v>40323</v>
      </c>
      <c r="G89" s="11" t="s">
        <v>26</v>
      </c>
      <c r="H89" s="12">
        <v>0</v>
      </c>
      <c r="I89" s="12">
        <v>0</v>
      </c>
      <c r="J89" s="12">
        <v>0</v>
      </c>
      <c r="K89" s="12">
        <v>0</v>
      </c>
      <c r="L89" s="12">
        <v>0</v>
      </c>
      <c r="M89" s="12">
        <v>0</v>
      </c>
      <c r="N89" s="12">
        <v>0</v>
      </c>
      <c r="O89" s="12">
        <v>0</v>
      </c>
      <c r="P89" s="12">
        <v>0</v>
      </c>
      <c r="Q89" s="12">
        <v>0</v>
      </c>
      <c r="R89" s="12">
        <v>0</v>
      </c>
      <c r="S89" s="12">
        <v>0</v>
      </c>
      <c r="T89" s="12">
        <v>0</v>
      </c>
      <c r="U89" s="12">
        <v>0</v>
      </c>
      <c r="V89" s="12">
        <v>0</v>
      </c>
      <c r="W89" s="12">
        <v>0</v>
      </c>
      <c r="X89" s="12">
        <v>0</v>
      </c>
      <c r="Y89" s="12">
        <v>0</v>
      </c>
      <c r="Z89" s="12">
        <v>0</v>
      </c>
      <c r="AA89" s="12">
        <v>0</v>
      </c>
      <c r="AB89" s="12">
        <v>0</v>
      </c>
      <c r="AC89" s="12">
        <v>0</v>
      </c>
      <c r="AD89" s="12">
        <v>0</v>
      </c>
      <c r="AE89" s="12">
        <v>0</v>
      </c>
      <c r="AF89" s="12">
        <v>50021</v>
      </c>
      <c r="AG89" s="12">
        <v>100168</v>
      </c>
      <c r="AH89" s="12">
        <v>100378</v>
      </c>
      <c r="AI89" s="12">
        <v>50484</v>
      </c>
      <c r="AJ89" s="12">
        <v>520</v>
      </c>
      <c r="AK89" s="12">
        <v>536</v>
      </c>
      <c r="AL89" s="12">
        <v>538</v>
      </c>
      <c r="AM89" s="12">
        <v>541</v>
      </c>
      <c r="AN89" s="12">
        <v>544</v>
      </c>
      <c r="AO89" s="12">
        <v>546</v>
      </c>
      <c r="AP89" s="12">
        <v>549</v>
      </c>
      <c r="AQ89" s="12">
        <v>276</v>
      </c>
      <c r="AR89" s="12">
        <v>0</v>
      </c>
      <c r="AS89" s="12">
        <v>0</v>
      </c>
      <c r="AT89" s="12">
        <v>0</v>
      </c>
      <c r="AU89" s="12">
        <v>0</v>
      </c>
      <c r="AV89" s="12">
        <v>0</v>
      </c>
      <c r="AW89" s="12">
        <v>0</v>
      </c>
      <c r="AX89" s="12">
        <v>0</v>
      </c>
      <c r="AY89" s="12">
        <v>0</v>
      </c>
      <c r="AZ89" s="12">
        <v>0</v>
      </c>
      <c r="BA89" s="12">
        <v>0</v>
      </c>
      <c r="BB89" s="12">
        <v>0</v>
      </c>
      <c r="BC89" s="12">
        <v>0</v>
      </c>
      <c r="BD89" s="12">
        <v>0</v>
      </c>
      <c r="BE89" s="12">
        <v>0</v>
      </c>
      <c r="BF89" s="12">
        <v>0</v>
      </c>
      <c r="BG89" s="12">
        <v>0</v>
      </c>
      <c r="BH89" s="12">
        <v>0</v>
      </c>
      <c r="BI89" s="12">
        <v>0</v>
      </c>
      <c r="BJ89" s="12">
        <v>0</v>
      </c>
      <c r="BK89" s="12">
        <v>0</v>
      </c>
      <c r="BL89" s="12">
        <v>0</v>
      </c>
      <c r="BM89" s="12">
        <v>0</v>
      </c>
      <c r="BN89" s="12">
        <v>0</v>
      </c>
      <c r="BO89" s="12">
        <v>0</v>
      </c>
      <c r="BP89" s="12">
        <v>0</v>
      </c>
      <c r="BQ89" s="12">
        <v>0</v>
      </c>
      <c r="BR89" s="12">
        <v>0</v>
      </c>
      <c r="BS89" s="12">
        <v>0</v>
      </c>
      <c r="BT89" s="12">
        <v>0</v>
      </c>
      <c r="BU89" s="12">
        <v>0</v>
      </c>
      <c r="BV89" s="12">
        <v>0</v>
      </c>
      <c r="BW89" s="12">
        <v>0</v>
      </c>
      <c r="BX89" s="12">
        <v>0</v>
      </c>
      <c r="BY89" s="12">
        <v>0</v>
      </c>
      <c r="BZ89" s="12">
        <v>0</v>
      </c>
      <c r="CA89" s="12">
        <v>0</v>
      </c>
      <c r="CB89" s="13">
        <v>0</v>
      </c>
      <c r="CC89" s="2"/>
      <c r="CD89" s="2"/>
      <c r="CE89" s="2"/>
      <c r="CF89" s="2"/>
      <c r="CG89" s="2"/>
      <c r="CH89" s="2"/>
      <c r="CI89" s="2"/>
      <c r="CJ89" s="2"/>
      <c r="CK89" s="2"/>
      <c r="CL89" s="2"/>
      <c r="CM89" s="2"/>
      <c r="CN89" s="2"/>
      <c r="CO89" s="2"/>
      <c r="CP89" s="3"/>
      <c r="CQ89" s="2"/>
      <c r="CR89" s="3"/>
    </row>
    <row r="90" spans="1:96" ht="15" x14ac:dyDescent="0.2">
      <c r="A90" s="11">
        <v>2814</v>
      </c>
      <c r="B90" s="11">
        <v>7</v>
      </c>
      <c r="C90" s="11" t="s">
        <v>107</v>
      </c>
      <c r="D90" s="11" t="s">
        <v>106</v>
      </c>
      <c r="E90" s="11" t="s">
        <v>99</v>
      </c>
      <c r="F90" s="11">
        <v>40323</v>
      </c>
      <c r="G90" s="11" t="s">
        <v>26</v>
      </c>
      <c r="H90" s="12">
        <v>12664</v>
      </c>
      <c r="I90" s="12">
        <v>12728</v>
      </c>
      <c r="J90" s="12">
        <v>12793</v>
      </c>
      <c r="K90" s="12">
        <v>12858</v>
      </c>
      <c r="L90" s="12">
        <v>12923</v>
      </c>
      <c r="M90" s="12">
        <v>12989</v>
      </c>
      <c r="N90" s="12">
        <v>13054</v>
      </c>
      <c r="O90" s="12">
        <v>13121</v>
      </c>
      <c r="P90" s="12">
        <v>13187</v>
      </c>
      <c r="Q90" s="12">
        <v>13254</v>
      </c>
      <c r="R90" s="12">
        <v>13321</v>
      </c>
      <c r="S90" s="12">
        <v>13389</v>
      </c>
      <c r="T90" s="12">
        <v>13623</v>
      </c>
      <c r="U90" s="12">
        <v>14023</v>
      </c>
      <c r="V90" s="12">
        <v>14260</v>
      </c>
      <c r="W90" s="12">
        <v>14332</v>
      </c>
      <c r="X90" s="12">
        <v>14405</v>
      </c>
      <c r="Y90" s="12">
        <v>15307</v>
      </c>
      <c r="Z90" s="12">
        <v>18284</v>
      </c>
      <c r="AA90" s="12">
        <v>22520</v>
      </c>
      <c r="AB90" s="12">
        <v>26777</v>
      </c>
      <c r="AC90" s="12">
        <v>30227</v>
      </c>
      <c r="AD90" s="12">
        <v>32618</v>
      </c>
      <c r="AE90" s="12">
        <v>34108</v>
      </c>
      <c r="AF90" s="12">
        <v>35027</v>
      </c>
      <c r="AG90" s="12">
        <v>35901</v>
      </c>
      <c r="AH90" s="12">
        <v>36448</v>
      </c>
      <c r="AI90" s="12">
        <v>36757</v>
      </c>
      <c r="AJ90" s="12">
        <v>36993</v>
      </c>
      <c r="AK90" s="12">
        <v>37189</v>
      </c>
      <c r="AL90" s="12">
        <v>37378</v>
      </c>
      <c r="AM90" s="12">
        <v>37567</v>
      </c>
      <c r="AN90" s="12">
        <v>37758</v>
      </c>
      <c r="AO90" s="12">
        <v>37949</v>
      </c>
      <c r="AP90" s="12">
        <v>38142</v>
      </c>
      <c r="AQ90" s="12">
        <v>19169</v>
      </c>
      <c r="AR90" s="12">
        <v>0</v>
      </c>
      <c r="AS90" s="12">
        <v>0</v>
      </c>
      <c r="AT90" s="12">
        <v>0</v>
      </c>
      <c r="AU90" s="12">
        <v>0</v>
      </c>
      <c r="AV90" s="12">
        <v>0</v>
      </c>
      <c r="AW90" s="12">
        <v>0</v>
      </c>
      <c r="AX90" s="12">
        <v>0</v>
      </c>
      <c r="AY90" s="12">
        <v>0</v>
      </c>
      <c r="AZ90" s="12">
        <v>0</v>
      </c>
      <c r="BA90" s="12">
        <v>0</v>
      </c>
      <c r="BB90" s="12">
        <v>0</v>
      </c>
      <c r="BC90" s="12">
        <v>0</v>
      </c>
      <c r="BD90" s="12">
        <v>0</v>
      </c>
      <c r="BE90" s="12">
        <v>0</v>
      </c>
      <c r="BF90" s="12">
        <v>0</v>
      </c>
      <c r="BG90" s="12">
        <v>0</v>
      </c>
      <c r="BH90" s="12">
        <v>0</v>
      </c>
      <c r="BI90" s="12">
        <v>0</v>
      </c>
      <c r="BJ90" s="12">
        <v>0</v>
      </c>
      <c r="BK90" s="12">
        <v>0</v>
      </c>
      <c r="BL90" s="12">
        <v>0</v>
      </c>
      <c r="BM90" s="12">
        <v>0</v>
      </c>
      <c r="BN90" s="12">
        <v>0</v>
      </c>
      <c r="BO90" s="12">
        <v>0</v>
      </c>
      <c r="BP90" s="12">
        <v>0</v>
      </c>
      <c r="BQ90" s="12">
        <v>0</v>
      </c>
      <c r="BR90" s="12">
        <v>0</v>
      </c>
      <c r="BS90" s="12">
        <v>0</v>
      </c>
      <c r="BT90" s="12">
        <v>0</v>
      </c>
      <c r="BU90" s="12">
        <v>0</v>
      </c>
      <c r="BV90" s="12">
        <v>0</v>
      </c>
      <c r="BW90" s="12">
        <v>0</v>
      </c>
      <c r="BX90" s="12">
        <v>0</v>
      </c>
      <c r="BY90" s="12">
        <v>0</v>
      </c>
      <c r="BZ90" s="12">
        <v>0</v>
      </c>
      <c r="CA90" s="12">
        <v>0</v>
      </c>
      <c r="CB90" s="13">
        <v>156281</v>
      </c>
      <c r="CC90" s="2"/>
      <c r="CD90" s="2"/>
      <c r="CE90" s="2"/>
      <c r="CF90" s="2"/>
      <c r="CG90" s="2"/>
      <c r="CH90" s="2"/>
      <c r="CI90" s="2"/>
      <c r="CJ90" s="2"/>
      <c r="CK90" s="2"/>
      <c r="CL90" s="2"/>
      <c r="CM90" s="2"/>
      <c r="CN90" s="2"/>
      <c r="CO90" s="2"/>
      <c r="CP90" s="3"/>
      <c r="CQ90" s="2"/>
      <c r="CR90" s="3"/>
    </row>
    <row r="91" spans="1:96" ht="15" x14ac:dyDescent="0.2">
      <c r="A91" s="11">
        <v>2814</v>
      </c>
      <c r="B91" s="11">
        <v>7</v>
      </c>
      <c r="C91" s="11" t="s">
        <v>107</v>
      </c>
      <c r="D91" s="11" t="s">
        <v>106</v>
      </c>
      <c r="E91" s="11">
        <v>40000</v>
      </c>
      <c r="F91" s="11">
        <v>40323</v>
      </c>
      <c r="G91" s="11" t="s">
        <v>26</v>
      </c>
      <c r="H91" s="12">
        <v>6719</v>
      </c>
      <c r="I91" s="12">
        <v>6753</v>
      </c>
      <c r="J91" s="12">
        <v>6787</v>
      </c>
      <c r="K91" s="12">
        <v>6822</v>
      </c>
      <c r="L91" s="12">
        <v>6856</v>
      </c>
      <c r="M91" s="12">
        <v>6891</v>
      </c>
      <c r="N91" s="12">
        <v>6926</v>
      </c>
      <c r="O91" s="12">
        <v>6961</v>
      </c>
      <c r="P91" s="12">
        <v>6997</v>
      </c>
      <c r="Q91" s="12">
        <v>7032</v>
      </c>
      <c r="R91" s="12">
        <v>7068</v>
      </c>
      <c r="S91" s="12">
        <v>7105</v>
      </c>
      <c r="T91" s="12">
        <v>107228</v>
      </c>
      <c r="U91" s="12">
        <v>107440</v>
      </c>
      <c r="V91" s="12">
        <v>7566</v>
      </c>
      <c r="W91" s="12">
        <v>7604</v>
      </c>
      <c r="X91" s="12">
        <v>7643</v>
      </c>
      <c r="Y91" s="12">
        <v>508121</v>
      </c>
      <c r="Z91" s="12">
        <v>1259701</v>
      </c>
      <c r="AA91" s="12">
        <v>1261948</v>
      </c>
      <c r="AB91" s="12">
        <v>1264207</v>
      </c>
      <c r="AC91" s="12">
        <v>766037</v>
      </c>
      <c r="AD91" s="12">
        <v>617306</v>
      </c>
      <c r="AE91" s="12">
        <v>218096</v>
      </c>
      <c r="AF91" s="12">
        <v>268584</v>
      </c>
      <c r="AG91" s="12">
        <v>189048</v>
      </c>
      <c r="AH91" s="12">
        <v>69338</v>
      </c>
      <c r="AI91" s="12">
        <v>44502</v>
      </c>
      <c r="AJ91" s="12">
        <v>24627</v>
      </c>
      <c r="AK91" s="12">
        <v>19731</v>
      </c>
      <c r="AL91" s="12">
        <v>19831</v>
      </c>
      <c r="AM91" s="12">
        <v>19932</v>
      </c>
      <c r="AN91" s="12">
        <v>20033</v>
      </c>
      <c r="AO91" s="12">
        <v>20135</v>
      </c>
      <c r="AP91" s="12">
        <v>20237</v>
      </c>
      <c r="AQ91" s="12">
        <v>10169</v>
      </c>
      <c r="AR91" s="12">
        <v>0</v>
      </c>
      <c r="AS91" s="12">
        <v>0</v>
      </c>
      <c r="AT91" s="12">
        <v>0</v>
      </c>
      <c r="AU91" s="12">
        <v>0</v>
      </c>
      <c r="AV91" s="12">
        <v>0</v>
      </c>
      <c r="AW91" s="12">
        <v>0</v>
      </c>
      <c r="AX91" s="12">
        <v>0</v>
      </c>
      <c r="AY91" s="12">
        <v>0</v>
      </c>
      <c r="AZ91" s="12">
        <v>0</v>
      </c>
      <c r="BA91" s="12">
        <v>0</v>
      </c>
      <c r="BB91" s="12">
        <v>0</v>
      </c>
      <c r="BC91" s="12">
        <v>0</v>
      </c>
      <c r="BD91" s="12">
        <v>0</v>
      </c>
      <c r="BE91" s="12">
        <v>0</v>
      </c>
      <c r="BF91" s="12">
        <v>0</v>
      </c>
      <c r="BG91" s="12">
        <v>0</v>
      </c>
      <c r="BH91" s="12">
        <v>0</v>
      </c>
      <c r="BI91" s="12">
        <v>0</v>
      </c>
      <c r="BJ91" s="12">
        <v>0</v>
      </c>
      <c r="BK91" s="12">
        <v>0</v>
      </c>
      <c r="BL91" s="12">
        <v>0</v>
      </c>
      <c r="BM91" s="12">
        <v>0</v>
      </c>
      <c r="BN91" s="12">
        <v>0</v>
      </c>
      <c r="BO91" s="12">
        <v>0</v>
      </c>
      <c r="BP91" s="12">
        <v>0</v>
      </c>
      <c r="BQ91" s="12">
        <v>0</v>
      </c>
      <c r="BR91" s="12">
        <v>0</v>
      </c>
      <c r="BS91" s="12">
        <v>0</v>
      </c>
      <c r="BT91" s="12">
        <v>0</v>
      </c>
      <c r="BU91" s="12">
        <v>0</v>
      </c>
      <c r="BV91" s="12">
        <v>0</v>
      </c>
      <c r="BW91" s="12">
        <v>0</v>
      </c>
      <c r="BX91" s="12">
        <v>0</v>
      </c>
      <c r="BY91" s="12">
        <v>0</v>
      </c>
      <c r="BZ91" s="12">
        <v>0</v>
      </c>
      <c r="CA91" s="12">
        <v>0</v>
      </c>
      <c r="CB91" s="13">
        <v>82917</v>
      </c>
      <c r="CC91" s="2"/>
      <c r="CD91" s="2"/>
      <c r="CE91" s="2"/>
      <c r="CF91" s="2"/>
      <c r="CG91" s="2"/>
      <c r="CH91" s="2"/>
      <c r="CI91" s="2"/>
      <c r="CJ91" s="2"/>
      <c r="CK91" s="2"/>
      <c r="CL91" s="2"/>
      <c r="CM91" s="2"/>
      <c r="CN91" s="2"/>
      <c r="CO91" s="2"/>
      <c r="CP91" s="3"/>
      <c r="CQ91" s="2"/>
      <c r="CR91" s="3"/>
    </row>
    <row r="92" spans="1:96" ht="15" x14ac:dyDescent="0.2">
      <c r="A92" s="11">
        <v>2820</v>
      </c>
      <c r="B92" s="11">
        <v>1</v>
      </c>
      <c r="C92" s="11" t="s">
        <v>108</v>
      </c>
      <c r="D92" s="11" t="s">
        <v>109</v>
      </c>
      <c r="E92" s="11">
        <v>40000</v>
      </c>
      <c r="F92" s="11">
        <v>40323</v>
      </c>
      <c r="G92" s="11" t="s">
        <v>26</v>
      </c>
      <c r="H92" s="12">
        <v>100000</v>
      </c>
      <c r="I92" s="12">
        <v>1000000</v>
      </c>
      <c r="J92" s="12">
        <v>750000</v>
      </c>
      <c r="K92" s="12">
        <v>750000</v>
      </c>
      <c r="L92" s="12">
        <v>300000</v>
      </c>
      <c r="M92" s="12">
        <v>200000</v>
      </c>
      <c r="N92" s="12">
        <v>200000</v>
      </c>
      <c r="O92" s="12">
        <v>100000</v>
      </c>
      <c r="P92" s="12">
        <v>0</v>
      </c>
      <c r="Q92" s="12">
        <v>0</v>
      </c>
      <c r="R92" s="12">
        <v>0</v>
      </c>
      <c r="S92" s="12">
        <v>0</v>
      </c>
      <c r="T92" s="12">
        <v>0</v>
      </c>
      <c r="U92" s="12">
        <v>0</v>
      </c>
      <c r="V92" s="12">
        <v>0</v>
      </c>
      <c r="W92" s="12">
        <v>0</v>
      </c>
      <c r="X92" s="12">
        <v>0</v>
      </c>
      <c r="Y92" s="12">
        <v>0</v>
      </c>
      <c r="Z92" s="12">
        <v>0</v>
      </c>
      <c r="AA92" s="12">
        <v>0</v>
      </c>
      <c r="AB92" s="12">
        <v>0</v>
      </c>
      <c r="AC92" s="12">
        <v>0</v>
      </c>
      <c r="AD92" s="12">
        <v>0</v>
      </c>
      <c r="AE92" s="12">
        <v>0</v>
      </c>
      <c r="AF92" s="12">
        <v>0</v>
      </c>
      <c r="AG92" s="12">
        <v>0</v>
      </c>
      <c r="AH92" s="12">
        <v>0</v>
      </c>
      <c r="AI92" s="12">
        <v>0</v>
      </c>
      <c r="AJ92" s="12">
        <v>0</v>
      </c>
      <c r="AK92" s="12">
        <v>0</v>
      </c>
      <c r="AL92" s="12">
        <v>0</v>
      </c>
      <c r="AM92" s="12">
        <v>0</v>
      </c>
      <c r="AN92" s="12">
        <v>0</v>
      </c>
      <c r="AO92" s="12">
        <v>0</v>
      </c>
      <c r="AP92" s="12">
        <v>0</v>
      </c>
      <c r="AQ92" s="12">
        <v>0</v>
      </c>
      <c r="AR92" s="12">
        <v>0</v>
      </c>
      <c r="AS92" s="12">
        <v>0</v>
      </c>
      <c r="AT92" s="12">
        <v>0</v>
      </c>
      <c r="AU92" s="12">
        <v>0</v>
      </c>
      <c r="AV92" s="12">
        <v>0</v>
      </c>
      <c r="AW92" s="12">
        <v>0</v>
      </c>
      <c r="AX92" s="12">
        <v>0</v>
      </c>
      <c r="AY92" s="12">
        <v>0</v>
      </c>
      <c r="AZ92" s="12">
        <v>0</v>
      </c>
      <c r="BA92" s="12">
        <v>0</v>
      </c>
      <c r="BB92" s="12">
        <v>0</v>
      </c>
      <c r="BC92" s="12">
        <v>0</v>
      </c>
      <c r="BD92" s="12">
        <v>0</v>
      </c>
      <c r="BE92" s="12">
        <v>0</v>
      </c>
      <c r="BF92" s="12">
        <v>0</v>
      </c>
      <c r="BG92" s="12">
        <v>0</v>
      </c>
      <c r="BH92" s="12">
        <v>0</v>
      </c>
      <c r="BI92" s="12">
        <v>0</v>
      </c>
      <c r="BJ92" s="12">
        <v>0</v>
      </c>
      <c r="BK92" s="12">
        <v>0</v>
      </c>
      <c r="BL92" s="12">
        <v>0</v>
      </c>
      <c r="BM92" s="12">
        <v>0</v>
      </c>
      <c r="BN92" s="12">
        <v>0</v>
      </c>
      <c r="BO92" s="12">
        <v>0</v>
      </c>
      <c r="BP92" s="12">
        <v>0</v>
      </c>
      <c r="BQ92" s="12">
        <v>0</v>
      </c>
      <c r="BR92" s="12">
        <v>0</v>
      </c>
      <c r="BS92" s="12">
        <v>0</v>
      </c>
      <c r="BT92" s="12">
        <v>0</v>
      </c>
      <c r="BU92" s="12">
        <v>0</v>
      </c>
      <c r="BV92" s="12">
        <v>0</v>
      </c>
      <c r="BW92" s="12">
        <v>0</v>
      </c>
      <c r="BX92" s="12">
        <v>0</v>
      </c>
      <c r="BY92" s="12">
        <v>0</v>
      </c>
      <c r="BZ92" s="12">
        <v>0</v>
      </c>
      <c r="CA92" s="12">
        <v>0</v>
      </c>
      <c r="CB92" s="13">
        <v>3400000</v>
      </c>
      <c r="CC92" s="2"/>
      <c r="CD92" s="2"/>
      <c r="CE92" s="2"/>
      <c r="CF92" s="2"/>
      <c r="CG92" s="2"/>
      <c r="CH92" s="2"/>
      <c r="CI92" s="2"/>
      <c r="CJ92" s="2"/>
      <c r="CK92" s="2"/>
      <c r="CL92" s="2"/>
      <c r="CM92" s="2"/>
      <c r="CN92" s="2"/>
      <c r="CO92" s="2"/>
      <c r="CP92" s="3"/>
      <c r="CQ92" s="2"/>
      <c r="CR92" s="3"/>
    </row>
    <row r="93" spans="1:96" ht="15" x14ac:dyDescent="0.2">
      <c r="A93" s="11">
        <v>2820</v>
      </c>
      <c r="B93" s="11">
        <v>2</v>
      </c>
      <c r="C93" s="11" t="s">
        <v>108</v>
      </c>
      <c r="D93" s="11" t="s">
        <v>102</v>
      </c>
      <c r="E93" s="11" t="s">
        <v>99</v>
      </c>
      <c r="F93" s="11">
        <v>40323</v>
      </c>
      <c r="G93" s="11" t="s">
        <v>26</v>
      </c>
      <c r="H93" s="12">
        <v>0</v>
      </c>
      <c r="I93" s="12">
        <v>0</v>
      </c>
      <c r="J93" s="12">
        <v>100000</v>
      </c>
      <c r="K93" s="12">
        <v>75000</v>
      </c>
      <c r="L93" s="12">
        <v>75000</v>
      </c>
      <c r="M93" s="12">
        <v>10000</v>
      </c>
      <c r="N93" s="12">
        <v>0</v>
      </c>
      <c r="O93" s="12">
        <v>0</v>
      </c>
      <c r="P93" s="12">
        <v>0</v>
      </c>
      <c r="Q93" s="12">
        <v>0</v>
      </c>
      <c r="R93" s="12">
        <v>0</v>
      </c>
      <c r="S93" s="12">
        <v>0</v>
      </c>
      <c r="T93" s="12">
        <v>0</v>
      </c>
      <c r="U93" s="12">
        <v>0</v>
      </c>
      <c r="V93" s="12">
        <v>0</v>
      </c>
      <c r="W93" s="12">
        <v>0</v>
      </c>
      <c r="X93" s="12">
        <v>0</v>
      </c>
      <c r="Y93" s="12">
        <v>0</v>
      </c>
      <c r="Z93" s="12">
        <v>0</v>
      </c>
      <c r="AA93" s="12">
        <v>0</v>
      </c>
      <c r="AB93" s="12">
        <v>0</v>
      </c>
      <c r="AC93" s="12">
        <v>0</v>
      </c>
      <c r="AD93" s="12">
        <v>0</v>
      </c>
      <c r="AE93" s="12">
        <v>0</v>
      </c>
      <c r="AF93" s="12">
        <v>0</v>
      </c>
      <c r="AG93" s="12">
        <v>0</v>
      </c>
      <c r="AH93" s="12">
        <v>0</v>
      </c>
      <c r="AI93" s="12">
        <v>0</v>
      </c>
      <c r="AJ93" s="12">
        <v>0</v>
      </c>
      <c r="AK93" s="12">
        <v>0</v>
      </c>
      <c r="AL93" s="12">
        <v>0</v>
      </c>
      <c r="AM93" s="12">
        <v>0</v>
      </c>
      <c r="AN93" s="12">
        <v>0</v>
      </c>
      <c r="AO93" s="12">
        <v>0</v>
      </c>
      <c r="AP93" s="12">
        <v>0</v>
      </c>
      <c r="AQ93" s="12">
        <v>0</v>
      </c>
      <c r="AR93" s="12">
        <v>0</v>
      </c>
      <c r="AS93" s="12">
        <v>0</v>
      </c>
      <c r="AT93" s="12">
        <v>0</v>
      </c>
      <c r="AU93" s="12">
        <v>0</v>
      </c>
      <c r="AV93" s="12">
        <v>0</v>
      </c>
      <c r="AW93" s="12">
        <v>0</v>
      </c>
      <c r="AX93" s="12">
        <v>0</v>
      </c>
      <c r="AY93" s="12">
        <v>0</v>
      </c>
      <c r="AZ93" s="12">
        <v>0</v>
      </c>
      <c r="BA93" s="12">
        <v>0</v>
      </c>
      <c r="BB93" s="12">
        <v>0</v>
      </c>
      <c r="BC93" s="12">
        <v>0</v>
      </c>
      <c r="BD93" s="12">
        <v>0</v>
      </c>
      <c r="BE93" s="12">
        <v>0</v>
      </c>
      <c r="BF93" s="12">
        <v>0</v>
      </c>
      <c r="BG93" s="12">
        <v>0</v>
      </c>
      <c r="BH93" s="12">
        <v>0</v>
      </c>
      <c r="BI93" s="12">
        <v>0</v>
      </c>
      <c r="BJ93" s="12">
        <v>0</v>
      </c>
      <c r="BK93" s="12">
        <v>0</v>
      </c>
      <c r="BL93" s="12">
        <v>0</v>
      </c>
      <c r="BM93" s="12">
        <v>0</v>
      </c>
      <c r="BN93" s="12">
        <v>0</v>
      </c>
      <c r="BO93" s="12">
        <v>0</v>
      </c>
      <c r="BP93" s="12">
        <v>0</v>
      </c>
      <c r="BQ93" s="12">
        <v>0</v>
      </c>
      <c r="BR93" s="12">
        <v>0</v>
      </c>
      <c r="BS93" s="12">
        <v>0</v>
      </c>
      <c r="BT93" s="12">
        <v>0</v>
      </c>
      <c r="BU93" s="12">
        <v>0</v>
      </c>
      <c r="BV93" s="12">
        <v>0</v>
      </c>
      <c r="BW93" s="12">
        <v>0</v>
      </c>
      <c r="BX93" s="12">
        <v>0</v>
      </c>
      <c r="BY93" s="12">
        <v>0</v>
      </c>
      <c r="BZ93" s="12">
        <v>0</v>
      </c>
      <c r="CA93" s="12">
        <v>0</v>
      </c>
      <c r="CB93" s="13">
        <v>260000</v>
      </c>
      <c r="CC93" s="2"/>
      <c r="CD93" s="2"/>
      <c r="CE93" s="2"/>
      <c r="CF93" s="2"/>
      <c r="CG93" s="2"/>
      <c r="CH93" s="2"/>
      <c r="CI93" s="2"/>
      <c r="CJ93" s="2"/>
      <c r="CK93" s="2"/>
      <c r="CL93" s="2"/>
      <c r="CM93" s="2"/>
      <c r="CN93" s="2"/>
      <c r="CO93" s="2"/>
      <c r="CP93" s="3"/>
      <c r="CQ93" s="2"/>
      <c r="CR93" s="3"/>
    </row>
    <row r="94" spans="1:96" ht="15" x14ac:dyDescent="0.2">
      <c r="A94" s="11">
        <v>2821</v>
      </c>
      <c r="B94" s="11">
        <v>1</v>
      </c>
      <c r="C94" s="11" t="s">
        <v>110</v>
      </c>
      <c r="D94" s="11" t="s">
        <v>94</v>
      </c>
      <c r="E94" s="11" t="s">
        <v>99</v>
      </c>
      <c r="F94" s="11">
        <v>40323</v>
      </c>
      <c r="G94" s="11" t="s">
        <v>26</v>
      </c>
      <c r="H94" s="12">
        <v>0</v>
      </c>
      <c r="I94" s="12">
        <v>0</v>
      </c>
      <c r="J94" s="12">
        <v>0</v>
      </c>
      <c r="K94" s="12">
        <v>0</v>
      </c>
      <c r="L94" s="12">
        <v>0</v>
      </c>
      <c r="M94" s="12">
        <v>0</v>
      </c>
      <c r="N94" s="12">
        <v>0</v>
      </c>
      <c r="O94" s="12">
        <v>0</v>
      </c>
      <c r="P94" s="12">
        <v>0</v>
      </c>
      <c r="Q94" s="12">
        <v>0</v>
      </c>
      <c r="R94" s="12">
        <v>0</v>
      </c>
      <c r="S94" s="12">
        <v>0</v>
      </c>
      <c r="T94" s="12">
        <v>15000</v>
      </c>
      <c r="U94" s="12">
        <v>15000</v>
      </c>
      <c r="V94" s="12">
        <v>0</v>
      </c>
      <c r="W94" s="12">
        <v>20000</v>
      </c>
      <c r="X94" s="12">
        <v>20000</v>
      </c>
      <c r="Y94" s="12">
        <v>20000</v>
      </c>
      <c r="Z94" s="12">
        <v>20000</v>
      </c>
      <c r="AA94" s="12">
        <v>15000</v>
      </c>
      <c r="AB94" s="12">
        <v>0</v>
      </c>
      <c r="AC94" s="12">
        <v>0</v>
      </c>
      <c r="AD94" s="12">
        <v>0</v>
      </c>
      <c r="AE94" s="12">
        <v>0</v>
      </c>
      <c r="AF94" s="12">
        <v>33333</v>
      </c>
      <c r="AG94" s="12">
        <v>33333</v>
      </c>
      <c r="AH94" s="12">
        <v>33333</v>
      </c>
      <c r="AI94" s="12">
        <v>33333</v>
      </c>
      <c r="AJ94" s="12">
        <v>33333</v>
      </c>
      <c r="AK94" s="12">
        <v>33333</v>
      </c>
      <c r="AL94" s="12">
        <v>50000</v>
      </c>
      <c r="AM94" s="12">
        <v>50000</v>
      </c>
      <c r="AN94" s="12">
        <v>33333</v>
      </c>
      <c r="AO94" s="12">
        <v>33333</v>
      </c>
      <c r="AP94" s="12">
        <v>15000</v>
      </c>
      <c r="AQ94" s="12">
        <v>18336</v>
      </c>
      <c r="AR94" s="12">
        <v>0</v>
      </c>
      <c r="AS94" s="12">
        <v>0</v>
      </c>
      <c r="AT94" s="12">
        <v>0</v>
      </c>
      <c r="AU94" s="12">
        <v>0</v>
      </c>
      <c r="AV94" s="12">
        <v>0</v>
      </c>
      <c r="AW94" s="12">
        <v>0</v>
      </c>
      <c r="AX94" s="12">
        <v>0</v>
      </c>
      <c r="AY94" s="12">
        <v>0</v>
      </c>
      <c r="AZ94" s="12">
        <v>0</v>
      </c>
      <c r="BA94" s="12">
        <v>0</v>
      </c>
      <c r="BB94" s="12">
        <v>0</v>
      </c>
      <c r="BC94" s="12">
        <v>0</v>
      </c>
      <c r="BD94" s="12">
        <v>0</v>
      </c>
      <c r="BE94" s="12">
        <v>0</v>
      </c>
      <c r="BF94" s="12">
        <v>0</v>
      </c>
      <c r="BG94" s="12">
        <v>0</v>
      </c>
      <c r="BH94" s="12">
        <v>0</v>
      </c>
      <c r="BI94" s="12">
        <v>0</v>
      </c>
      <c r="BJ94" s="12">
        <v>0</v>
      </c>
      <c r="BK94" s="12">
        <v>0</v>
      </c>
      <c r="BL94" s="12">
        <v>0</v>
      </c>
      <c r="BM94" s="12">
        <v>0</v>
      </c>
      <c r="BN94" s="12">
        <v>0</v>
      </c>
      <c r="BO94" s="12">
        <v>0</v>
      </c>
      <c r="BP94" s="12">
        <v>0</v>
      </c>
      <c r="BQ94" s="12">
        <v>0</v>
      </c>
      <c r="BR94" s="12">
        <v>0</v>
      </c>
      <c r="BS94" s="12">
        <v>0</v>
      </c>
      <c r="BT94" s="12">
        <v>0</v>
      </c>
      <c r="BU94" s="12">
        <v>0</v>
      </c>
      <c r="BV94" s="12">
        <v>0</v>
      </c>
      <c r="BW94" s="12">
        <v>0</v>
      </c>
      <c r="BX94" s="12">
        <v>0</v>
      </c>
      <c r="BY94" s="12">
        <v>0</v>
      </c>
      <c r="BZ94" s="12">
        <v>0</v>
      </c>
      <c r="CA94" s="12">
        <v>0</v>
      </c>
      <c r="CB94" s="13">
        <v>0</v>
      </c>
      <c r="CC94" s="2"/>
      <c r="CD94" s="2"/>
      <c r="CE94" s="2"/>
      <c r="CF94" s="2"/>
      <c r="CG94" s="2"/>
      <c r="CH94" s="2"/>
      <c r="CI94" s="2"/>
      <c r="CJ94" s="2"/>
      <c r="CK94" s="2"/>
      <c r="CL94" s="2"/>
      <c r="CM94" s="2"/>
      <c r="CN94" s="2"/>
      <c r="CO94" s="2"/>
      <c r="CP94" s="3"/>
      <c r="CQ94" s="2"/>
      <c r="CR94" s="3"/>
    </row>
    <row r="95" spans="1:96" ht="15" x14ac:dyDescent="0.2">
      <c r="A95" s="11">
        <v>2821</v>
      </c>
      <c r="B95" s="11">
        <v>2</v>
      </c>
      <c r="C95" s="11" t="s">
        <v>110</v>
      </c>
      <c r="D95" s="11" t="s">
        <v>94</v>
      </c>
      <c r="E95" s="11" t="s">
        <v>99</v>
      </c>
      <c r="F95" s="11">
        <v>40323</v>
      </c>
      <c r="G95" s="11" t="s">
        <v>26</v>
      </c>
      <c r="H95" s="12">
        <v>0</v>
      </c>
      <c r="I95" s="12">
        <v>0</v>
      </c>
      <c r="J95" s="12">
        <v>0</v>
      </c>
      <c r="K95" s="12">
        <v>0</v>
      </c>
      <c r="L95" s="12">
        <v>0</v>
      </c>
      <c r="M95" s="12">
        <v>0</v>
      </c>
      <c r="N95" s="12">
        <v>0</v>
      </c>
      <c r="O95" s="12">
        <v>0</v>
      </c>
      <c r="P95" s="12">
        <v>0</v>
      </c>
      <c r="Q95" s="12">
        <v>0</v>
      </c>
      <c r="R95" s="12">
        <v>0</v>
      </c>
      <c r="S95" s="12">
        <v>0</v>
      </c>
      <c r="T95" s="12">
        <v>0</v>
      </c>
      <c r="U95" s="12">
        <v>0</v>
      </c>
      <c r="V95" s="12">
        <v>0</v>
      </c>
      <c r="W95" s="12">
        <v>0</v>
      </c>
      <c r="X95" s="12">
        <v>0</v>
      </c>
      <c r="Y95" s="12">
        <v>0</v>
      </c>
      <c r="Z95" s="12">
        <v>0</v>
      </c>
      <c r="AA95" s="12">
        <v>0</v>
      </c>
      <c r="AB95" s="12">
        <v>0</v>
      </c>
      <c r="AC95" s="12">
        <v>25000</v>
      </c>
      <c r="AD95" s="12">
        <v>25000</v>
      </c>
      <c r="AE95" s="12">
        <v>25000</v>
      </c>
      <c r="AF95" s="12">
        <v>50000</v>
      </c>
      <c r="AG95" s="12">
        <v>50000</v>
      </c>
      <c r="AH95" s="12">
        <v>50000</v>
      </c>
      <c r="AI95" s="12">
        <v>50000</v>
      </c>
      <c r="AJ95" s="12">
        <v>50000</v>
      </c>
      <c r="AK95" s="12">
        <v>75000</v>
      </c>
      <c r="AL95" s="12">
        <v>75000</v>
      </c>
      <c r="AM95" s="12">
        <v>50000</v>
      </c>
      <c r="AN95" s="12">
        <v>50000</v>
      </c>
      <c r="AO95" s="12">
        <v>50000</v>
      </c>
      <c r="AP95" s="12">
        <v>75000</v>
      </c>
      <c r="AQ95" s="12">
        <v>175000</v>
      </c>
      <c r="AR95" s="12">
        <v>0</v>
      </c>
      <c r="AS95" s="12">
        <v>0</v>
      </c>
      <c r="AT95" s="12">
        <v>0</v>
      </c>
      <c r="AU95" s="12">
        <v>0</v>
      </c>
      <c r="AV95" s="12">
        <v>0</v>
      </c>
      <c r="AW95" s="12">
        <v>0</v>
      </c>
      <c r="AX95" s="12">
        <v>0</v>
      </c>
      <c r="AY95" s="12">
        <v>0</v>
      </c>
      <c r="AZ95" s="12">
        <v>0</v>
      </c>
      <c r="BA95" s="12">
        <v>0</v>
      </c>
      <c r="BB95" s="12">
        <v>0</v>
      </c>
      <c r="BC95" s="12">
        <v>0</v>
      </c>
      <c r="BD95" s="12">
        <v>0</v>
      </c>
      <c r="BE95" s="12">
        <v>0</v>
      </c>
      <c r="BF95" s="12">
        <v>0</v>
      </c>
      <c r="BG95" s="12">
        <v>0</v>
      </c>
      <c r="BH95" s="12">
        <v>0</v>
      </c>
      <c r="BI95" s="12">
        <v>0</v>
      </c>
      <c r="BJ95" s="12">
        <v>0</v>
      </c>
      <c r="BK95" s="12">
        <v>0</v>
      </c>
      <c r="BL95" s="12">
        <v>0</v>
      </c>
      <c r="BM95" s="12">
        <v>0</v>
      </c>
      <c r="BN95" s="12">
        <v>0</v>
      </c>
      <c r="BO95" s="12">
        <v>0</v>
      </c>
      <c r="BP95" s="12">
        <v>0</v>
      </c>
      <c r="BQ95" s="12">
        <v>0</v>
      </c>
      <c r="BR95" s="12">
        <v>0</v>
      </c>
      <c r="BS95" s="12">
        <v>0</v>
      </c>
      <c r="BT95" s="12">
        <v>0</v>
      </c>
      <c r="BU95" s="12">
        <v>0</v>
      </c>
      <c r="BV95" s="12">
        <v>0</v>
      </c>
      <c r="BW95" s="12">
        <v>0</v>
      </c>
      <c r="BX95" s="12">
        <v>0</v>
      </c>
      <c r="BY95" s="12">
        <v>0</v>
      </c>
      <c r="BZ95" s="12">
        <v>0</v>
      </c>
      <c r="CA95" s="12">
        <v>0</v>
      </c>
      <c r="CB95" s="13">
        <v>0</v>
      </c>
      <c r="CC95" s="2"/>
      <c r="CD95" s="2"/>
      <c r="CE95" s="2"/>
      <c r="CF95" s="2"/>
      <c r="CG95" s="2"/>
      <c r="CH95" s="2"/>
      <c r="CI95" s="2"/>
      <c r="CJ95" s="2"/>
      <c r="CK95" s="2"/>
      <c r="CL95" s="2"/>
      <c r="CM95" s="2"/>
      <c r="CN95" s="2"/>
      <c r="CO95" s="2"/>
      <c r="CP95" s="3"/>
      <c r="CQ95" s="2"/>
      <c r="CR95" s="3"/>
    </row>
    <row r="96" spans="1:96" ht="15" x14ac:dyDescent="0.2">
      <c r="A96" s="11">
        <v>2822</v>
      </c>
      <c r="B96" s="11">
        <v>1</v>
      </c>
      <c r="C96" s="11" t="s">
        <v>111</v>
      </c>
      <c r="D96" s="11" t="s">
        <v>96</v>
      </c>
      <c r="E96" s="11">
        <v>40000</v>
      </c>
      <c r="F96" s="11">
        <v>40323</v>
      </c>
      <c r="G96" s="11" t="s">
        <v>26</v>
      </c>
      <c r="H96" s="12">
        <v>41650</v>
      </c>
      <c r="I96" s="12">
        <v>41650</v>
      </c>
      <c r="J96" s="12">
        <v>41650</v>
      </c>
      <c r="K96" s="12">
        <v>41650</v>
      </c>
      <c r="L96" s="12">
        <v>41650</v>
      </c>
      <c r="M96" s="12">
        <v>41650</v>
      </c>
      <c r="N96" s="12">
        <v>41850</v>
      </c>
      <c r="O96" s="12">
        <v>41650</v>
      </c>
      <c r="P96" s="12">
        <v>41650</v>
      </c>
      <c r="Q96" s="12">
        <v>41650</v>
      </c>
      <c r="R96" s="12">
        <v>41650</v>
      </c>
      <c r="S96" s="12">
        <v>41650</v>
      </c>
      <c r="T96" s="12">
        <v>41650</v>
      </c>
      <c r="U96" s="12">
        <v>41650</v>
      </c>
      <c r="V96" s="12">
        <v>41650</v>
      </c>
      <c r="W96" s="12">
        <v>41650</v>
      </c>
      <c r="X96" s="12">
        <v>41650</v>
      </c>
      <c r="Y96" s="12">
        <v>41650</v>
      </c>
      <c r="Z96" s="12">
        <v>41850</v>
      </c>
      <c r="AA96" s="12">
        <v>41650</v>
      </c>
      <c r="AB96" s="12">
        <v>41650</v>
      </c>
      <c r="AC96" s="12">
        <v>41650</v>
      </c>
      <c r="AD96" s="12">
        <v>41650</v>
      </c>
      <c r="AE96" s="12">
        <v>41650</v>
      </c>
      <c r="AF96" s="12">
        <v>83300</v>
      </c>
      <c r="AG96" s="12">
        <v>83300</v>
      </c>
      <c r="AH96" s="12">
        <v>83300</v>
      </c>
      <c r="AI96" s="12">
        <v>83300</v>
      </c>
      <c r="AJ96" s="12">
        <v>83300</v>
      </c>
      <c r="AK96" s="12">
        <v>83300</v>
      </c>
      <c r="AL96" s="12">
        <v>83700</v>
      </c>
      <c r="AM96" s="12">
        <v>83300</v>
      </c>
      <c r="AN96" s="12">
        <v>83300</v>
      </c>
      <c r="AO96" s="12">
        <v>83300</v>
      </c>
      <c r="AP96" s="12">
        <v>83300</v>
      </c>
      <c r="AQ96" s="12">
        <v>83300</v>
      </c>
      <c r="AR96" s="12">
        <v>83300</v>
      </c>
      <c r="AS96" s="12">
        <v>83300</v>
      </c>
      <c r="AT96" s="12">
        <v>83300</v>
      </c>
      <c r="AU96" s="12">
        <v>83300</v>
      </c>
      <c r="AV96" s="12">
        <v>83300</v>
      </c>
      <c r="AW96" s="12">
        <v>83300</v>
      </c>
      <c r="AX96" s="12">
        <v>83700</v>
      </c>
      <c r="AY96" s="12">
        <v>83300</v>
      </c>
      <c r="AZ96" s="12">
        <v>83300</v>
      </c>
      <c r="BA96" s="12">
        <v>83300</v>
      </c>
      <c r="BB96" s="12">
        <v>83300</v>
      </c>
      <c r="BC96" s="12">
        <v>83300</v>
      </c>
      <c r="BD96" s="12">
        <v>83300</v>
      </c>
      <c r="BE96" s="12">
        <v>83300</v>
      </c>
      <c r="BF96" s="12">
        <v>83300</v>
      </c>
      <c r="BG96" s="12">
        <v>83300</v>
      </c>
      <c r="BH96" s="12">
        <v>83300</v>
      </c>
      <c r="BI96" s="12">
        <v>83300</v>
      </c>
      <c r="BJ96" s="12">
        <v>83700</v>
      </c>
      <c r="BK96" s="12">
        <v>83300</v>
      </c>
      <c r="BL96" s="12">
        <v>83300</v>
      </c>
      <c r="BM96" s="12">
        <v>83300</v>
      </c>
      <c r="BN96" s="12">
        <v>83300</v>
      </c>
      <c r="BO96" s="12">
        <v>83300</v>
      </c>
      <c r="BP96" s="12">
        <v>83300</v>
      </c>
      <c r="BQ96" s="12">
        <v>83300</v>
      </c>
      <c r="BR96" s="12">
        <v>83300</v>
      </c>
      <c r="BS96" s="12">
        <v>83300</v>
      </c>
      <c r="BT96" s="12">
        <v>83300</v>
      </c>
      <c r="BU96" s="12">
        <v>83300</v>
      </c>
      <c r="BV96" s="12">
        <v>83700</v>
      </c>
      <c r="BW96" s="12">
        <v>83300</v>
      </c>
      <c r="BX96" s="12">
        <v>83300</v>
      </c>
      <c r="BY96" s="12">
        <v>83300</v>
      </c>
      <c r="BZ96" s="12">
        <v>83300</v>
      </c>
      <c r="CA96" s="12">
        <v>83300</v>
      </c>
      <c r="CB96" s="13">
        <v>500000</v>
      </c>
      <c r="CC96" s="2"/>
      <c r="CD96" s="2"/>
      <c r="CE96" s="2"/>
      <c r="CF96" s="2"/>
      <c r="CG96" s="2"/>
      <c r="CH96" s="2"/>
      <c r="CI96" s="2"/>
      <c r="CJ96" s="2"/>
      <c r="CK96" s="2"/>
      <c r="CL96" s="2"/>
      <c r="CM96" s="2"/>
      <c r="CN96" s="2"/>
      <c r="CO96" s="2"/>
      <c r="CP96" s="3"/>
      <c r="CQ96" s="2"/>
      <c r="CR96" s="3"/>
    </row>
    <row r="97" spans="1:96" ht="15" x14ac:dyDescent="0.2">
      <c r="A97" s="11">
        <v>2824</v>
      </c>
      <c r="B97" s="11">
        <v>1</v>
      </c>
      <c r="C97" s="11" t="s">
        <v>112</v>
      </c>
      <c r="D97" s="11" t="s">
        <v>96</v>
      </c>
      <c r="E97" s="11" t="s">
        <v>99</v>
      </c>
      <c r="F97" s="11">
        <v>40323</v>
      </c>
      <c r="G97" s="11" t="s">
        <v>26</v>
      </c>
      <c r="H97" s="12">
        <v>59337</v>
      </c>
      <c r="I97" s="12">
        <v>62952</v>
      </c>
      <c r="J97" s="12">
        <v>66586</v>
      </c>
      <c r="K97" s="12">
        <v>69823</v>
      </c>
      <c r="L97" s="12">
        <v>72663</v>
      </c>
      <c r="M97" s="12">
        <v>74689</v>
      </c>
      <c r="N97" s="12">
        <v>75896</v>
      </c>
      <c r="O97" s="12">
        <v>77110</v>
      </c>
      <c r="P97" s="12">
        <v>79158</v>
      </c>
      <c r="Q97" s="12">
        <v>82046</v>
      </c>
      <c r="R97" s="12">
        <v>84947</v>
      </c>
      <c r="S97" s="12">
        <v>43725</v>
      </c>
      <c r="T97" s="12">
        <v>0</v>
      </c>
      <c r="U97" s="12">
        <v>0</v>
      </c>
      <c r="V97" s="12">
        <v>0</v>
      </c>
      <c r="W97" s="12">
        <v>0</v>
      </c>
      <c r="X97" s="12">
        <v>0</v>
      </c>
      <c r="Y97" s="12">
        <v>0</v>
      </c>
      <c r="Z97" s="12">
        <v>0</v>
      </c>
      <c r="AA97" s="12">
        <v>0</v>
      </c>
      <c r="AB97" s="12">
        <v>0</v>
      </c>
      <c r="AC97" s="12">
        <v>0</v>
      </c>
      <c r="AD97" s="12">
        <v>0</v>
      </c>
      <c r="AE97" s="12">
        <v>0</v>
      </c>
      <c r="AF97" s="12">
        <v>0</v>
      </c>
      <c r="AG97" s="12">
        <v>0</v>
      </c>
      <c r="AH97" s="12">
        <v>0</v>
      </c>
      <c r="AI97" s="12">
        <v>0</v>
      </c>
      <c r="AJ97" s="12">
        <v>0</v>
      </c>
      <c r="AK97" s="12">
        <v>0</v>
      </c>
      <c r="AL97" s="12">
        <v>0</v>
      </c>
      <c r="AM97" s="12">
        <v>0</v>
      </c>
      <c r="AN97" s="12">
        <v>0</v>
      </c>
      <c r="AO97" s="12">
        <v>0</v>
      </c>
      <c r="AP97" s="12">
        <v>0</v>
      </c>
      <c r="AQ97" s="12">
        <v>0</v>
      </c>
      <c r="AR97" s="12">
        <v>0</v>
      </c>
      <c r="AS97" s="12">
        <v>0</v>
      </c>
      <c r="AT97" s="12">
        <v>0</v>
      </c>
      <c r="AU97" s="12">
        <v>0</v>
      </c>
      <c r="AV97" s="12">
        <v>0</v>
      </c>
      <c r="AW97" s="12">
        <v>0</v>
      </c>
      <c r="AX97" s="12">
        <v>0</v>
      </c>
      <c r="AY97" s="12">
        <v>0</v>
      </c>
      <c r="AZ97" s="12">
        <v>0</v>
      </c>
      <c r="BA97" s="12">
        <v>0</v>
      </c>
      <c r="BB97" s="12">
        <v>0</v>
      </c>
      <c r="BC97" s="12">
        <v>0</v>
      </c>
      <c r="BD97" s="12">
        <v>0</v>
      </c>
      <c r="BE97" s="12">
        <v>0</v>
      </c>
      <c r="BF97" s="12">
        <v>0</v>
      </c>
      <c r="BG97" s="12">
        <v>0</v>
      </c>
      <c r="BH97" s="12">
        <v>0</v>
      </c>
      <c r="BI97" s="12">
        <v>0</v>
      </c>
      <c r="BJ97" s="12">
        <v>0</v>
      </c>
      <c r="BK97" s="12">
        <v>0</v>
      </c>
      <c r="BL97" s="12">
        <v>0</v>
      </c>
      <c r="BM97" s="12">
        <v>0</v>
      </c>
      <c r="BN97" s="12">
        <v>0</v>
      </c>
      <c r="BO97" s="12">
        <v>0</v>
      </c>
      <c r="BP97" s="12">
        <v>0</v>
      </c>
      <c r="BQ97" s="12">
        <v>0</v>
      </c>
      <c r="BR97" s="12">
        <v>0</v>
      </c>
      <c r="BS97" s="12">
        <v>0</v>
      </c>
      <c r="BT97" s="12">
        <v>0</v>
      </c>
      <c r="BU97" s="12">
        <v>0</v>
      </c>
      <c r="BV97" s="12">
        <v>0</v>
      </c>
      <c r="BW97" s="12">
        <v>0</v>
      </c>
      <c r="BX97" s="12">
        <v>0</v>
      </c>
      <c r="BY97" s="12">
        <v>0</v>
      </c>
      <c r="BZ97" s="12">
        <v>0</v>
      </c>
      <c r="CA97" s="12">
        <v>0</v>
      </c>
      <c r="CB97" s="13">
        <v>848932</v>
      </c>
      <c r="CC97" s="2"/>
      <c r="CD97" s="2"/>
      <c r="CE97" s="2"/>
      <c r="CF97" s="2"/>
      <c r="CG97" s="2"/>
      <c r="CH97" s="2"/>
      <c r="CI97" s="2"/>
      <c r="CJ97" s="2"/>
      <c r="CK97" s="2"/>
      <c r="CL97" s="2"/>
      <c r="CM97" s="2"/>
      <c r="CN97" s="2"/>
      <c r="CO97" s="2"/>
      <c r="CP97" s="3"/>
      <c r="CQ97" s="2"/>
      <c r="CR97" s="3"/>
    </row>
    <row r="98" spans="1:96" ht="15" x14ac:dyDescent="0.2">
      <c r="A98" s="11">
        <v>2824</v>
      </c>
      <c r="B98" s="11">
        <v>1</v>
      </c>
      <c r="C98" s="11" t="s">
        <v>112</v>
      </c>
      <c r="D98" s="11" t="s">
        <v>96</v>
      </c>
      <c r="E98" s="11">
        <v>40000</v>
      </c>
      <c r="F98" s="11">
        <v>40323</v>
      </c>
      <c r="G98" s="11" t="s">
        <v>26</v>
      </c>
      <c r="H98" s="12">
        <v>1031482</v>
      </c>
      <c r="I98" s="12">
        <v>1033400</v>
      </c>
      <c r="J98" s="12">
        <v>1035328</v>
      </c>
      <c r="K98" s="12">
        <v>787046</v>
      </c>
      <c r="L98" s="12">
        <v>788552</v>
      </c>
      <c r="M98" s="12">
        <v>289627</v>
      </c>
      <c r="N98" s="12">
        <v>290268</v>
      </c>
      <c r="O98" s="12">
        <v>290912</v>
      </c>
      <c r="P98" s="12">
        <v>791998</v>
      </c>
      <c r="Q98" s="12">
        <v>793530</v>
      </c>
      <c r="R98" s="12">
        <v>795070</v>
      </c>
      <c r="S98" s="12">
        <v>523198</v>
      </c>
      <c r="T98" s="12">
        <v>0</v>
      </c>
      <c r="U98" s="12">
        <v>0</v>
      </c>
      <c r="V98" s="12">
        <v>0</v>
      </c>
      <c r="W98" s="12">
        <v>0</v>
      </c>
      <c r="X98" s="12">
        <v>0</v>
      </c>
      <c r="Y98" s="12">
        <v>0</v>
      </c>
      <c r="Z98" s="12">
        <v>0</v>
      </c>
      <c r="AA98" s="12">
        <v>0</v>
      </c>
      <c r="AB98" s="12">
        <v>0</v>
      </c>
      <c r="AC98" s="12">
        <v>0</v>
      </c>
      <c r="AD98" s="12">
        <v>0</v>
      </c>
      <c r="AE98" s="12">
        <v>0</v>
      </c>
      <c r="AF98" s="12">
        <v>0</v>
      </c>
      <c r="AG98" s="12">
        <v>0</v>
      </c>
      <c r="AH98" s="12">
        <v>0</v>
      </c>
      <c r="AI98" s="12">
        <v>0</v>
      </c>
      <c r="AJ98" s="12">
        <v>0</v>
      </c>
      <c r="AK98" s="12">
        <v>0</v>
      </c>
      <c r="AL98" s="12">
        <v>0</v>
      </c>
      <c r="AM98" s="12">
        <v>0</v>
      </c>
      <c r="AN98" s="12">
        <v>0</v>
      </c>
      <c r="AO98" s="12">
        <v>0</v>
      </c>
      <c r="AP98" s="12">
        <v>0</v>
      </c>
      <c r="AQ98" s="12">
        <v>0</v>
      </c>
      <c r="AR98" s="12">
        <v>0</v>
      </c>
      <c r="AS98" s="12">
        <v>0</v>
      </c>
      <c r="AT98" s="12">
        <v>0</v>
      </c>
      <c r="AU98" s="12">
        <v>0</v>
      </c>
      <c r="AV98" s="12">
        <v>0</v>
      </c>
      <c r="AW98" s="12">
        <v>0</v>
      </c>
      <c r="AX98" s="12">
        <v>0</v>
      </c>
      <c r="AY98" s="12">
        <v>0</v>
      </c>
      <c r="AZ98" s="12">
        <v>0</v>
      </c>
      <c r="BA98" s="12">
        <v>0</v>
      </c>
      <c r="BB98" s="12">
        <v>0</v>
      </c>
      <c r="BC98" s="12">
        <v>0</v>
      </c>
      <c r="BD98" s="12">
        <v>0</v>
      </c>
      <c r="BE98" s="12">
        <v>0</v>
      </c>
      <c r="BF98" s="12">
        <v>0</v>
      </c>
      <c r="BG98" s="12">
        <v>0</v>
      </c>
      <c r="BH98" s="12">
        <v>0</v>
      </c>
      <c r="BI98" s="12">
        <v>0</v>
      </c>
      <c r="BJ98" s="12">
        <v>0</v>
      </c>
      <c r="BK98" s="12">
        <v>0</v>
      </c>
      <c r="BL98" s="12">
        <v>0</v>
      </c>
      <c r="BM98" s="12">
        <v>0</v>
      </c>
      <c r="BN98" s="12">
        <v>0</v>
      </c>
      <c r="BO98" s="12">
        <v>0</v>
      </c>
      <c r="BP98" s="12">
        <v>0</v>
      </c>
      <c r="BQ98" s="12">
        <v>0</v>
      </c>
      <c r="BR98" s="12">
        <v>0</v>
      </c>
      <c r="BS98" s="12">
        <v>0</v>
      </c>
      <c r="BT98" s="12">
        <v>0</v>
      </c>
      <c r="BU98" s="12">
        <v>0</v>
      </c>
      <c r="BV98" s="12">
        <v>0</v>
      </c>
      <c r="BW98" s="12">
        <v>0</v>
      </c>
      <c r="BX98" s="12">
        <v>0</v>
      </c>
      <c r="BY98" s="12">
        <v>0</v>
      </c>
      <c r="BZ98" s="12">
        <v>0</v>
      </c>
      <c r="CA98" s="12">
        <v>0</v>
      </c>
      <c r="CB98" s="13">
        <v>8450411</v>
      </c>
      <c r="CC98" s="2"/>
      <c r="CD98" s="2"/>
      <c r="CE98" s="2"/>
      <c r="CF98" s="2"/>
      <c r="CG98" s="2"/>
      <c r="CH98" s="2"/>
      <c r="CI98" s="2"/>
      <c r="CJ98" s="2"/>
      <c r="CK98" s="2"/>
      <c r="CL98" s="2"/>
      <c r="CM98" s="2"/>
      <c r="CN98" s="2"/>
      <c r="CO98" s="2"/>
      <c r="CP98" s="3"/>
      <c r="CQ98" s="2"/>
      <c r="CR98" s="3"/>
    </row>
    <row r="99" spans="1:96" ht="15" x14ac:dyDescent="0.2">
      <c r="A99" s="11">
        <v>2826</v>
      </c>
      <c r="B99" s="11">
        <v>1</v>
      </c>
      <c r="C99" s="11" t="s">
        <v>113</v>
      </c>
      <c r="D99" s="11" t="s">
        <v>94</v>
      </c>
      <c r="E99" s="11" t="s">
        <v>99</v>
      </c>
      <c r="F99" s="11">
        <v>40323</v>
      </c>
      <c r="G99" s="11" t="s">
        <v>26</v>
      </c>
      <c r="H99" s="12">
        <v>0</v>
      </c>
      <c r="I99" s="12">
        <v>0</v>
      </c>
      <c r="J99" s="12">
        <v>0</v>
      </c>
      <c r="K99" s="12">
        <v>0</v>
      </c>
      <c r="L99" s="12">
        <v>0</v>
      </c>
      <c r="M99" s="12">
        <v>0</v>
      </c>
      <c r="N99" s="12">
        <v>0</v>
      </c>
      <c r="O99" s="12">
        <v>0</v>
      </c>
      <c r="P99" s="12">
        <v>0</v>
      </c>
      <c r="Q99" s="12">
        <v>0</v>
      </c>
      <c r="R99" s="12">
        <v>0</v>
      </c>
      <c r="S99" s="12">
        <v>0</v>
      </c>
      <c r="T99" s="12">
        <v>0</v>
      </c>
      <c r="U99" s="12">
        <v>0</v>
      </c>
      <c r="V99" s="12">
        <v>0</v>
      </c>
      <c r="W99" s="12">
        <v>0</v>
      </c>
      <c r="X99" s="12">
        <v>0</v>
      </c>
      <c r="Y99" s="12">
        <v>0</v>
      </c>
      <c r="Z99" s="12">
        <v>0</v>
      </c>
      <c r="AA99" s="12">
        <v>0</v>
      </c>
      <c r="AB99" s="12">
        <v>0</v>
      </c>
      <c r="AC99" s="12">
        <v>0</v>
      </c>
      <c r="AD99" s="12">
        <v>0</v>
      </c>
      <c r="AE99" s="12">
        <v>0</v>
      </c>
      <c r="AF99" s="12">
        <v>0</v>
      </c>
      <c r="AG99" s="12">
        <v>0</v>
      </c>
      <c r="AH99" s="12">
        <v>0</v>
      </c>
      <c r="AI99" s="12">
        <v>0</v>
      </c>
      <c r="AJ99" s="12">
        <v>0</v>
      </c>
      <c r="AK99" s="12">
        <v>0</v>
      </c>
      <c r="AL99" s="12">
        <v>0</v>
      </c>
      <c r="AM99" s="12">
        <v>0</v>
      </c>
      <c r="AN99" s="12">
        <v>0</v>
      </c>
      <c r="AO99" s="12">
        <v>0</v>
      </c>
      <c r="AP99" s="12">
        <v>0</v>
      </c>
      <c r="AQ99" s="12">
        <v>0</v>
      </c>
      <c r="AR99" s="12">
        <v>0</v>
      </c>
      <c r="AS99" s="12">
        <v>800000</v>
      </c>
      <c r="AT99" s="12">
        <v>250000</v>
      </c>
      <c r="AU99" s="12">
        <v>250000</v>
      </c>
      <c r="AV99" s="12">
        <v>250000</v>
      </c>
      <c r="AW99" s="12">
        <v>250000</v>
      </c>
      <c r="AX99" s="12">
        <v>50000</v>
      </c>
      <c r="AY99" s="12">
        <v>50000</v>
      </c>
      <c r="AZ99" s="12">
        <v>25000</v>
      </c>
      <c r="BA99" s="12">
        <v>25000</v>
      </c>
      <c r="BB99" s="12">
        <v>25000</v>
      </c>
      <c r="BC99" s="12">
        <v>25000</v>
      </c>
      <c r="BD99" s="12">
        <v>0</v>
      </c>
      <c r="BE99" s="12">
        <v>600000</v>
      </c>
      <c r="BF99" s="12">
        <v>250000</v>
      </c>
      <c r="BG99" s="12">
        <v>250000</v>
      </c>
      <c r="BH99" s="12">
        <v>250000</v>
      </c>
      <c r="BI99" s="12">
        <v>250000</v>
      </c>
      <c r="BJ99" s="12">
        <v>250000</v>
      </c>
      <c r="BK99" s="12">
        <v>25000</v>
      </c>
      <c r="BL99" s="12">
        <v>25000</v>
      </c>
      <c r="BM99" s="12">
        <v>25000</v>
      </c>
      <c r="BN99" s="12">
        <v>300000</v>
      </c>
      <c r="BO99" s="12">
        <v>275000</v>
      </c>
      <c r="BP99" s="12">
        <v>0</v>
      </c>
      <c r="BQ99" s="12">
        <v>0</v>
      </c>
      <c r="BR99" s="12">
        <v>0</v>
      </c>
      <c r="BS99" s="12">
        <v>0</v>
      </c>
      <c r="BT99" s="12">
        <v>0</v>
      </c>
      <c r="BU99" s="12">
        <v>0</v>
      </c>
      <c r="BV99" s="12">
        <v>0</v>
      </c>
      <c r="BW99" s="12">
        <v>0</v>
      </c>
      <c r="BX99" s="12">
        <v>0</v>
      </c>
      <c r="BY99" s="12">
        <v>0</v>
      </c>
      <c r="BZ99" s="12">
        <v>0</v>
      </c>
      <c r="CA99" s="12">
        <v>0</v>
      </c>
      <c r="CB99" s="13">
        <v>0</v>
      </c>
      <c r="CC99" s="2"/>
      <c r="CD99" s="2"/>
      <c r="CE99" s="2"/>
      <c r="CF99" s="2"/>
      <c r="CG99" s="2"/>
      <c r="CH99" s="2"/>
      <c r="CI99" s="2"/>
      <c r="CJ99" s="2"/>
      <c r="CK99" s="2"/>
      <c r="CL99" s="2"/>
      <c r="CM99" s="2"/>
      <c r="CN99" s="2"/>
      <c r="CO99" s="2"/>
      <c r="CP99" s="3"/>
      <c r="CQ99" s="2"/>
      <c r="CR99" s="3"/>
    </row>
    <row r="100" spans="1:96" ht="15" x14ac:dyDescent="0.2">
      <c r="A100" s="11">
        <v>2827</v>
      </c>
      <c r="B100" s="11">
        <v>1</v>
      </c>
      <c r="C100" s="11" t="s">
        <v>114</v>
      </c>
      <c r="D100" s="11" t="s">
        <v>115</v>
      </c>
      <c r="E100" s="11" t="s">
        <v>99</v>
      </c>
      <c r="F100" s="11">
        <v>40323</v>
      </c>
      <c r="G100" s="11" t="s">
        <v>26</v>
      </c>
      <c r="H100" s="12">
        <v>0</v>
      </c>
      <c r="I100" s="12">
        <v>100000</v>
      </c>
      <c r="J100" s="12">
        <v>300000</v>
      </c>
      <c r="K100" s="12">
        <v>100000</v>
      </c>
      <c r="L100" s="12">
        <v>0</v>
      </c>
      <c r="M100" s="12">
        <v>0</v>
      </c>
      <c r="N100" s="12">
        <v>0</v>
      </c>
      <c r="O100" s="12">
        <v>0</v>
      </c>
      <c r="P100" s="12">
        <v>0</v>
      </c>
      <c r="Q100" s="12">
        <v>0</v>
      </c>
      <c r="R100" s="12">
        <v>0</v>
      </c>
      <c r="S100" s="12">
        <v>0</v>
      </c>
      <c r="T100" s="12">
        <v>0</v>
      </c>
      <c r="U100" s="12">
        <v>0</v>
      </c>
      <c r="V100" s="12">
        <v>0</v>
      </c>
      <c r="W100" s="12">
        <v>0</v>
      </c>
      <c r="X100" s="12">
        <v>0</v>
      </c>
      <c r="Y100" s="12">
        <v>0</v>
      </c>
      <c r="Z100" s="12">
        <v>0</v>
      </c>
      <c r="AA100" s="12">
        <v>0</v>
      </c>
      <c r="AB100" s="12">
        <v>0</v>
      </c>
      <c r="AC100" s="12">
        <v>0</v>
      </c>
      <c r="AD100" s="12">
        <v>0</v>
      </c>
      <c r="AE100" s="12">
        <v>0</v>
      </c>
      <c r="AF100" s="12">
        <v>0</v>
      </c>
      <c r="AG100" s="12">
        <v>0</v>
      </c>
      <c r="AH100" s="12">
        <v>0</v>
      </c>
      <c r="AI100" s="12">
        <v>0</v>
      </c>
      <c r="AJ100" s="12">
        <v>0</v>
      </c>
      <c r="AK100" s="12">
        <v>0</v>
      </c>
      <c r="AL100" s="12">
        <v>0</v>
      </c>
      <c r="AM100" s="12">
        <v>0</v>
      </c>
      <c r="AN100" s="12">
        <v>0</v>
      </c>
      <c r="AO100" s="12">
        <v>0</v>
      </c>
      <c r="AP100" s="12">
        <v>0</v>
      </c>
      <c r="AQ100" s="12">
        <v>0</v>
      </c>
      <c r="AR100" s="12">
        <v>0</v>
      </c>
      <c r="AS100" s="12">
        <v>0</v>
      </c>
      <c r="AT100" s="12">
        <v>0</v>
      </c>
      <c r="AU100" s="12">
        <v>0</v>
      </c>
      <c r="AV100" s="12">
        <v>0</v>
      </c>
      <c r="AW100" s="12">
        <v>0</v>
      </c>
      <c r="AX100" s="12">
        <v>0</v>
      </c>
      <c r="AY100" s="12">
        <v>0</v>
      </c>
      <c r="AZ100" s="12">
        <v>0</v>
      </c>
      <c r="BA100" s="12">
        <v>0</v>
      </c>
      <c r="BB100" s="12">
        <v>0</v>
      </c>
      <c r="BC100" s="12">
        <v>0</v>
      </c>
      <c r="BD100" s="12">
        <v>0</v>
      </c>
      <c r="BE100" s="12">
        <v>0</v>
      </c>
      <c r="BF100" s="12">
        <v>0</v>
      </c>
      <c r="BG100" s="12">
        <v>0</v>
      </c>
      <c r="BH100" s="12">
        <v>0</v>
      </c>
      <c r="BI100" s="12">
        <v>0</v>
      </c>
      <c r="BJ100" s="12">
        <v>0</v>
      </c>
      <c r="BK100" s="12">
        <v>0</v>
      </c>
      <c r="BL100" s="12">
        <v>0</v>
      </c>
      <c r="BM100" s="12">
        <v>0</v>
      </c>
      <c r="BN100" s="12">
        <v>0</v>
      </c>
      <c r="BO100" s="12">
        <v>0</v>
      </c>
      <c r="BP100" s="12">
        <v>0</v>
      </c>
      <c r="BQ100" s="12">
        <v>0</v>
      </c>
      <c r="BR100" s="12">
        <v>0</v>
      </c>
      <c r="BS100" s="12">
        <v>0</v>
      </c>
      <c r="BT100" s="12">
        <v>0</v>
      </c>
      <c r="BU100" s="12">
        <v>0</v>
      </c>
      <c r="BV100" s="12">
        <v>0</v>
      </c>
      <c r="BW100" s="12">
        <v>0</v>
      </c>
      <c r="BX100" s="12">
        <v>0</v>
      </c>
      <c r="BY100" s="12">
        <v>0</v>
      </c>
      <c r="BZ100" s="12">
        <v>0</v>
      </c>
      <c r="CA100" s="12">
        <v>0</v>
      </c>
      <c r="CB100" s="13">
        <v>500000</v>
      </c>
      <c r="CC100" s="2"/>
      <c r="CD100" s="2"/>
      <c r="CE100" s="2"/>
      <c r="CF100" s="2"/>
      <c r="CG100" s="2"/>
      <c r="CH100" s="2"/>
      <c r="CI100" s="2"/>
      <c r="CJ100" s="2"/>
      <c r="CK100" s="2"/>
      <c r="CL100" s="2"/>
      <c r="CM100" s="2"/>
      <c r="CN100" s="2"/>
      <c r="CO100" s="2"/>
      <c r="CP100" s="3"/>
      <c r="CQ100" s="2"/>
      <c r="CR100" s="3"/>
    </row>
    <row r="101" spans="1:96" ht="15" x14ac:dyDescent="0.2">
      <c r="A101" s="11">
        <v>2829</v>
      </c>
      <c r="B101" s="11">
        <v>1</v>
      </c>
      <c r="C101" s="11" t="s">
        <v>116</v>
      </c>
      <c r="D101" s="11" t="s">
        <v>106</v>
      </c>
      <c r="E101" s="11" t="s">
        <v>99</v>
      </c>
      <c r="F101" s="11">
        <v>40323</v>
      </c>
      <c r="G101" s="11" t="s">
        <v>26</v>
      </c>
      <c r="H101" s="12">
        <v>0</v>
      </c>
      <c r="I101" s="12">
        <v>50000</v>
      </c>
      <c r="J101" s="12">
        <v>50000</v>
      </c>
      <c r="K101" s="12">
        <v>50000</v>
      </c>
      <c r="L101" s="12">
        <v>50000</v>
      </c>
      <c r="M101" s="12">
        <v>50000</v>
      </c>
      <c r="N101" s="12">
        <v>50000</v>
      </c>
      <c r="O101" s="12">
        <v>50000</v>
      </c>
      <c r="P101" s="12">
        <v>50000</v>
      </c>
      <c r="Q101" s="12">
        <v>50000</v>
      </c>
      <c r="R101" s="12">
        <v>25000</v>
      </c>
      <c r="S101" s="12">
        <v>25000</v>
      </c>
      <c r="T101" s="12">
        <v>0</v>
      </c>
      <c r="U101" s="12">
        <v>1000000</v>
      </c>
      <c r="V101" s="12">
        <v>1000000</v>
      </c>
      <c r="W101" s="12">
        <v>1000000</v>
      </c>
      <c r="X101" s="12">
        <v>250000</v>
      </c>
      <c r="Y101" s="12">
        <v>250000</v>
      </c>
      <c r="Z101" s="12">
        <v>250000</v>
      </c>
      <c r="AA101" s="12">
        <v>250000</v>
      </c>
      <c r="AB101" s="12">
        <v>500000</v>
      </c>
      <c r="AC101" s="12">
        <v>500000</v>
      </c>
      <c r="AD101" s="12">
        <v>2500000</v>
      </c>
      <c r="AE101" s="12">
        <v>3000000</v>
      </c>
      <c r="AF101" s="12">
        <v>416673</v>
      </c>
      <c r="AG101" s="12">
        <v>416666</v>
      </c>
      <c r="AH101" s="12">
        <v>416666</v>
      </c>
      <c r="AI101" s="12">
        <v>416666</v>
      </c>
      <c r="AJ101" s="12">
        <v>416666</v>
      </c>
      <c r="AK101" s="12">
        <v>416666</v>
      </c>
      <c r="AL101" s="12">
        <v>416666</v>
      </c>
      <c r="AM101" s="12">
        <v>416666</v>
      </c>
      <c r="AN101" s="12">
        <v>416666</v>
      </c>
      <c r="AO101" s="12">
        <v>416666</v>
      </c>
      <c r="AP101" s="12">
        <v>416666</v>
      </c>
      <c r="AQ101" s="12">
        <v>416667</v>
      </c>
      <c r="AR101" s="12">
        <v>0</v>
      </c>
      <c r="AS101" s="12">
        <v>0</v>
      </c>
      <c r="AT101" s="12">
        <v>0</v>
      </c>
      <c r="AU101" s="12">
        <v>0</v>
      </c>
      <c r="AV101" s="12">
        <v>0</v>
      </c>
      <c r="AW101" s="12">
        <v>0</v>
      </c>
      <c r="AX101" s="12">
        <v>0</v>
      </c>
      <c r="AY101" s="12">
        <v>0</v>
      </c>
      <c r="AZ101" s="12">
        <v>0</v>
      </c>
      <c r="BA101" s="12">
        <v>0</v>
      </c>
      <c r="BB101" s="12">
        <v>0</v>
      </c>
      <c r="BC101" s="12">
        <v>0</v>
      </c>
      <c r="BD101" s="12">
        <v>0</v>
      </c>
      <c r="BE101" s="12">
        <v>0</v>
      </c>
      <c r="BF101" s="12">
        <v>0</v>
      </c>
      <c r="BG101" s="12">
        <v>0</v>
      </c>
      <c r="BH101" s="12">
        <v>0</v>
      </c>
      <c r="BI101" s="12">
        <v>0</v>
      </c>
      <c r="BJ101" s="12">
        <v>0</v>
      </c>
      <c r="BK101" s="12">
        <v>0</v>
      </c>
      <c r="BL101" s="12">
        <v>0</v>
      </c>
      <c r="BM101" s="12">
        <v>0</v>
      </c>
      <c r="BN101" s="12">
        <v>0</v>
      </c>
      <c r="BO101" s="12">
        <v>0</v>
      </c>
      <c r="BP101" s="12">
        <v>0</v>
      </c>
      <c r="BQ101" s="12">
        <v>0</v>
      </c>
      <c r="BR101" s="12">
        <v>0</v>
      </c>
      <c r="BS101" s="12">
        <v>0</v>
      </c>
      <c r="BT101" s="12">
        <v>0</v>
      </c>
      <c r="BU101" s="12">
        <v>0</v>
      </c>
      <c r="BV101" s="12">
        <v>0</v>
      </c>
      <c r="BW101" s="12">
        <v>0</v>
      </c>
      <c r="BX101" s="12">
        <v>0</v>
      </c>
      <c r="BY101" s="12">
        <v>0</v>
      </c>
      <c r="BZ101" s="12">
        <v>0</v>
      </c>
      <c r="CA101" s="12">
        <v>0</v>
      </c>
      <c r="CB101" s="13">
        <v>500000</v>
      </c>
      <c r="CC101" s="2"/>
      <c r="CD101" s="2"/>
      <c r="CE101" s="2"/>
      <c r="CF101" s="2"/>
      <c r="CG101" s="2"/>
      <c r="CH101" s="2"/>
      <c r="CI101" s="2"/>
      <c r="CJ101" s="2"/>
      <c r="CK101" s="2"/>
      <c r="CL101" s="2"/>
      <c r="CM101" s="2"/>
      <c r="CN101" s="2"/>
      <c r="CO101" s="2"/>
      <c r="CP101" s="3"/>
      <c r="CQ101" s="2"/>
      <c r="CR101" s="3"/>
    </row>
    <row r="102" spans="1:96" ht="15" x14ac:dyDescent="0.2">
      <c r="A102" s="11">
        <v>2830</v>
      </c>
      <c r="B102" s="11">
        <v>1</v>
      </c>
      <c r="C102" s="11" t="s">
        <v>117</v>
      </c>
      <c r="D102" s="11" t="s">
        <v>86</v>
      </c>
      <c r="E102" s="11">
        <v>40000</v>
      </c>
      <c r="F102" s="11">
        <v>40323</v>
      </c>
      <c r="G102" s="11" t="s">
        <v>26</v>
      </c>
      <c r="H102" s="12">
        <v>0</v>
      </c>
      <c r="I102" s="12">
        <v>10000</v>
      </c>
      <c r="J102" s="12">
        <v>80000</v>
      </c>
      <c r="K102" s="12">
        <v>10000</v>
      </c>
      <c r="L102" s="12">
        <v>0</v>
      </c>
      <c r="M102" s="12">
        <v>0</v>
      </c>
      <c r="N102" s="12">
        <v>0</v>
      </c>
      <c r="O102" s="12">
        <v>10000</v>
      </c>
      <c r="P102" s="12">
        <v>80000</v>
      </c>
      <c r="Q102" s="12">
        <v>10000</v>
      </c>
      <c r="R102" s="12">
        <v>0</v>
      </c>
      <c r="S102" s="12">
        <v>0</v>
      </c>
      <c r="T102" s="12">
        <v>0</v>
      </c>
      <c r="U102" s="12">
        <v>10000</v>
      </c>
      <c r="V102" s="12">
        <v>80000</v>
      </c>
      <c r="W102" s="12">
        <v>10000</v>
      </c>
      <c r="X102" s="12">
        <v>0</v>
      </c>
      <c r="Y102" s="12">
        <v>0</v>
      </c>
      <c r="Z102" s="12">
        <v>0</v>
      </c>
      <c r="AA102" s="12">
        <v>10000</v>
      </c>
      <c r="AB102" s="12">
        <v>80000</v>
      </c>
      <c r="AC102" s="12">
        <v>10000</v>
      </c>
      <c r="AD102" s="12">
        <v>0</v>
      </c>
      <c r="AE102" s="12">
        <v>0</v>
      </c>
      <c r="AF102" s="12">
        <v>0</v>
      </c>
      <c r="AG102" s="12">
        <v>10000</v>
      </c>
      <c r="AH102" s="12">
        <v>80000</v>
      </c>
      <c r="AI102" s="12">
        <v>10000</v>
      </c>
      <c r="AJ102" s="12">
        <v>0</v>
      </c>
      <c r="AK102" s="12">
        <v>0</v>
      </c>
      <c r="AL102" s="12">
        <v>0</v>
      </c>
      <c r="AM102" s="12">
        <v>10000</v>
      </c>
      <c r="AN102" s="12">
        <v>80000</v>
      </c>
      <c r="AO102" s="12">
        <v>10000</v>
      </c>
      <c r="AP102" s="12">
        <v>0</v>
      </c>
      <c r="AQ102" s="12">
        <v>0</v>
      </c>
      <c r="AR102" s="12">
        <v>0</v>
      </c>
      <c r="AS102" s="12">
        <v>75000</v>
      </c>
      <c r="AT102" s="12">
        <v>90000</v>
      </c>
      <c r="AU102" s="12">
        <v>75000</v>
      </c>
      <c r="AV102" s="12">
        <v>0</v>
      </c>
      <c r="AW102" s="12">
        <v>0</v>
      </c>
      <c r="AX102" s="12">
        <v>0</v>
      </c>
      <c r="AY102" s="12">
        <v>50000</v>
      </c>
      <c r="AZ102" s="12">
        <v>90000</v>
      </c>
      <c r="BA102" s="12">
        <v>70000</v>
      </c>
      <c r="BB102" s="12">
        <v>0</v>
      </c>
      <c r="BC102" s="12">
        <v>0</v>
      </c>
      <c r="BD102" s="12">
        <v>0</v>
      </c>
      <c r="BE102" s="12">
        <v>75000</v>
      </c>
      <c r="BF102" s="12">
        <v>90000</v>
      </c>
      <c r="BG102" s="12">
        <v>75000</v>
      </c>
      <c r="BH102" s="12">
        <v>0</v>
      </c>
      <c r="BI102" s="12">
        <v>0</v>
      </c>
      <c r="BJ102" s="12">
        <v>0</v>
      </c>
      <c r="BK102" s="12">
        <v>50000</v>
      </c>
      <c r="BL102" s="12">
        <v>90000</v>
      </c>
      <c r="BM102" s="12">
        <v>70000</v>
      </c>
      <c r="BN102" s="12">
        <v>0</v>
      </c>
      <c r="BO102" s="12">
        <v>0</v>
      </c>
      <c r="BP102" s="12">
        <v>0</v>
      </c>
      <c r="BQ102" s="12">
        <v>75000</v>
      </c>
      <c r="BR102" s="12">
        <v>90000</v>
      </c>
      <c r="BS102" s="12">
        <v>75000</v>
      </c>
      <c r="BT102" s="12">
        <v>0</v>
      </c>
      <c r="BU102" s="12">
        <v>0</v>
      </c>
      <c r="BV102" s="12">
        <v>0</v>
      </c>
      <c r="BW102" s="12">
        <v>50000</v>
      </c>
      <c r="BX102" s="12">
        <v>90000</v>
      </c>
      <c r="BY102" s="12">
        <v>70000</v>
      </c>
      <c r="BZ102" s="12">
        <v>0</v>
      </c>
      <c r="CA102" s="12">
        <v>0</v>
      </c>
      <c r="CB102" s="13">
        <v>200000</v>
      </c>
      <c r="CC102" s="2"/>
      <c r="CD102" s="2"/>
      <c r="CE102" s="2"/>
      <c r="CF102" s="2"/>
      <c r="CG102" s="2"/>
      <c r="CH102" s="2"/>
      <c r="CI102" s="2"/>
      <c r="CJ102" s="2"/>
      <c r="CK102" s="2"/>
      <c r="CL102" s="2"/>
      <c r="CM102" s="2"/>
      <c r="CN102" s="2"/>
      <c r="CO102" s="2"/>
      <c r="CP102" s="3"/>
      <c r="CQ102" s="2"/>
      <c r="CR102" s="3"/>
    </row>
    <row r="103" spans="1:96" ht="15" x14ac:dyDescent="0.2">
      <c r="A103" s="11">
        <v>2834</v>
      </c>
      <c r="B103" s="11">
        <v>1</v>
      </c>
      <c r="C103" s="11" t="s">
        <v>118</v>
      </c>
      <c r="D103" s="11" t="s">
        <v>109</v>
      </c>
      <c r="E103" s="11">
        <v>40000</v>
      </c>
      <c r="F103" s="11">
        <v>40323</v>
      </c>
      <c r="G103" s="11" t="s">
        <v>26</v>
      </c>
      <c r="H103" s="12">
        <v>0</v>
      </c>
      <c r="I103" s="12">
        <v>0</v>
      </c>
      <c r="J103" s="12">
        <v>0</v>
      </c>
      <c r="K103" s="12">
        <v>0</v>
      </c>
      <c r="L103" s="12">
        <v>0</v>
      </c>
      <c r="M103" s="12">
        <v>0</v>
      </c>
      <c r="N103" s="12">
        <v>0</v>
      </c>
      <c r="O103" s="12">
        <v>0</v>
      </c>
      <c r="P103" s="12">
        <v>0</v>
      </c>
      <c r="Q103" s="12">
        <v>0</v>
      </c>
      <c r="R103" s="12">
        <v>0</v>
      </c>
      <c r="S103" s="12">
        <v>0</v>
      </c>
      <c r="T103" s="12">
        <v>0</v>
      </c>
      <c r="U103" s="12">
        <v>0</v>
      </c>
      <c r="V103" s="12">
        <v>0</v>
      </c>
      <c r="W103" s="12">
        <v>0</v>
      </c>
      <c r="X103" s="12">
        <v>0</v>
      </c>
      <c r="Y103" s="12">
        <v>0</v>
      </c>
      <c r="Z103" s="12">
        <v>0</v>
      </c>
      <c r="AA103" s="12">
        <v>0</v>
      </c>
      <c r="AB103" s="12">
        <v>0</v>
      </c>
      <c r="AC103" s="12">
        <v>0</v>
      </c>
      <c r="AD103" s="12">
        <v>0</v>
      </c>
      <c r="AE103" s="12">
        <v>0</v>
      </c>
      <c r="AF103" s="12">
        <v>0</v>
      </c>
      <c r="AG103" s="12">
        <v>0</v>
      </c>
      <c r="AH103" s="12">
        <v>0</v>
      </c>
      <c r="AI103" s="12">
        <v>0</v>
      </c>
      <c r="AJ103" s="12">
        <v>0</v>
      </c>
      <c r="AK103" s="12">
        <v>0</v>
      </c>
      <c r="AL103" s="12">
        <v>0</v>
      </c>
      <c r="AM103" s="12">
        <v>0</v>
      </c>
      <c r="AN103" s="12">
        <v>0</v>
      </c>
      <c r="AO103" s="12">
        <v>0</v>
      </c>
      <c r="AP103" s="12">
        <v>0</v>
      </c>
      <c r="AQ103" s="12">
        <v>0</v>
      </c>
      <c r="AR103" s="12">
        <v>0</v>
      </c>
      <c r="AS103" s="12">
        <v>0</v>
      </c>
      <c r="AT103" s="12">
        <v>0</v>
      </c>
      <c r="AU103" s="12">
        <v>0</v>
      </c>
      <c r="AV103" s="12">
        <v>0</v>
      </c>
      <c r="AW103" s="12">
        <v>0</v>
      </c>
      <c r="AX103" s="12">
        <v>0</v>
      </c>
      <c r="AY103" s="12">
        <v>0</v>
      </c>
      <c r="AZ103" s="12">
        <v>0</v>
      </c>
      <c r="BA103" s="12">
        <v>0</v>
      </c>
      <c r="BB103" s="12">
        <v>0</v>
      </c>
      <c r="BC103" s="12">
        <v>0</v>
      </c>
      <c r="BD103" s="12">
        <v>0</v>
      </c>
      <c r="BE103" s="12">
        <v>0</v>
      </c>
      <c r="BF103" s="12">
        <v>0</v>
      </c>
      <c r="BG103" s="12">
        <v>0</v>
      </c>
      <c r="BH103" s="12">
        <v>0</v>
      </c>
      <c r="BI103" s="12">
        <v>0</v>
      </c>
      <c r="BJ103" s="12">
        <v>0</v>
      </c>
      <c r="BK103" s="12">
        <v>0</v>
      </c>
      <c r="BL103" s="12">
        <v>0</v>
      </c>
      <c r="BM103" s="12">
        <v>0</v>
      </c>
      <c r="BN103" s="12">
        <v>0</v>
      </c>
      <c r="BO103" s="12">
        <v>0</v>
      </c>
      <c r="BP103" s="12">
        <v>0</v>
      </c>
      <c r="BQ103" s="12">
        <v>0</v>
      </c>
      <c r="BR103" s="12">
        <v>0</v>
      </c>
      <c r="BS103" s="12">
        <v>0</v>
      </c>
      <c r="BT103" s="12">
        <v>0</v>
      </c>
      <c r="BU103" s="12">
        <v>0</v>
      </c>
      <c r="BV103" s="12">
        <v>0</v>
      </c>
      <c r="BW103" s="12">
        <v>0</v>
      </c>
      <c r="BX103" s="12">
        <v>0</v>
      </c>
      <c r="BY103" s="12">
        <v>0</v>
      </c>
      <c r="BZ103" s="12">
        <v>0</v>
      </c>
      <c r="CA103" s="12">
        <v>0</v>
      </c>
      <c r="CB103" s="13">
        <v>0</v>
      </c>
      <c r="CC103" s="2"/>
      <c r="CD103" s="2"/>
      <c r="CE103" s="2"/>
      <c r="CF103" s="2"/>
      <c r="CG103" s="2"/>
      <c r="CH103" s="2"/>
      <c r="CI103" s="2"/>
      <c r="CJ103" s="2"/>
      <c r="CK103" s="2"/>
      <c r="CL103" s="2"/>
      <c r="CM103" s="2"/>
      <c r="CN103" s="2"/>
      <c r="CO103" s="2"/>
      <c r="CP103" s="3"/>
      <c r="CQ103" s="2"/>
      <c r="CR103" s="3"/>
    </row>
    <row r="104" spans="1:96" ht="15" x14ac:dyDescent="0.2">
      <c r="A104" s="11">
        <v>2834</v>
      </c>
      <c r="B104" s="11">
        <v>2</v>
      </c>
      <c r="C104" s="11" t="s">
        <v>118</v>
      </c>
      <c r="D104" s="11" t="s">
        <v>109</v>
      </c>
      <c r="E104" s="11" t="s">
        <v>99</v>
      </c>
      <c r="F104" s="11">
        <v>40323</v>
      </c>
      <c r="G104" s="11" t="s">
        <v>26</v>
      </c>
      <c r="H104" s="12">
        <v>0</v>
      </c>
      <c r="I104" s="12">
        <v>0</v>
      </c>
      <c r="J104" s="12">
        <v>0</v>
      </c>
      <c r="K104" s="12">
        <v>0</v>
      </c>
      <c r="L104" s="12">
        <v>0</v>
      </c>
      <c r="M104" s="12">
        <v>0</v>
      </c>
      <c r="N104" s="12">
        <v>0</v>
      </c>
      <c r="O104" s="12">
        <v>0</v>
      </c>
      <c r="P104" s="12">
        <v>0</v>
      </c>
      <c r="Q104" s="12">
        <v>0</v>
      </c>
      <c r="R104" s="12">
        <v>0</v>
      </c>
      <c r="S104" s="12">
        <v>0</v>
      </c>
      <c r="T104" s="12">
        <v>0</v>
      </c>
      <c r="U104" s="12">
        <v>0</v>
      </c>
      <c r="V104" s="12">
        <v>0</v>
      </c>
      <c r="W104" s="12">
        <v>0</v>
      </c>
      <c r="X104" s="12">
        <v>0</v>
      </c>
      <c r="Y104" s="12">
        <v>0</v>
      </c>
      <c r="Z104" s="12">
        <v>0</v>
      </c>
      <c r="AA104" s="12">
        <v>0</v>
      </c>
      <c r="AB104" s="12">
        <v>0</v>
      </c>
      <c r="AC104" s="12">
        <v>0</v>
      </c>
      <c r="AD104" s="12">
        <v>0</v>
      </c>
      <c r="AE104" s="12">
        <v>0</v>
      </c>
      <c r="AF104" s="12">
        <v>0</v>
      </c>
      <c r="AG104" s="12">
        <v>0</v>
      </c>
      <c r="AH104" s="12">
        <v>0</v>
      </c>
      <c r="AI104" s="12">
        <v>0</v>
      </c>
      <c r="AJ104" s="12">
        <v>0</v>
      </c>
      <c r="AK104" s="12">
        <v>0</v>
      </c>
      <c r="AL104" s="12">
        <v>0</v>
      </c>
      <c r="AM104" s="12">
        <v>0</v>
      </c>
      <c r="AN104" s="12">
        <v>0</v>
      </c>
      <c r="AO104" s="12">
        <v>0</v>
      </c>
      <c r="AP104" s="12">
        <v>0</v>
      </c>
      <c r="AQ104" s="12">
        <v>0</v>
      </c>
      <c r="AR104" s="12">
        <v>0</v>
      </c>
      <c r="AS104" s="12">
        <v>0</v>
      </c>
      <c r="AT104" s="12">
        <v>0</v>
      </c>
      <c r="AU104" s="12">
        <v>0</v>
      </c>
      <c r="AV104" s="12">
        <v>0</v>
      </c>
      <c r="AW104" s="12">
        <v>0</v>
      </c>
      <c r="AX104" s="12">
        <v>0</v>
      </c>
      <c r="AY104" s="12">
        <v>0</v>
      </c>
      <c r="AZ104" s="12">
        <v>0</v>
      </c>
      <c r="BA104" s="12">
        <v>0</v>
      </c>
      <c r="BB104" s="12">
        <v>0</v>
      </c>
      <c r="BC104" s="12">
        <v>0</v>
      </c>
      <c r="BD104" s="12">
        <v>0</v>
      </c>
      <c r="BE104" s="12">
        <v>0</v>
      </c>
      <c r="BF104" s="12">
        <v>0</v>
      </c>
      <c r="BG104" s="12">
        <v>0</v>
      </c>
      <c r="BH104" s="12">
        <v>0</v>
      </c>
      <c r="BI104" s="12">
        <v>0</v>
      </c>
      <c r="BJ104" s="12">
        <v>0</v>
      </c>
      <c r="BK104" s="12">
        <v>0</v>
      </c>
      <c r="BL104" s="12">
        <v>0</v>
      </c>
      <c r="BM104" s="12">
        <v>0</v>
      </c>
      <c r="BN104" s="12">
        <v>0</v>
      </c>
      <c r="BO104" s="12">
        <v>0</v>
      </c>
      <c r="BP104" s="12">
        <v>0</v>
      </c>
      <c r="BQ104" s="12">
        <v>0</v>
      </c>
      <c r="BR104" s="12">
        <v>0</v>
      </c>
      <c r="BS104" s="12">
        <v>0</v>
      </c>
      <c r="BT104" s="12">
        <v>0</v>
      </c>
      <c r="BU104" s="12">
        <v>0</v>
      </c>
      <c r="BV104" s="12">
        <v>0</v>
      </c>
      <c r="BW104" s="12">
        <v>0</v>
      </c>
      <c r="BX104" s="12">
        <v>0</v>
      </c>
      <c r="BY104" s="12">
        <v>0</v>
      </c>
      <c r="BZ104" s="12">
        <v>0</v>
      </c>
      <c r="CA104" s="12">
        <v>0</v>
      </c>
      <c r="CB104" s="13">
        <v>0</v>
      </c>
      <c r="CC104" s="2"/>
      <c r="CD104" s="2"/>
      <c r="CE104" s="2"/>
      <c r="CF104" s="2"/>
      <c r="CG104" s="2"/>
      <c r="CH104" s="2"/>
      <c r="CI104" s="2"/>
      <c r="CJ104" s="2"/>
      <c r="CK104" s="2"/>
      <c r="CL104" s="2"/>
      <c r="CM104" s="2"/>
      <c r="CN104" s="2"/>
      <c r="CO104" s="2"/>
      <c r="CP104" s="3"/>
      <c r="CQ104" s="2"/>
      <c r="CR104" s="3"/>
    </row>
    <row r="105" spans="1:96" ht="15" x14ac:dyDescent="0.2">
      <c r="A105" s="11">
        <v>2835</v>
      </c>
      <c r="B105" s="11">
        <v>1</v>
      </c>
      <c r="C105" s="11" t="s">
        <v>119</v>
      </c>
      <c r="D105" s="11" t="s">
        <v>92</v>
      </c>
      <c r="E105" s="11">
        <v>40000</v>
      </c>
      <c r="F105" s="11">
        <v>40323</v>
      </c>
      <c r="G105" s="11" t="s">
        <v>26</v>
      </c>
      <c r="H105" s="12">
        <v>0</v>
      </c>
      <c r="I105" s="12">
        <v>0</v>
      </c>
      <c r="J105" s="12">
        <v>0</v>
      </c>
      <c r="K105" s="12">
        <v>0</v>
      </c>
      <c r="L105" s="12">
        <v>0</v>
      </c>
      <c r="M105" s="12">
        <v>0</v>
      </c>
      <c r="N105" s="12">
        <v>0</v>
      </c>
      <c r="O105" s="12">
        <v>0</v>
      </c>
      <c r="P105" s="12">
        <v>0</v>
      </c>
      <c r="Q105" s="12">
        <v>0</v>
      </c>
      <c r="R105" s="12">
        <v>0</v>
      </c>
      <c r="S105" s="12">
        <v>0</v>
      </c>
      <c r="T105" s="12">
        <v>50000</v>
      </c>
      <c r="U105" s="12">
        <v>0</v>
      </c>
      <c r="V105" s="12">
        <v>50000</v>
      </c>
      <c r="W105" s="12">
        <v>20000</v>
      </c>
      <c r="X105" s="12">
        <v>20000</v>
      </c>
      <c r="Y105" s="12">
        <v>20000</v>
      </c>
      <c r="Z105" s="12">
        <v>20000</v>
      </c>
      <c r="AA105" s="12">
        <v>20000</v>
      </c>
      <c r="AB105" s="12">
        <v>10000</v>
      </c>
      <c r="AC105" s="12">
        <v>10000</v>
      </c>
      <c r="AD105" s="12">
        <v>7800</v>
      </c>
      <c r="AE105" s="12">
        <v>10000</v>
      </c>
      <c r="AF105" s="12">
        <v>0</v>
      </c>
      <c r="AG105" s="12">
        <v>0</v>
      </c>
      <c r="AH105" s="12">
        <v>0</v>
      </c>
      <c r="AI105" s="12">
        <v>0</v>
      </c>
      <c r="AJ105" s="12">
        <v>0</v>
      </c>
      <c r="AK105" s="12">
        <v>0</v>
      </c>
      <c r="AL105" s="12">
        <v>0</v>
      </c>
      <c r="AM105" s="12">
        <v>0</v>
      </c>
      <c r="AN105" s="12">
        <v>0</v>
      </c>
      <c r="AO105" s="12">
        <v>0</v>
      </c>
      <c r="AP105" s="12">
        <v>0</v>
      </c>
      <c r="AQ105" s="12">
        <v>0</v>
      </c>
      <c r="AR105" s="12">
        <v>0</v>
      </c>
      <c r="AS105" s="12">
        <v>0</v>
      </c>
      <c r="AT105" s="12">
        <v>0</v>
      </c>
      <c r="AU105" s="12">
        <v>0</v>
      </c>
      <c r="AV105" s="12">
        <v>0</v>
      </c>
      <c r="AW105" s="12">
        <v>0</v>
      </c>
      <c r="AX105" s="12">
        <v>0</v>
      </c>
      <c r="AY105" s="12">
        <v>0</v>
      </c>
      <c r="AZ105" s="12">
        <v>0</v>
      </c>
      <c r="BA105" s="12">
        <v>0</v>
      </c>
      <c r="BB105" s="12">
        <v>0</v>
      </c>
      <c r="BC105" s="12">
        <v>0</v>
      </c>
      <c r="BD105" s="12">
        <v>0</v>
      </c>
      <c r="BE105" s="12">
        <v>0</v>
      </c>
      <c r="BF105" s="12">
        <v>0</v>
      </c>
      <c r="BG105" s="12">
        <v>0</v>
      </c>
      <c r="BH105" s="12">
        <v>0</v>
      </c>
      <c r="BI105" s="12">
        <v>0</v>
      </c>
      <c r="BJ105" s="12">
        <v>0</v>
      </c>
      <c r="BK105" s="12">
        <v>0</v>
      </c>
      <c r="BL105" s="12">
        <v>0</v>
      </c>
      <c r="BM105" s="12">
        <v>0</v>
      </c>
      <c r="BN105" s="12">
        <v>0</v>
      </c>
      <c r="BO105" s="12">
        <v>0</v>
      </c>
      <c r="BP105" s="12">
        <v>0</v>
      </c>
      <c r="BQ105" s="12">
        <v>0</v>
      </c>
      <c r="BR105" s="12">
        <v>0</v>
      </c>
      <c r="BS105" s="12">
        <v>0</v>
      </c>
      <c r="BT105" s="12">
        <v>0</v>
      </c>
      <c r="BU105" s="12">
        <v>0</v>
      </c>
      <c r="BV105" s="12">
        <v>0</v>
      </c>
      <c r="BW105" s="12">
        <v>0</v>
      </c>
      <c r="BX105" s="12">
        <v>0</v>
      </c>
      <c r="BY105" s="12">
        <v>0</v>
      </c>
      <c r="BZ105" s="12">
        <v>0</v>
      </c>
      <c r="CA105" s="12">
        <v>0</v>
      </c>
      <c r="CB105" s="13">
        <v>0</v>
      </c>
      <c r="CC105" s="2"/>
      <c r="CD105" s="2"/>
      <c r="CE105" s="2"/>
      <c r="CF105" s="2"/>
      <c r="CG105" s="2"/>
      <c r="CH105" s="2"/>
      <c r="CI105" s="2"/>
      <c r="CJ105" s="2"/>
      <c r="CK105" s="2"/>
      <c r="CL105" s="2"/>
      <c r="CM105" s="2"/>
      <c r="CN105" s="2"/>
      <c r="CO105" s="2"/>
      <c r="CP105" s="3"/>
      <c r="CQ105" s="2"/>
      <c r="CR105" s="3"/>
    </row>
    <row r="106" spans="1:96" ht="15" x14ac:dyDescent="0.2">
      <c r="A106" s="11">
        <v>2839</v>
      </c>
      <c r="B106" s="11">
        <v>1</v>
      </c>
      <c r="C106" s="11" t="s">
        <v>120</v>
      </c>
      <c r="D106" s="11" t="s">
        <v>92</v>
      </c>
      <c r="E106" s="11">
        <v>40000</v>
      </c>
      <c r="F106" s="11">
        <v>40323</v>
      </c>
      <c r="G106" s="11" t="s">
        <v>26</v>
      </c>
      <c r="H106" s="12">
        <v>0</v>
      </c>
      <c r="I106" s="12">
        <v>0</v>
      </c>
      <c r="J106" s="12">
        <v>0</v>
      </c>
      <c r="K106" s="12">
        <v>0</v>
      </c>
      <c r="L106" s="12">
        <v>0</v>
      </c>
      <c r="M106" s="12">
        <v>0</v>
      </c>
      <c r="N106" s="12">
        <v>0</v>
      </c>
      <c r="O106" s="12">
        <v>0</v>
      </c>
      <c r="P106" s="12">
        <v>0</v>
      </c>
      <c r="Q106" s="12">
        <v>0</v>
      </c>
      <c r="R106" s="12">
        <v>0</v>
      </c>
      <c r="S106" s="12">
        <v>0</v>
      </c>
      <c r="T106" s="12">
        <v>0</v>
      </c>
      <c r="U106" s="12">
        <v>0</v>
      </c>
      <c r="V106" s="12">
        <v>0</v>
      </c>
      <c r="W106" s="12">
        <v>0</v>
      </c>
      <c r="X106" s="12">
        <v>0</v>
      </c>
      <c r="Y106" s="12">
        <v>0</v>
      </c>
      <c r="Z106" s="12">
        <v>0</v>
      </c>
      <c r="AA106" s="12">
        <v>0</v>
      </c>
      <c r="AB106" s="12">
        <v>0</v>
      </c>
      <c r="AC106" s="12">
        <v>0</v>
      </c>
      <c r="AD106" s="12">
        <v>0</v>
      </c>
      <c r="AE106" s="12">
        <v>0</v>
      </c>
      <c r="AF106" s="12">
        <v>0</v>
      </c>
      <c r="AG106" s="12">
        <v>0</v>
      </c>
      <c r="AH106" s="12">
        <v>0</v>
      </c>
      <c r="AI106" s="12">
        <v>0</v>
      </c>
      <c r="AJ106" s="12">
        <v>0</v>
      </c>
      <c r="AK106" s="12">
        <v>0</v>
      </c>
      <c r="AL106" s="12">
        <v>0</v>
      </c>
      <c r="AM106" s="12">
        <v>0</v>
      </c>
      <c r="AN106" s="12">
        <v>0</v>
      </c>
      <c r="AO106" s="12">
        <v>0</v>
      </c>
      <c r="AP106" s="12">
        <v>0</v>
      </c>
      <c r="AQ106" s="12">
        <v>0</v>
      </c>
      <c r="AR106" s="12">
        <v>0</v>
      </c>
      <c r="AS106" s="12">
        <v>0</v>
      </c>
      <c r="AT106" s="12">
        <v>0</v>
      </c>
      <c r="AU106" s="12">
        <v>0</v>
      </c>
      <c r="AV106" s="12">
        <v>0</v>
      </c>
      <c r="AW106" s="12">
        <v>0</v>
      </c>
      <c r="AX106" s="12">
        <v>0</v>
      </c>
      <c r="AY106" s="12">
        <v>0</v>
      </c>
      <c r="AZ106" s="12">
        <v>0</v>
      </c>
      <c r="BA106" s="12">
        <v>0</v>
      </c>
      <c r="BB106" s="12">
        <v>0</v>
      </c>
      <c r="BC106" s="12">
        <v>0</v>
      </c>
      <c r="BD106" s="12">
        <v>0</v>
      </c>
      <c r="BE106" s="12">
        <v>0</v>
      </c>
      <c r="BF106" s="12">
        <v>0</v>
      </c>
      <c r="BG106" s="12">
        <v>0</v>
      </c>
      <c r="BH106" s="12">
        <v>0</v>
      </c>
      <c r="BI106" s="12">
        <v>0</v>
      </c>
      <c r="BJ106" s="12">
        <v>0</v>
      </c>
      <c r="BK106" s="12">
        <v>0</v>
      </c>
      <c r="BL106" s="12">
        <v>0</v>
      </c>
      <c r="BM106" s="12">
        <v>0</v>
      </c>
      <c r="BN106" s="12">
        <v>0</v>
      </c>
      <c r="BO106" s="12">
        <v>0</v>
      </c>
      <c r="BP106" s="12">
        <v>0</v>
      </c>
      <c r="BQ106" s="12">
        <v>0</v>
      </c>
      <c r="BR106" s="12">
        <v>0</v>
      </c>
      <c r="BS106" s="12">
        <v>0</v>
      </c>
      <c r="BT106" s="12">
        <v>0</v>
      </c>
      <c r="BU106" s="12">
        <v>0</v>
      </c>
      <c r="BV106" s="12">
        <v>0</v>
      </c>
      <c r="BW106" s="12">
        <v>0</v>
      </c>
      <c r="BX106" s="12">
        <v>0</v>
      </c>
      <c r="BY106" s="12">
        <v>0</v>
      </c>
      <c r="BZ106" s="12">
        <v>0</v>
      </c>
      <c r="CA106" s="12">
        <v>0</v>
      </c>
      <c r="CB106" s="13">
        <v>0</v>
      </c>
      <c r="CC106" s="2"/>
      <c r="CD106" s="2"/>
      <c r="CE106" s="2"/>
      <c r="CF106" s="2"/>
      <c r="CG106" s="2"/>
      <c r="CH106" s="2"/>
      <c r="CI106" s="2"/>
      <c r="CJ106" s="2"/>
      <c r="CK106" s="2"/>
      <c r="CL106" s="2"/>
      <c r="CM106" s="2"/>
      <c r="CN106" s="2"/>
      <c r="CO106" s="2"/>
      <c r="CP106" s="3"/>
      <c r="CQ106" s="2"/>
      <c r="CR106" s="3"/>
    </row>
    <row r="107" spans="1:96" ht="15" x14ac:dyDescent="0.2">
      <c r="A107" s="11">
        <v>2841</v>
      </c>
      <c r="B107" s="11">
        <v>1</v>
      </c>
      <c r="C107" s="11" t="s">
        <v>121</v>
      </c>
      <c r="D107" s="11" t="s">
        <v>96</v>
      </c>
      <c r="E107" s="11" t="s">
        <v>99</v>
      </c>
      <c r="F107" s="11">
        <v>40323</v>
      </c>
      <c r="G107" s="11" t="s">
        <v>26</v>
      </c>
      <c r="H107" s="12">
        <v>100000</v>
      </c>
      <c r="I107" s="12">
        <v>100000</v>
      </c>
      <c r="J107" s="12">
        <v>300000</v>
      </c>
      <c r="K107" s="12">
        <v>400000</v>
      </c>
      <c r="L107" s="12">
        <v>100000</v>
      </c>
      <c r="M107" s="12">
        <v>0</v>
      </c>
      <c r="N107" s="12">
        <v>0</v>
      </c>
      <c r="O107" s="12">
        <v>0</v>
      </c>
      <c r="P107" s="12">
        <v>0</v>
      </c>
      <c r="Q107" s="12">
        <v>0</v>
      </c>
      <c r="R107" s="12">
        <v>0</v>
      </c>
      <c r="S107" s="12">
        <v>0</v>
      </c>
      <c r="T107" s="12">
        <v>0</v>
      </c>
      <c r="U107" s="12">
        <v>0</v>
      </c>
      <c r="V107" s="12">
        <v>0</v>
      </c>
      <c r="W107" s="12">
        <v>0</v>
      </c>
      <c r="X107" s="12">
        <v>0</v>
      </c>
      <c r="Y107" s="12">
        <v>0</v>
      </c>
      <c r="Z107" s="12">
        <v>0</v>
      </c>
      <c r="AA107" s="12">
        <v>0</v>
      </c>
      <c r="AB107" s="12">
        <v>0</v>
      </c>
      <c r="AC107" s="12">
        <v>0</v>
      </c>
      <c r="AD107" s="12">
        <v>0</v>
      </c>
      <c r="AE107" s="12">
        <v>0</v>
      </c>
      <c r="AF107" s="12">
        <v>0</v>
      </c>
      <c r="AG107" s="12">
        <v>0</v>
      </c>
      <c r="AH107" s="12">
        <v>0</v>
      </c>
      <c r="AI107" s="12">
        <v>0</v>
      </c>
      <c r="AJ107" s="12">
        <v>0</v>
      </c>
      <c r="AK107" s="12">
        <v>0</v>
      </c>
      <c r="AL107" s="12">
        <v>0</v>
      </c>
      <c r="AM107" s="12">
        <v>0</v>
      </c>
      <c r="AN107" s="12">
        <v>0</v>
      </c>
      <c r="AO107" s="12">
        <v>0</v>
      </c>
      <c r="AP107" s="12">
        <v>0</v>
      </c>
      <c r="AQ107" s="12">
        <v>0</v>
      </c>
      <c r="AR107" s="12">
        <v>0</v>
      </c>
      <c r="AS107" s="12">
        <v>0</v>
      </c>
      <c r="AT107" s="12">
        <v>0</v>
      </c>
      <c r="AU107" s="12">
        <v>0</v>
      </c>
      <c r="AV107" s="12">
        <v>0</v>
      </c>
      <c r="AW107" s="12">
        <v>0</v>
      </c>
      <c r="AX107" s="12">
        <v>0</v>
      </c>
      <c r="AY107" s="12">
        <v>0</v>
      </c>
      <c r="AZ107" s="12">
        <v>0</v>
      </c>
      <c r="BA107" s="12">
        <v>0</v>
      </c>
      <c r="BB107" s="12">
        <v>0</v>
      </c>
      <c r="BC107" s="12">
        <v>0</v>
      </c>
      <c r="BD107" s="12">
        <v>0</v>
      </c>
      <c r="BE107" s="12">
        <v>0</v>
      </c>
      <c r="BF107" s="12">
        <v>0</v>
      </c>
      <c r="BG107" s="12">
        <v>0</v>
      </c>
      <c r="BH107" s="12">
        <v>0</v>
      </c>
      <c r="BI107" s="12">
        <v>0</v>
      </c>
      <c r="BJ107" s="12">
        <v>0</v>
      </c>
      <c r="BK107" s="12">
        <v>0</v>
      </c>
      <c r="BL107" s="12">
        <v>0</v>
      </c>
      <c r="BM107" s="12">
        <v>0</v>
      </c>
      <c r="BN107" s="12">
        <v>0</v>
      </c>
      <c r="BO107" s="12">
        <v>0</v>
      </c>
      <c r="BP107" s="12">
        <v>0</v>
      </c>
      <c r="BQ107" s="12">
        <v>0</v>
      </c>
      <c r="BR107" s="12">
        <v>0</v>
      </c>
      <c r="BS107" s="12">
        <v>0</v>
      </c>
      <c r="BT107" s="12">
        <v>0</v>
      </c>
      <c r="BU107" s="12">
        <v>0</v>
      </c>
      <c r="BV107" s="12">
        <v>0</v>
      </c>
      <c r="BW107" s="12">
        <v>0</v>
      </c>
      <c r="BX107" s="12">
        <v>0</v>
      </c>
      <c r="BY107" s="12">
        <v>0</v>
      </c>
      <c r="BZ107" s="12">
        <v>0</v>
      </c>
      <c r="CA107" s="12">
        <v>0</v>
      </c>
      <c r="CB107" s="13">
        <v>1000000</v>
      </c>
      <c r="CC107" s="2"/>
      <c r="CD107" s="2"/>
      <c r="CE107" s="2"/>
      <c r="CF107" s="2"/>
      <c r="CG107" s="2"/>
      <c r="CH107" s="2"/>
      <c r="CI107" s="2"/>
      <c r="CJ107" s="2"/>
      <c r="CK107" s="2"/>
      <c r="CL107" s="2"/>
      <c r="CM107" s="2"/>
      <c r="CN107" s="2"/>
      <c r="CO107" s="2"/>
      <c r="CP107" s="3"/>
      <c r="CQ107" s="2"/>
      <c r="CR107" s="3"/>
    </row>
    <row r="108" spans="1:96" ht="15" x14ac:dyDescent="0.2">
      <c r="A108" s="11">
        <v>2841</v>
      </c>
      <c r="B108" s="11">
        <v>2</v>
      </c>
      <c r="C108" s="11" t="s">
        <v>121</v>
      </c>
      <c r="D108" s="11" t="s">
        <v>94</v>
      </c>
      <c r="E108" s="11" t="s">
        <v>99</v>
      </c>
      <c r="F108" s="11">
        <v>40323</v>
      </c>
      <c r="G108" s="11" t="s">
        <v>26</v>
      </c>
      <c r="H108" s="12">
        <v>0</v>
      </c>
      <c r="I108" s="12">
        <v>0</v>
      </c>
      <c r="J108" s="12">
        <v>0</v>
      </c>
      <c r="K108" s="12">
        <v>0</v>
      </c>
      <c r="L108" s="12">
        <v>0</v>
      </c>
      <c r="M108" s="12">
        <v>0</v>
      </c>
      <c r="N108" s="12">
        <v>0</v>
      </c>
      <c r="O108" s="12">
        <v>0</v>
      </c>
      <c r="P108" s="12">
        <v>0</v>
      </c>
      <c r="Q108" s="12">
        <v>0</v>
      </c>
      <c r="R108" s="12">
        <v>0</v>
      </c>
      <c r="S108" s="12">
        <v>0</v>
      </c>
      <c r="T108" s="12">
        <v>200000</v>
      </c>
      <c r="U108" s="12">
        <v>500000</v>
      </c>
      <c r="V108" s="12">
        <v>300000</v>
      </c>
      <c r="W108" s="12">
        <v>400000</v>
      </c>
      <c r="X108" s="12">
        <v>100000</v>
      </c>
      <c r="Y108" s="12">
        <v>150000</v>
      </c>
      <c r="Z108" s="12">
        <v>0</v>
      </c>
      <c r="AA108" s="12">
        <v>0</v>
      </c>
      <c r="AB108" s="12">
        <v>0</v>
      </c>
      <c r="AC108" s="12">
        <v>0</v>
      </c>
      <c r="AD108" s="12">
        <v>0</v>
      </c>
      <c r="AE108" s="12">
        <v>0</v>
      </c>
      <c r="AF108" s="12">
        <v>0</v>
      </c>
      <c r="AG108" s="12">
        <v>0</v>
      </c>
      <c r="AH108" s="12">
        <v>0</v>
      </c>
      <c r="AI108" s="12">
        <v>0</v>
      </c>
      <c r="AJ108" s="12">
        <v>0</v>
      </c>
      <c r="AK108" s="12">
        <v>0</v>
      </c>
      <c r="AL108" s="12">
        <v>0</v>
      </c>
      <c r="AM108" s="12">
        <v>0</v>
      </c>
      <c r="AN108" s="12">
        <v>0</v>
      </c>
      <c r="AO108" s="12">
        <v>0</v>
      </c>
      <c r="AP108" s="12">
        <v>0</v>
      </c>
      <c r="AQ108" s="12">
        <v>0</v>
      </c>
      <c r="AR108" s="12">
        <v>0</v>
      </c>
      <c r="AS108" s="12">
        <v>0</v>
      </c>
      <c r="AT108" s="12">
        <v>0</v>
      </c>
      <c r="AU108" s="12">
        <v>0</v>
      </c>
      <c r="AV108" s="12">
        <v>0</v>
      </c>
      <c r="AW108" s="12">
        <v>0</v>
      </c>
      <c r="AX108" s="12">
        <v>0</v>
      </c>
      <c r="AY108" s="12">
        <v>0</v>
      </c>
      <c r="AZ108" s="12">
        <v>0</v>
      </c>
      <c r="BA108" s="12">
        <v>0</v>
      </c>
      <c r="BB108" s="12">
        <v>0</v>
      </c>
      <c r="BC108" s="12">
        <v>0</v>
      </c>
      <c r="BD108" s="12">
        <v>0</v>
      </c>
      <c r="BE108" s="12">
        <v>0</v>
      </c>
      <c r="BF108" s="12">
        <v>0</v>
      </c>
      <c r="BG108" s="12">
        <v>0</v>
      </c>
      <c r="BH108" s="12">
        <v>0</v>
      </c>
      <c r="BI108" s="12">
        <v>0</v>
      </c>
      <c r="BJ108" s="12">
        <v>0</v>
      </c>
      <c r="BK108" s="12">
        <v>0</v>
      </c>
      <c r="BL108" s="12">
        <v>0</v>
      </c>
      <c r="BM108" s="12">
        <v>0</v>
      </c>
      <c r="BN108" s="12">
        <v>0</v>
      </c>
      <c r="BO108" s="12">
        <v>0</v>
      </c>
      <c r="BP108" s="12">
        <v>0</v>
      </c>
      <c r="BQ108" s="12">
        <v>0</v>
      </c>
      <c r="BR108" s="12">
        <v>0</v>
      </c>
      <c r="BS108" s="12">
        <v>0</v>
      </c>
      <c r="BT108" s="12">
        <v>0</v>
      </c>
      <c r="BU108" s="12">
        <v>0</v>
      </c>
      <c r="BV108" s="12">
        <v>0</v>
      </c>
      <c r="BW108" s="12">
        <v>0</v>
      </c>
      <c r="BX108" s="12">
        <v>0</v>
      </c>
      <c r="BY108" s="12">
        <v>0</v>
      </c>
      <c r="BZ108" s="12">
        <v>0</v>
      </c>
      <c r="CA108" s="12">
        <v>0</v>
      </c>
      <c r="CB108" s="13">
        <v>0</v>
      </c>
      <c r="CC108" s="2"/>
      <c r="CD108" s="2"/>
      <c r="CE108" s="2"/>
      <c r="CF108" s="2"/>
      <c r="CG108" s="2"/>
      <c r="CH108" s="2"/>
      <c r="CI108" s="2"/>
      <c r="CJ108" s="2"/>
      <c r="CK108" s="2"/>
      <c r="CL108" s="2"/>
      <c r="CM108" s="2"/>
      <c r="CN108" s="2"/>
      <c r="CO108" s="2"/>
      <c r="CP108" s="3"/>
      <c r="CQ108" s="2"/>
      <c r="CR108" s="3"/>
    </row>
    <row r="109" spans="1:96" ht="15" x14ac:dyDescent="0.2">
      <c r="A109" s="11">
        <v>2845</v>
      </c>
      <c r="B109" s="11">
        <v>1</v>
      </c>
      <c r="C109" s="11" t="s">
        <v>122</v>
      </c>
      <c r="D109" s="11" t="s">
        <v>86</v>
      </c>
      <c r="E109" s="11">
        <v>40000</v>
      </c>
      <c r="F109" s="11">
        <v>40323</v>
      </c>
      <c r="G109" s="11" t="s">
        <v>26</v>
      </c>
      <c r="H109" s="12">
        <v>0</v>
      </c>
      <c r="I109" s="12">
        <v>0</v>
      </c>
      <c r="J109" s="12">
        <v>0</v>
      </c>
      <c r="K109" s="12">
        <v>0</v>
      </c>
      <c r="L109" s="12">
        <v>0</v>
      </c>
      <c r="M109" s="12">
        <v>0</v>
      </c>
      <c r="N109" s="12">
        <v>0</v>
      </c>
      <c r="O109" s="12">
        <v>0</v>
      </c>
      <c r="P109" s="12">
        <v>0</v>
      </c>
      <c r="Q109" s="12">
        <v>0</v>
      </c>
      <c r="R109" s="12">
        <v>0</v>
      </c>
      <c r="S109" s="12">
        <v>0</v>
      </c>
      <c r="T109" s="12">
        <v>0</v>
      </c>
      <c r="U109" s="12">
        <v>0</v>
      </c>
      <c r="V109" s="12">
        <v>0</v>
      </c>
      <c r="W109" s="12">
        <v>0</v>
      </c>
      <c r="X109" s="12">
        <v>0</v>
      </c>
      <c r="Y109" s="12">
        <v>0</v>
      </c>
      <c r="Z109" s="12">
        <v>0</v>
      </c>
      <c r="AA109" s="12">
        <v>0</v>
      </c>
      <c r="AB109" s="12">
        <v>0</v>
      </c>
      <c r="AC109" s="12">
        <v>0</v>
      </c>
      <c r="AD109" s="12">
        <v>0</v>
      </c>
      <c r="AE109" s="12">
        <v>0</v>
      </c>
      <c r="AF109" s="12">
        <v>0</v>
      </c>
      <c r="AG109" s="12">
        <v>0</v>
      </c>
      <c r="AH109" s="12">
        <v>0</v>
      </c>
      <c r="AI109" s="12">
        <v>0</v>
      </c>
      <c r="AJ109" s="12">
        <v>0</v>
      </c>
      <c r="AK109" s="12">
        <v>0</v>
      </c>
      <c r="AL109" s="12">
        <v>0</v>
      </c>
      <c r="AM109" s="12">
        <v>0</v>
      </c>
      <c r="AN109" s="12">
        <v>0</v>
      </c>
      <c r="AO109" s="12">
        <v>0</v>
      </c>
      <c r="AP109" s="12">
        <v>0</v>
      </c>
      <c r="AQ109" s="12">
        <v>0</v>
      </c>
      <c r="AR109" s="12">
        <v>0</v>
      </c>
      <c r="AS109" s="12">
        <v>0</v>
      </c>
      <c r="AT109" s="12">
        <v>0</v>
      </c>
      <c r="AU109" s="12">
        <v>0</v>
      </c>
      <c r="AV109" s="12">
        <v>0</v>
      </c>
      <c r="AW109" s="12">
        <v>0</v>
      </c>
      <c r="AX109" s="12">
        <v>0</v>
      </c>
      <c r="AY109" s="12">
        <v>0</v>
      </c>
      <c r="AZ109" s="12">
        <v>0</v>
      </c>
      <c r="BA109" s="12">
        <v>0</v>
      </c>
      <c r="BB109" s="12">
        <v>0</v>
      </c>
      <c r="BC109" s="12">
        <v>0</v>
      </c>
      <c r="BD109" s="12">
        <v>0</v>
      </c>
      <c r="BE109" s="12">
        <v>0</v>
      </c>
      <c r="BF109" s="12">
        <v>0</v>
      </c>
      <c r="BG109" s="12">
        <v>0</v>
      </c>
      <c r="BH109" s="12">
        <v>0</v>
      </c>
      <c r="BI109" s="12">
        <v>0</v>
      </c>
      <c r="BJ109" s="12">
        <v>0</v>
      </c>
      <c r="BK109" s="12">
        <v>0</v>
      </c>
      <c r="BL109" s="12">
        <v>0</v>
      </c>
      <c r="BM109" s="12">
        <v>0</v>
      </c>
      <c r="BN109" s="12">
        <v>0</v>
      </c>
      <c r="BO109" s="12">
        <v>0</v>
      </c>
      <c r="BP109" s="12">
        <v>0</v>
      </c>
      <c r="BQ109" s="12">
        <v>0</v>
      </c>
      <c r="BR109" s="12">
        <v>0</v>
      </c>
      <c r="BS109" s="12">
        <v>0</v>
      </c>
      <c r="BT109" s="12">
        <v>0</v>
      </c>
      <c r="BU109" s="12">
        <v>0</v>
      </c>
      <c r="BV109" s="12">
        <v>0</v>
      </c>
      <c r="BW109" s="12">
        <v>0</v>
      </c>
      <c r="BX109" s="12">
        <v>0</v>
      </c>
      <c r="BY109" s="12">
        <v>0</v>
      </c>
      <c r="BZ109" s="12">
        <v>0</v>
      </c>
      <c r="CA109" s="12">
        <v>0</v>
      </c>
      <c r="CB109" s="13">
        <v>0</v>
      </c>
      <c r="CC109" s="2"/>
      <c r="CD109" s="2"/>
      <c r="CE109" s="2"/>
      <c r="CF109" s="2"/>
      <c r="CG109" s="2"/>
      <c r="CH109" s="2"/>
      <c r="CI109" s="2"/>
      <c r="CJ109" s="2"/>
      <c r="CK109" s="2"/>
      <c r="CL109" s="2"/>
      <c r="CM109" s="2"/>
      <c r="CN109" s="2"/>
      <c r="CO109" s="2"/>
      <c r="CP109" s="3"/>
      <c r="CQ109" s="2"/>
      <c r="CR109" s="3"/>
    </row>
    <row r="110" spans="1:96" ht="15" x14ac:dyDescent="0.2">
      <c r="A110" s="11">
        <v>2848</v>
      </c>
      <c r="B110" s="11">
        <v>1</v>
      </c>
      <c r="C110" s="11" t="s">
        <v>123</v>
      </c>
      <c r="D110" s="11" t="s">
        <v>106</v>
      </c>
      <c r="E110" s="11">
        <v>40000</v>
      </c>
      <c r="F110" s="11">
        <v>40323</v>
      </c>
      <c r="G110" s="11" t="s">
        <v>26</v>
      </c>
      <c r="H110" s="12">
        <v>0</v>
      </c>
      <c r="I110" s="12">
        <v>0</v>
      </c>
      <c r="J110" s="12">
        <v>0</v>
      </c>
      <c r="K110" s="12">
        <v>0</v>
      </c>
      <c r="L110" s="12">
        <v>0</v>
      </c>
      <c r="M110" s="12">
        <v>0</v>
      </c>
      <c r="N110" s="12">
        <v>0</v>
      </c>
      <c r="O110" s="12">
        <v>0</v>
      </c>
      <c r="P110" s="12">
        <v>0</v>
      </c>
      <c r="Q110" s="12">
        <v>0</v>
      </c>
      <c r="R110" s="12">
        <v>0</v>
      </c>
      <c r="S110" s="12">
        <v>0</v>
      </c>
      <c r="T110" s="12">
        <v>5000</v>
      </c>
      <c r="U110" s="12">
        <v>5000</v>
      </c>
      <c r="V110" s="12">
        <v>4000</v>
      </c>
      <c r="W110" s="12">
        <v>15000</v>
      </c>
      <c r="X110" s="12">
        <v>0</v>
      </c>
      <c r="Y110" s="12">
        <v>10000</v>
      </c>
      <c r="Z110" s="12">
        <v>10000</v>
      </c>
      <c r="AA110" s="12">
        <v>1000</v>
      </c>
      <c r="AB110" s="12">
        <v>0</v>
      </c>
      <c r="AC110" s="12">
        <v>0</v>
      </c>
      <c r="AD110" s="12">
        <v>0</v>
      </c>
      <c r="AE110" s="12">
        <v>0</v>
      </c>
      <c r="AF110" s="12">
        <v>1000000</v>
      </c>
      <c r="AG110" s="12">
        <v>250000</v>
      </c>
      <c r="AH110" s="12">
        <v>250000</v>
      </c>
      <c r="AI110" s="12">
        <v>250000</v>
      </c>
      <c r="AJ110" s="12">
        <v>250000</v>
      </c>
      <c r="AK110" s="12">
        <v>50000</v>
      </c>
      <c r="AL110" s="12">
        <v>0</v>
      </c>
      <c r="AM110" s="12">
        <v>0</v>
      </c>
      <c r="AN110" s="12">
        <v>0</v>
      </c>
      <c r="AO110" s="12">
        <v>0</v>
      </c>
      <c r="AP110" s="12">
        <v>0</v>
      </c>
      <c r="AQ110" s="12">
        <v>0</v>
      </c>
      <c r="AR110" s="12">
        <v>0</v>
      </c>
      <c r="AS110" s="12">
        <v>0</v>
      </c>
      <c r="AT110" s="12">
        <v>0</v>
      </c>
      <c r="AU110" s="12">
        <v>0</v>
      </c>
      <c r="AV110" s="12">
        <v>0</v>
      </c>
      <c r="AW110" s="12">
        <v>0</v>
      </c>
      <c r="AX110" s="12">
        <v>0</v>
      </c>
      <c r="AY110" s="12">
        <v>0</v>
      </c>
      <c r="AZ110" s="12">
        <v>0</v>
      </c>
      <c r="BA110" s="12">
        <v>0</v>
      </c>
      <c r="BB110" s="12">
        <v>0</v>
      </c>
      <c r="BC110" s="12">
        <v>0</v>
      </c>
      <c r="BD110" s="12">
        <v>0</v>
      </c>
      <c r="BE110" s="12">
        <v>0</v>
      </c>
      <c r="BF110" s="12">
        <v>0</v>
      </c>
      <c r="BG110" s="12">
        <v>0</v>
      </c>
      <c r="BH110" s="12">
        <v>0</v>
      </c>
      <c r="BI110" s="12">
        <v>0</v>
      </c>
      <c r="BJ110" s="12">
        <v>0</v>
      </c>
      <c r="BK110" s="12">
        <v>0</v>
      </c>
      <c r="BL110" s="12">
        <v>0</v>
      </c>
      <c r="BM110" s="12">
        <v>0</v>
      </c>
      <c r="BN110" s="12">
        <v>0</v>
      </c>
      <c r="BO110" s="12">
        <v>0</v>
      </c>
      <c r="BP110" s="12">
        <v>0</v>
      </c>
      <c r="BQ110" s="12">
        <v>0</v>
      </c>
      <c r="BR110" s="12">
        <v>0</v>
      </c>
      <c r="BS110" s="12">
        <v>0</v>
      </c>
      <c r="BT110" s="12">
        <v>0</v>
      </c>
      <c r="BU110" s="12">
        <v>0</v>
      </c>
      <c r="BV110" s="12">
        <v>0</v>
      </c>
      <c r="BW110" s="12">
        <v>0</v>
      </c>
      <c r="BX110" s="12">
        <v>0</v>
      </c>
      <c r="BY110" s="12">
        <v>0</v>
      </c>
      <c r="BZ110" s="12">
        <v>0</v>
      </c>
      <c r="CA110" s="12">
        <v>0</v>
      </c>
      <c r="CB110" s="13">
        <v>0</v>
      </c>
      <c r="CC110" s="2"/>
      <c r="CD110" s="2"/>
      <c r="CE110" s="2"/>
      <c r="CF110" s="2"/>
      <c r="CG110" s="2"/>
      <c r="CH110" s="2"/>
      <c r="CI110" s="2"/>
      <c r="CJ110" s="2"/>
      <c r="CK110" s="2"/>
      <c r="CL110" s="2"/>
      <c r="CM110" s="2"/>
      <c r="CN110" s="2"/>
      <c r="CO110" s="2"/>
      <c r="CP110" s="3"/>
      <c r="CQ110" s="2"/>
      <c r="CR110" s="3"/>
    </row>
    <row r="111" spans="1:96" ht="15" x14ac:dyDescent="0.2">
      <c r="A111" s="11">
        <v>2849</v>
      </c>
      <c r="B111" s="11">
        <v>1</v>
      </c>
      <c r="C111" s="11" t="s">
        <v>124</v>
      </c>
      <c r="D111" s="11" t="s">
        <v>106</v>
      </c>
      <c r="E111" s="11">
        <v>40000</v>
      </c>
      <c r="F111" s="11">
        <v>40323</v>
      </c>
      <c r="G111" s="11" t="s">
        <v>26</v>
      </c>
      <c r="H111" s="12">
        <v>0</v>
      </c>
      <c r="I111" s="12">
        <v>0</v>
      </c>
      <c r="J111" s="12">
        <v>0</v>
      </c>
      <c r="K111" s="12">
        <v>0</v>
      </c>
      <c r="L111" s="12">
        <v>0</v>
      </c>
      <c r="M111" s="12">
        <v>0</v>
      </c>
      <c r="N111" s="12">
        <v>0</v>
      </c>
      <c r="O111" s="12">
        <v>0</v>
      </c>
      <c r="P111" s="12">
        <v>0</v>
      </c>
      <c r="Q111" s="12">
        <v>0</v>
      </c>
      <c r="R111" s="12">
        <v>0</v>
      </c>
      <c r="S111" s="12">
        <v>0</v>
      </c>
      <c r="T111" s="12">
        <v>0</v>
      </c>
      <c r="U111" s="12">
        <v>0</v>
      </c>
      <c r="V111" s="12">
        <v>0</v>
      </c>
      <c r="W111" s="12">
        <v>0</v>
      </c>
      <c r="X111" s="12">
        <v>0</v>
      </c>
      <c r="Y111" s="12">
        <v>0</v>
      </c>
      <c r="Z111" s="12">
        <v>0</v>
      </c>
      <c r="AA111" s="12">
        <v>0</v>
      </c>
      <c r="AB111" s="12">
        <v>0</v>
      </c>
      <c r="AC111" s="12">
        <v>0</v>
      </c>
      <c r="AD111" s="12">
        <v>0</v>
      </c>
      <c r="AE111" s="12">
        <v>0</v>
      </c>
      <c r="AF111" s="12">
        <v>0</v>
      </c>
      <c r="AG111" s="12">
        <v>0</v>
      </c>
      <c r="AH111" s="12">
        <v>0</v>
      </c>
      <c r="AI111" s="12">
        <v>0</v>
      </c>
      <c r="AJ111" s="12">
        <v>0</v>
      </c>
      <c r="AK111" s="12">
        <v>0</v>
      </c>
      <c r="AL111" s="12">
        <v>0</v>
      </c>
      <c r="AM111" s="12">
        <v>0</v>
      </c>
      <c r="AN111" s="12">
        <v>0</v>
      </c>
      <c r="AO111" s="12">
        <v>0</v>
      </c>
      <c r="AP111" s="12">
        <v>0</v>
      </c>
      <c r="AQ111" s="12">
        <v>0</v>
      </c>
      <c r="AR111" s="12">
        <v>0</v>
      </c>
      <c r="AS111" s="12">
        <v>0</v>
      </c>
      <c r="AT111" s="12">
        <v>0</v>
      </c>
      <c r="AU111" s="12">
        <v>0</v>
      </c>
      <c r="AV111" s="12">
        <v>0</v>
      </c>
      <c r="AW111" s="12">
        <v>0</v>
      </c>
      <c r="AX111" s="12">
        <v>0</v>
      </c>
      <c r="AY111" s="12">
        <v>0</v>
      </c>
      <c r="AZ111" s="12">
        <v>0</v>
      </c>
      <c r="BA111" s="12">
        <v>0</v>
      </c>
      <c r="BB111" s="12">
        <v>0</v>
      </c>
      <c r="BC111" s="12">
        <v>0</v>
      </c>
      <c r="BD111" s="12">
        <v>0</v>
      </c>
      <c r="BE111" s="12">
        <v>0</v>
      </c>
      <c r="BF111" s="12">
        <v>0</v>
      </c>
      <c r="BG111" s="12">
        <v>0</v>
      </c>
      <c r="BH111" s="12">
        <v>0</v>
      </c>
      <c r="BI111" s="12">
        <v>0</v>
      </c>
      <c r="BJ111" s="12">
        <v>0</v>
      </c>
      <c r="BK111" s="12">
        <v>0</v>
      </c>
      <c r="BL111" s="12">
        <v>0</v>
      </c>
      <c r="BM111" s="12">
        <v>0</v>
      </c>
      <c r="BN111" s="12">
        <v>0</v>
      </c>
      <c r="BO111" s="12">
        <v>0</v>
      </c>
      <c r="BP111" s="12">
        <v>0</v>
      </c>
      <c r="BQ111" s="12">
        <v>0</v>
      </c>
      <c r="BR111" s="12">
        <v>0</v>
      </c>
      <c r="BS111" s="12">
        <v>0</v>
      </c>
      <c r="BT111" s="12">
        <v>0</v>
      </c>
      <c r="BU111" s="12">
        <v>0</v>
      </c>
      <c r="BV111" s="12">
        <v>0</v>
      </c>
      <c r="BW111" s="12">
        <v>0</v>
      </c>
      <c r="BX111" s="12">
        <v>0</v>
      </c>
      <c r="BY111" s="12">
        <v>0</v>
      </c>
      <c r="BZ111" s="12">
        <v>0</v>
      </c>
      <c r="CA111" s="12">
        <v>0</v>
      </c>
      <c r="CB111" s="13">
        <v>0</v>
      </c>
      <c r="CC111" s="2"/>
      <c r="CD111" s="2"/>
      <c r="CE111" s="2"/>
      <c r="CF111" s="2"/>
      <c r="CG111" s="2"/>
      <c r="CH111" s="2"/>
      <c r="CI111" s="2"/>
      <c r="CJ111" s="2"/>
      <c r="CK111" s="2"/>
      <c r="CL111" s="2"/>
      <c r="CM111" s="2"/>
      <c r="CN111" s="2"/>
      <c r="CO111" s="2"/>
      <c r="CP111" s="3"/>
      <c r="CQ111" s="2"/>
      <c r="CR111" s="3"/>
    </row>
    <row r="112" spans="1:96" ht="15" x14ac:dyDescent="0.2">
      <c r="A112" s="11">
        <v>2851</v>
      </c>
      <c r="B112" s="11">
        <v>1</v>
      </c>
      <c r="C112" s="11" t="s">
        <v>125</v>
      </c>
      <c r="D112" s="11" t="s">
        <v>106</v>
      </c>
      <c r="E112" s="11">
        <v>40000</v>
      </c>
      <c r="F112" s="11">
        <v>40323</v>
      </c>
      <c r="G112" s="11" t="s">
        <v>26</v>
      </c>
      <c r="H112" s="12">
        <v>0</v>
      </c>
      <c r="I112" s="12">
        <v>0</v>
      </c>
      <c r="J112" s="12">
        <v>0</v>
      </c>
      <c r="K112" s="12">
        <v>0</v>
      </c>
      <c r="L112" s="12">
        <v>0</v>
      </c>
      <c r="M112" s="12">
        <v>0</v>
      </c>
      <c r="N112" s="12">
        <v>0</v>
      </c>
      <c r="O112" s="12">
        <v>0</v>
      </c>
      <c r="P112" s="12">
        <v>0</v>
      </c>
      <c r="Q112" s="12">
        <v>0</v>
      </c>
      <c r="R112" s="12">
        <v>0</v>
      </c>
      <c r="S112" s="12">
        <v>0</v>
      </c>
      <c r="T112" s="12">
        <v>25000</v>
      </c>
      <c r="U112" s="12">
        <v>25000</v>
      </c>
      <c r="V112" s="12">
        <v>25000</v>
      </c>
      <c r="W112" s="12">
        <v>25000</v>
      </c>
      <c r="X112" s="12">
        <v>25000</v>
      </c>
      <c r="Y112" s="12">
        <v>25000</v>
      </c>
      <c r="Z112" s="12">
        <v>0</v>
      </c>
      <c r="AA112" s="12">
        <v>0</v>
      </c>
      <c r="AB112" s="12">
        <v>0</v>
      </c>
      <c r="AC112" s="12">
        <v>0</v>
      </c>
      <c r="AD112" s="12">
        <v>0</v>
      </c>
      <c r="AE112" s="12">
        <v>0</v>
      </c>
      <c r="AF112" s="12">
        <v>250000</v>
      </c>
      <c r="AG112" s="12">
        <v>300000</v>
      </c>
      <c r="AH112" s="12">
        <v>500000</v>
      </c>
      <c r="AI112" s="12">
        <v>250000</v>
      </c>
      <c r="AJ112" s="12">
        <v>250000</v>
      </c>
      <c r="AK112" s="12">
        <v>250000</v>
      </c>
      <c r="AL112" s="12">
        <v>100000</v>
      </c>
      <c r="AM112" s="12">
        <v>100000</v>
      </c>
      <c r="AN112" s="12">
        <v>100000</v>
      </c>
      <c r="AO112" s="12">
        <v>0</v>
      </c>
      <c r="AP112" s="12">
        <v>0</v>
      </c>
      <c r="AQ112" s="12">
        <v>0</v>
      </c>
      <c r="AR112" s="12">
        <v>0</v>
      </c>
      <c r="AS112" s="12">
        <v>5000</v>
      </c>
      <c r="AT112" s="12">
        <v>6000</v>
      </c>
      <c r="AU112" s="12">
        <v>8000</v>
      </c>
      <c r="AV112" s="12">
        <v>8000</v>
      </c>
      <c r="AW112" s="12">
        <v>8000</v>
      </c>
      <c r="AX112" s="12">
        <v>5000</v>
      </c>
      <c r="AY112" s="12">
        <v>5000</v>
      </c>
      <c r="AZ112" s="12">
        <v>5000</v>
      </c>
      <c r="BA112" s="12">
        <v>0</v>
      </c>
      <c r="BB112" s="12">
        <v>0</v>
      </c>
      <c r="BC112" s="12">
        <v>0</v>
      </c>
      <c r="BD112" s="12">
        <v>0</v>
      </c>
      <c r="BE112" s="12">
        <v>0</v>
      </c>
      <c r="BF112" s="12">
        <v>0</v>
      </c>
      <c r="BG112" s="12">
        <v>0</v>
      </c>
      <c r="BH112" s="12">
        <v>0</v>
      </c>
      <c r="BI112" s="12">
        <v>0</v>
      </c>
      <c r="BJ112" s="12">
        <v>0</v>
      </c>
      <c r="BK112" s="12">
        <v>0</v>
      </c>
      <c r="BL112" s="12">
        <v>0</v>
      </c>
      <c r="BM112" s="12">
        <v>0</v>
      </c>
      <c r="BN112" s="12">
        <v>0</v>
      </c>
      <c r="BO112" s="12">
        <v>0</v>
      </c>
      <c r="BP112" s="12">
        <v>0</v>
      </c>
      <c r="BQ112" s="12">
        <v>0</v>
      </c>
      <c r="BR112" s="12">
        <v>0</v>
      </c>
      <c r="BS112" s="12">
        <v>0</v>
      </c>
      <c r="BT112" s="12">
        <v>0</v>
      </c>
      <c r="BU112" s="12">
        <v>0</v>
      </c>
      <c r="BV112" s="12">
        <v>0</v>
      </c>
      <c r="BW112" s="12">
        <v>0</v>
      </c>
      <c r="BX112" s="12">
        <v>0</v>
      </c>
      <c r="BY112" s="12">
        <v>0</v>
      </c>
      <c r="BZ112" s="12">
        <v>0</v>
      </c>
      <c r="CA112" s="12">
        <v>0</v>
      </c>
      <c r="CB112" s="13">
        <v>0</v>
      </c>
      <c r="CC112" s="2"/>
      <c r="CD112" s="2"/>
      <c r="CE112" s="2"/>
      <c r="CF112" s="2"/>
      <c r="CG112" s="2"/>
      <c r="CH112" s="2"/>
      <c r="CI112" s="2"/>
      <c r="CJ112" s="2"/>
      <c r="CK112" s="2"/>
      <c r="CL112" s="2"/>
      <c r="CM112" s="2"/>
      <c r="CN112" s="2"/>
      <c r="CO112" s="2"/>
      <c r="CP112" s="3"/>
      <c r="CQ112" s="2"/>
      <c r="CR112" s="3"/>
    </row>
    <row r="113" spans="1:96" ht="15" x14ac:dyDescent="0.2">
      <c r="A113" s="11">
        <v>2853</v>
      </c>
      <c r="B113" s="11">
        <v>1</v>
      </c>
      <c r="C113" s="11" t="s">
        <v>126</v>
      </c>
      <c r="D113" s="11" t="s">
        <v>106</v>
      </c>
      <c r="E113" s="11">
        <v>40000</v>
      </c>
      <c r="F113" s="11">
        <v>40323</v>
      </c>
      <c r="G113" s="11" t="s">
        <v>26</v>
      </c>
      <c r="H113" s="12">
        <v>0</v>
      </c>
      <c r="I113" s="12">
        <v>0</v>
      </c>
      <c r="J113" s="12">
        <v>0</v>
      </c>
      <c r="K113" s="12">
        <v>0</v>
      </c>
      <c r="L113" s="12">
        <v>0</v>
      </c>
      <c r="M113" s="12">
        <v>0</v>
      </c>
      <c r="N113" s="12">
        <v>0</v>
      </c>
      <c r="O113" s="12">
        <v>0</v>
      </c>
      <c r="P113" s="12">
        <v>0</v>
      </c>
      <c r="Q113" s="12">
        <v>0</v>
      </c>
      <c r="R113" s="12">
        <v>0</v>
      </c>
      <c r="S113" s="12">
        <v>0</v>
      </c>
      <c r="T113" s="12">
        <v>0</v>
      </c>
      <c r="U113" s="12">
        <v>0</v>
      </c>
      <c r="V113" s="12">
        <v>0</v>
      </c>
      <c r="W113" s="12">
        <v>0</v>
      </c>
      <c r="X113" s="12">
        <v>0</v>
      </c>
      <c r="Y113" s="12">
        <v>0</v>
      </c>
      <c r="Z113" s="12">
        <v>0</v>
      </c>
      <c r="AA113" s="12">
        <v>0</v>
      </c>
      <c r="AB113" s="12">
        <v>0</v>
      </c>
      <c r="AC113" s="12">
        <v>0</v>
      </c>
      <c r="AD113" s="12">
        <v>0</v>
      </c>
      <c r="AE113" s="12">
        <v>0</v>
      </c>
      <c r="AF113" s="12">
        <v>0</v>
      </c>
      <c r="AG113" s="12">
        <v>0</v>
      </c>
      <c r="AH113" s="12">
        <v>0</v>
      </c>
      <c r="AI113" s="12">
        <v>0</v>
      </c>
      <c r="AJ113" s="12">
        <v>0</v>
      </c>
      <c r="AK113" s="12">
        <v>0</v>
      </c>
      <c r="AL113" s="12">
        <v>0</v>
      </c>
      <c r="AM113" s="12">
        <v>0</v>
      </c>
      <c r="AN113" s="12">
        <v>0</v>
      </c>
      <c r="AO113" s="12">
        <v>0</v>
      </c>
      <c r="AP113" s="12">
        <v>0</v>
      </c>
      <c r="AQ113" s="12">
        <v>0</v>
      </c>
      <c r="AR113" s="12">
        <v>0</v>
      </c>
      <c r="AS113" s="12">
        <v>0</v>
      </c>
      <c r="AT113" s="12">
        <v>0</v>
      </c>
      <c r="AU113" s="12">
        <v>0</v>
      </c>
      <c r="AV113" s="12">
        <v>0</v>
      </c>
      <c r="AW113" s="12">
        <v>0</v>
      </c>
      <c r="AX113" s="12">
        <v>0</v>
      </c>
      <c r="AY113" s="12">
        <v>0</v>
      </c>
      <c r="AZ113" s="12">
        <v>0</v>
      </c>
      <c r="BA113" s="12">
        <v>0</v>
      </c>
      <c r="BB113" s="12">
        <v>0</v>
      </c>
      <c r="BC113" s="12">
        <v>0</v>
      </c>
      <c r="BD113" s="12">
        <v>0</v>
      </c>
      <c r="BE113" s="12">
        <v>0</v>
      </c>
      <c r="BF113" s="12">
        <v>0</v>
      </c>
      <c r="BG113" s="12">
        <v>0</v>
      </c>
      <c r="BH113" s="12">
        <v>0</v>
      </c>
      <c r="BI113" s="12">
        <v>0</v>
      </c>
      <c r="BJ113" s="12">
        <v>0</v>
      </c>
      <c r="BK113" s="12">
        <v>0</v>
      </c>
      <c r="BL113" s="12">
        <v>0</v>
      </c>
      <c r="BM113" s="12">
        <v>0</v>
      </c>
      <c r="BN113" s="12">
        <v>0</v>
      </c>
      <c r="BO113" s="12">
        <v>0</v>
      </c>
      <c r="BP113" s="12">
        <v>0</v>
      </c>
      <c r="BQ113" s="12">
        <v>0</v>
      </c>
      <c r="BR113" s="12">
        <v>0</v>
      </c>
      <c r="BS113" s="12">
        <v>0</v>
      </c>
      <c r="BT113" s="12">
        <v>0</v>
      </c>
      <c r="BU113" s="12">
        <v>0</v>
      </c>
      <c r="BV113" s="12">
        <v>0</v>
      </c>
      <c r="BW113" s="12">
        <v>0</v>
      </c>
      <c r="BX113" s="12">
        <v>0</v>
      </c>
      <c r="BY113" s="12">
        <v>0</v>
      </c>
      <c r="BZ113" s="12">
        <v>0</v>
      </c>
      <c r="CA113" s="12">
        <v>0</v>
      </c>
      <c r="CB113" s="13">
        <v>0</v>
      </c>
      <c r="CC113" s="2"/>
      <c r="CD113" s="2"/>
      <c r="CE113" s="2"/>
      <c r="CF113" s="2"/>
      <c r="CG113" s="2"/>
      <c r="CH113" s="2"/>
      <c r="CI113" s="2"/>
      <c r="CJ113" s="2"/>
      <c r="CK113" s="2"/>
      <c r="CL113" s="2"/>
      <c r="CM113" s="2"/>
      <c r="CN113" s="2"/>
      <c r="CO113" s="2"/>
      <c r="CP113" s="3"/>
      <c r="CQ113" s="2"/>
      <c r="CR113" s="3"/>
    </row>
    <row r="114" spans="1:96" ht="15" x14ac:dyDescent="0.2">
      <c r="A114" s="11">
        <v>2853</v>
      </c>
      <c r="B114" s="11">
        <v>2</v>
      </c>
      <c r="C114" s="11" t="s">
        <v>126</v>
      </c>
      <c r="D114" s="11" t="s">
        <v>127</v>
      </c>
      <c r="E114" s="11">
        <v>40000</v>
      </c>
      <c r="F114" s="11">
        <v>40323</v>
      </c>
      <c r="G114" s="11" t="s">
        <v>26</v>
      </c>
      <c r="H114" s="12">
        <v>4350000</v>
      </c>
      <c r="I114" s="12">
        <v>1620000</v>
      </c>
      <c r="J114" s="12">
        <v>850000</v>
      </c>
      <c r="K114" s="12">
        <v>600000</v>
      </c>
      <c r="L114" s="12">
        <v>400000</v>
      </c>
      <c r="M114" s="12">
        <v>276000</v>
      </c>
      <c r="N114" s="12">
        <v>200000</v>
      </c>
      <c r="O114" s="12">
        <v>0</v>
      </c>
      <c r="P114" s="12">
        <v>0</v>
      </c>
      <c r="Q114" s="12">
        <v>0</v>
      </c>
      <c r="R114" s="12">
        <v>0</v>
      </c>
      <c r="S114" s="12">
        <v>0</v>
      </c>
      <c r="T114" s="12">
        <v>0</v>
      </c>
      <c r="U114" s="12">
        <v>0</v>
      </c>
      <c r="V114" s="12">
        <v>0</v>
      </c>
      <c r="W114" s="12">
        <v>0</v>
      </c>
      <c r="X114" s="12">
        <v>0</v>
      </c>
      <c r="Y114" s="12">
        <v>0</v>
      </c>
      <c r="Z114" s="12">
        <v>0</v>
      </c>
      <c r="AA114" s="12">
        <v>0</v>
      </c>
      <c r="AB114" s="12">
        <v>0</v>
      </c>
      <c r="AC114" s="12">
        <v>0</v>
      </c>
      <c r="AD114" s="12">
        <v>0</v>
      </c>
      <c r="AE114" s="12">
        <v>0</v>
      </c>
      <c r="AF114" s="12">
        <v>0</v>
      </c>
      <c r="AG114" s="12">
        <v>0</v>
      </c>
      <c r="AH114" s="12">
        <v>0</v>
      </c>
      <c r="AI114" s="12">
        <v>0</v>
      </c>
      <c r="AJ114" s="12">
        <v>0</v>
      </c>
      <c r="AK114" s="12">
        <v>0</v>
      </c>
      <c r="AL114" s="12">
        <v>0</v>
      </c>
      <c r="AM114" s="12">
        <v>0</v>
      </c>
      <c r="AN114" s="12">
        <v>0</v>
      </c>
      <c r="AO114" s="12">
        <v>0</v>
      </c>
      <c r="AP114" s="12">
        <v>0</v>
      </c>
      <c r="AQ114" s="12">
        <v>0</v>
      </c>
      <c r="AR114" s="12">
        <v>0</v>
      </c>
      <c r="AS114" s="12">
        <v>0</v>
      </c>
      <c r="AT114" s="12">
        <v>0</v>
      </c>
      <c r="AU114" s="12">
        <v>0</v>
      </c>
      <c r="AV114" s="12">
        <v>0</v>
      </c>
      <c r="AW114" s="12">
        <v>0</v>
      </c>
      <c r="AX114" s="12">
        <v>0</v>
      </c>
      <c r="AY114" s="12">
        <v>0</v>
      </c>
      <c r="AZ114" s="12">
        <v>0</v>
      </c>
      <c r="BA114" s="12">
        <v>0</v>
      </c>
      <c r="BB114" s="12">
        <v>0</v>
      </c>
      <c r="BC114" s="12">
        <v>0</v>
      </c>
      <c r="BD114" s="12">
        <v>0</v>
      </c>
      <c r="BE114" s="12">
        <v>0</v>
      </c>
      <c r="BF114" s="12">
        <v>0</v>
      </c>
      <c r="BG114" s="12">
        <v>0</v>
      </c>
      <c r="BH114" s="12">
        <v>0</v>
      </c>
      <c r="BI114" s="12">
        <v>0</v>
      </c>
      <c r="BJ114" s="12">
        <v>0</v>
      </c>
      <c r="BK114" s="12">
        <v>0</v>
      </c>
      <c r="BL114" s="12">
        <v>0</v>
      </c>
      <c r="BM114" s="12">
        <v>0</v>
      </c>
      <c r="BN114" s="12">
        <v>0</v>
      </c>
      <c r="BO114" s="12">
        <v>0</v>
      </c>
      <c r="BP114" s="12">
        <v>0</v>
      </c>
      <c r="BQ114" s="12">
        <v>0</v>
      </c>
      <c r="BR114" s="12">
        <v>0</v>
      </c>
      <c r="BS114" s="12">
        <v>0</v>
      </c>
      <c r="BT114" s="12">
        <v>0</v>
      </c>
      <c r="BU114" s="12">
        <v>0</v>
      </c>
      <c r="BV114" s="12">
        <v>0</v>
      </c>
      <c r="BW114" s="12">
        <v>0</v>
      </c>
      <c r="BX114" s="12">
        <v>0</v>
      </c>
      <c r="BY114" s="12">
        <v>0</v>
      </c>
      <c r="BZ114" s="12">
        <v>0</v>
      </c>
      <c r="CA114" s="12">
        <v>0</v>
      </c>
      <c r="CB114" s="13">
        <v>8296000</v>
      </c>
      <c r="CC114" s="2"/>
      <c r="CD114" s="2"/>
      <c r="CE114" s="2"/>
      <c r="CF114" s="2"/>
      <c r="CG114" s="2"/>
      <c r="CH114" s="2"/>
      <c r="CI114" s="2"/>
      <c r="CJ114" s="2"/>
      <c r="CK114" s="2"/>
      <c r="CL114" s="2"/>
      <c r="CM114" s="2"/>
      <c r="CN114" s="2"/>
      <c r="CO114" s="2"/>
      <c r="CP114" s="3"/>
      <c r="CQ114" s="2"/>
      <c r="CR114" s="3"/>
    </row>
    <row r="115" spans="1:96" ht="15" x14ac:dyDescent="0.2">
      <c r="A115" s="11">
        <v>2853</v>
      </c>
      <c r="B115" s="11">
        <v>3</v>
      </c>
      <c r="C115" s="11" t="s">
        <v>126</v>
      </c>
      <c r="D115" s="11" t="s">
        <v>127</v>
      </c>
      <c r="E115" s="11">
        <v>40000</v>
      </c>
      <c r="F115" s="11">
        <v>40323</v>
      </c>
      <c r="G115" s="11" t="s">
        <v>26</v>
      </c>
      <c r="H115" s="12">
        <v>200000</v>
      </c>
      <c r="I115" s="12">
        <v>500000</v>
      </c>
      <c r="J115" s="12">
        <v>750000</v>
      </c>
      <c r="K115" s="12">
        <v>200000</v>
      </c>
      <c r="L115" s="12">
        <v>200000</v>
      </c>
      <c r="M115" s="12">
        <v>100000</v>
      </c>
      <c r="N115" s="12">
        <v>0</v>
      </c>
      <c r="O115" s="12">
        <v>0</v>
      </c>
      <c r="P115" s="12">
        <v>0</v>
      </c>
      <c r="Q115" s="12">
        <v>0</v>
      </c>
      <c r="R115" s="12">
        <v>0</v>
      </c>
      <c r="S115" s="12">
        <v>0</v>
      </c>
      <c r="T115" s="12">
        <v>0</v>
      </c>
      <c r="U115" s="12">
        <v>0</v>
      </c>
      <c r="V115" s="12">
        <v>0</v>
      </c>
      <c r="W115" s="12">
        <v>0</v>
      </c>
      <c r="X115" s="12">
        <v>0</v>
      </c>
      <c r="Y115" s="12">
        <v>0</v>
      </c>
      <c r="Z115" s="12">
        <v>0</v>
      </c>
      <c r="AA115" s="12">
        <v>0</v>
      </c>
      <c r="AB115" s="12">
        <v>0</v>
      </c>
      <c r="AC115" s="12">
        <v>0</v>
      </c>
      <c r="AD115" s="12">
        <v>0</v>
      </c>
      <c r="AE115" s="12">
        <v>0</v>
      </c>
      <c r="AF115" s="12">
        <v>0</v>
      </c>
      <c r="AG115" s="12">
        <v>0</v>
      </c>
      <c r="AH115" s="12">
        <v>0</v>
      </c>
      <c r="AI115" s="12">
        <v>0</v>
      </c>
      <c r="AJ115" s="12">
        <v>0</v>
      </c>
      <c r="AK115" s="12">
        <v>0</v>
      </c>
      <c r="AL115" s="12">
        <v>0</v>
      </c>
      <c r="AM115" s="12">
        <v>0</v>
      </c>
      <c r="AN115" s="12">
        <v>0</v>
      </c>
      <c r="AO115" s="12">
        <v>0</v>
      </c>
      <c r="AP115" s="12">
        <v>0</v>
      </c>
      <c r="AQ115" s="12">
        <v>0</v>
      </c>
      <c r="AR115" s="12">
        <v>0</v>
      </c>
      <c r="AS115" s="12">
        <v>0</v>
      </c>
      <c r="AT115" s="12">
        <v>0</v>
      </c>
      <c r="AU115" s="12">
        <v>0</v>
      </c>
      <c r="AV115" s="12">
        <v>0</v>
      </c>
      <c r="AW115" s="12">
        <v>0</v>
      </c>
      <c r="AX115" s="12">
        <v>0</v>
      </c>
      <c r="AY115" s="12">
        <v>0</v>
      </c>
      <c r="AZ115" s="12">
        <v>0</v>
      </c>
      <c r="BA115" s="12">
        <v>0</v>
      </c>
      <c r="BB115" s="12">
        <v>0</v>
      </c>
      <c r="BC115" s="12">
        <v>0</v>
      </c>
      <c r="BD115" s="12">
        <v>0</v>
      </c>
      <c r="BE115" s="12">
        <v>0</v>
      </c>
      <c r="BF115" s="12">
        <v>0</v>
      </c>
      <c r="BG115" s="12">
        <v>0</v>
      </c>
      <c r="BH115" s="12">
        <v>0</v>
      </c>
      <c r="BI115" s="12">
        <v>0</v>
      </c>
      <c r="BJ115" s="12">
        <v>0</v>
      </c>
      <c r="BK115" s="12">
        <v>0</v>
      </c>
      <c r="BL115" s="12">
        <v>0</v>
      </c>
      <c r="BM115" s="12">
        <v>0</v>
      </c>
      <c r="BN115" s="12">
        <v>0</v>
      </c>
      <c r="BO115" s="12">
        <v>0</v>
      </c>
      <c r="BP115" s="12">
        <v>0</v>
      </c>
      <c r="BQ115" s="12">
        <v>0</v>
      </c>
      <c r="BR115" s="12">
        <v>0</v>
      </c>
      <c r="BS115" s="12">
        <v>0</v>
      </c>
      <c r="BT115" s="12">
        <v>0</v>
      </c>
      <c r="BU115" s="12">
        <v>0</v>
      </c>
      <c r="BV115" s="12">
        <v>0</v>
      </c>
      <c r="BW115" s="12">
        <v>0</v>
      </c>
      <c r="BX115" s="12">
        <v>0</v>
      </c>
      <c r="BY115" s="12">
        <v>0</v>
      </c>
      <c r="BZ115" s="12">
        <v>0</v>
      </c>
      <c r="CA115" s="12">
        <v>0</v>
      </c>
      <c r="CB115" s="13">
        <v>1950000</v>
      </c>
      <c r="CC115" s="2"/>
      <c r="CD115" s="2"/>
      <c r="CE115" s="2"/>
      <c r="CF115" s="2"/>
      <c r="CG115" s="2"/>
      <c r="CH115" s="2"/>
      <c r="CI115" s="2"/>
      <c r="CJ115" s="2"/>
      <c r="CK115" s="2"/>
      <c r="CL115" s="2"/>
      <c r="CM115" s="2"/>
      <c r="CN115" s="2"/>
      <c r="CO115" s="2"/>
      <c r="CP115" s="3"/>
      <c r="CQ115" s="2"/>
      <c r="CR115" s="3"/>
    </row>
    <row r="116" spans="1:96" ht="15" x14ac:dyDescent="0.2">
      <c r="A116" s="11">
        <v>2853</v>
      </c>
      <c r="B116" s="11">
        <v>4</v>
      </c>
      <c r="C116" s="11" t="s">
        <v>126</v>
      </c>
      <c r="D116" s="11" t="s">
        <v>127</v>
      </c>
      <c r="E116" s="11">
        <v>40000</v>
      </c>
      <c r="F116" s="11">
        <v>40323</v>
      </c>
      <c r="G116" s="11" t="s">
        <v>26</v>
      </c>
      <c r="H116" s="12">
        <v>0</v>
      </c>
      <c r="I116" s="12">
        <v>0</v>
      </c>
      <c r="J116" s="12">
        <v>50000</v>
      </c>
      <c r="K116" s="12">
        <v>130000</v>
      </c>
      <c r="L116" s="12">
        <v>60000</v>
      </c>
      <c r="M116" s="12">
        <v>0</v>
      </c>
      <c r="N116" s="12">
        <v>0</v>
      </c>
      <c r="O116" s="12">
        <v>0</v>
      </c>
      <c r="P116" s="12">
        <v>0</v>
      </c>
      <c r="Q116" s="12">
        <v>0</v>
      </c>
      <c r="R116" s="12">
        <v>0</v>
      </c>
      <c r="S116" s="12">
        <v>0</v>
      </c>
      <c r="T116" s="12">
        <v>0</v>
      </c>
      <c r="U116" s="12">
        <v>0</v>
      </c>
      <c r="V116" s="12">
        <v>0</v>
      </c>
      <c r="W116" s="12">
        <v>0</v>
      </c>
      <c r="X116" s="12">
        <v>0</v>
      </c>
      <c r="Y116" s="12">
        <v>0</v>
      </c>
      <c r="Z116" s="12">
        <v>0</v>
      </c>
      <c r="AA116" s="12">
        <v>0</v>
      </c>
      <c r="AB116" s="12">
        <v>0</v>
      </c>
      <c r="AC116" s="12">
        <v>0</v>
      </c>
      <c r="AD116" s="12">
        <v>0</v>
      </c>
      <c r="AE116" s="12">
        <v>0</v>
      </c>
      <c r="AF116" s="12">
        <v>0</v>
      </c>
      <c r="AG116" s="12">
        <v>0</v>
      </c>
      <c r="AH116" s="12">
        <v>0</v>
      </c>
      <c r="AI116" s="12">
        <v>0</v>
      </c>
      <c r="AJ116" s="12">
        <v>0</v>
      </c>
      <c r="AK116" s="12">
        <v>0</v>
      </c>
      <c r="AL116" s="12">
        <v>0</v>
      </c>
      <c r="AM116" s="12">
        <v>0</v>
      </c>
      <c r="AN116" s="12">
        <v>0</v>
      </c>
      <c r="AO116" s="12">
        <v>0</v>
      </c>
      <c r="AP116" s="12">
        <v>0</v>
      </c>
      <c r="AQ116" s="12">
        <v>0</v>
      </c>
      <c r="AR116" s="12">
        <v>0</v>
      </c>
      <c r="AS116" s="12">
        <v>0</v>
      </c>
      <c r="AT116" s="12">
        <v>0</v>
      </c>
      <c r="AU116" s="12">
        <v>0</v>
      </c>
      <c r="AV116" s="12">
        <v>0</v>
      </c>
      <c r="AW116" s="12">
        <v>0</v>
      </c>
      <c r="AX116" s="12">
        <v>0</v>
      </c>
      <c r="AY116" s="12">
        <v>0</v>
      </c>
      <c r="AZ116" s="12">
        <v>0</v>
      </c>
      <c r="BA116" s="12">
        <v>0</v>
      </c>
      <c r="BB116" s="12">
        <v>0</v>
      </c>
      <c r="BC116" s="12">
        <v>0</v>
      </c>
      <c r="BD116" s="12">
        <v>0</v>
      </c>
      <c r="BE116" s="12">
        <v>0</v>
      </c>
      <c r="BF116" s="12">
        <v>0</v>
      </c>
      <c r="BG116" s="12">
        <v>0</v>
      </c>
      <c r="BH116" s="12">
        <v>0</v>
      </c>
      <c r="BI116" s="12">
        <v>0</v>
      </c>
      <c r="BJ116" s="12">
        <v>0</v>
      </c>
      <c r="BK116" s="12">
        <v>0</v>
      </c>
      <c r="BL116" s="12">
        <v>0</v>
      </c>
      <c r="BM116" s="12">
        <v>0</v>
      </c>
      <c r="BN116" s="12">
        <v>0</v>
      </c>
      <c r="BO116" s="12">
        <v>0</v>
      </c>
      <c r="BP116" s="12">
        <v>0</v>
      </c>
      <c r="BQ116" s="12">
        <v>0</v>
      </c>
      <c r="BR116" s="12">
        <v>0</v>
      </c>
      <c r="BS116" s="12">
        <v>0</v>
      </c>
      <c r="BT116" s="12">
        <v>0</v>
      </c>
      <c r="BU116" s="12">
        <v>0</v>
      </c>
      <c r="BV116" s="12">
        <v>0</v>
      </c>
      <c r="BW116" s="12">
        <v>0</v>
      </c>
      <c r="BX116" s="12">
        <v>0</v>
      </c>
      <c r="BY116" s="12">
        <v>0</v>
      </c>
      <c r="BZ116" s="12">
        <v>0</v>
      </c>
      <c r="CA116" s="12">
        <v>0</v>
      </c>
      <c r="CB116" s="13">
        <v>240000</v>
      </c>
      <c r="CC116" s="2"/>
      <c r="CD116" s="2"/>
      <c r="CE116" s="2"/>
      <c r="CF116" s="2"/>
      <c r="CG116" s="2"/>
      <c r="CH116" s="2"/>
      <c r="CI116" s="2"/>
      <c r="CJ116" s="2"/>
      <c r="CK116" s="2"/>
      <c r="CL116" s="2"/>
      <c r="CM116" s="2"/>
      <c r="CN116" s="2"/>
      <c r="CO116" s="2"/>
      <c r="CP116" s="3"/>
      <c r="CQ116" s="2"/>
      <c r="CR116" s="3"/>
    </row>
    <row r="117" spans="1:96" ht="15" x14ac:dyDescent="0.2">
      <c r="A117" s="11">
        <v>2867</v>
      </c>
      <c r="B117" s="11">
        <v>1</v>
      </c>
      <c r="C117" s="11" t="s">
        <v>128</v>
      </c>
      <c r="D117" s="11" t="s">
        <v>105</v>
      </c>
      <c r="E117" s="11" t="s">
        <v>99</v>
      </c>
      <c r="F117" s="11">
        <v>40323</v>
      </c>
      <c r="G117" s="11" t="s">
        <v>26</v>
      </c>
      <c r="H117" s="12">
        <v>6128</v>
      </c>
      <c r="I117" s="12">
        <v>13769</v>
      </c>
      <c r="J117" s="12">
        <v>21448</v>
      </c>
      <c r="K117" s="12">
        <v>27264</v>
      </c>
      <c r="L117" s="12">
        <v>31206</v>
      </c>
      <c r="M117" s="12">
        <v>35042</v>
      </c>
      <c r="N117" s="12">
        <v>38771</v>
      </c>
      <c r="O117" s="12">
        <v>42519</v>
      </c>
      <c r="P117" s="12">
        <v>46284</v>
      </c>
      <c r="Q117" s="12">
        <v>55904</v>
      </c>
      <c r="R117" s="12">
        <v>71406</v>
      </c>
      <c r="S117" s="12">
        <v>86986</v>
      </c>
      <c r="T117" s="12">
        <v>98841</v>
      </c>
      <c r="U117" s="12">
        <v>106951</v>
      </c>
      <c r="V117" s="12">
        <v>115103</v>
      </c>
      <c r="W117" s="12">
        <v>123296</v>
      </c>
      <c r="X117" s="12">
        <v>131531</v>
      </c>
      <c r="Y117" s="12">
        <v>139807</v>
      </c>
      <c r="Z117" s="12">
        <v>148125</v>
      </c>
      <c r="AA117" s="12">
        <v>156232</v>
      </c>
      <c r="AB117" s="12">
        <v>164127</v>
      </c>
      <c r="AC117" s="12">
        <v>172061</v>
      </c>
      <c r="AD117" s="12">
        <v>180035</v>
      </c>
      <c r="AE117" s="12">
        <v>188053</v>
      </c>
      <c r="AF117" s="12">
        <v>192809</v>
      </c>
      <c r="AG117" s="12">
        <v>194294</v>
      </c>
      <c r="AH117" s="12">
        <v>195788</v>
      </c>
      <c r="AI117" s="12">
        <v>197288</v>
      </c>
      <c r="AJ117" s="12">
        <v>198745</v>
      </c>
      <c r="AK117" s="12">
        <v>199956</v>
      </c>
      <c r="AL117" s="12">
        <v>200970</v>
      </c>
      <c r="AM117" s="12">
        <v>201990</v>
      </c>
      <c r="AN117" s="12">
        <v>203014</v>
      </c>
      <c r="AO117" s="12">
        <v>204044</v>
      </c>
      <c r="AP117" s="12">
        <v>205080</v>
      </c>
      <c r="AQ117" s="12">
        <v>103060</v>
      </c>
      <c r="AR117" s="12">
        <v>0</v>
      </c>
      <c r="AS117" s="12">
        <v>0</v>
      </c>
      <c r="AT117" s="12">
        <v>0</v>
      </c>
      <c r="AU117" s="12">
        <v>0</v>
      </c>
      <c r="AV117" s="12">
        <v>0</v>
      </c>
      <c r="AW117" s="12">
        <v>0</v>
      </c>
      <c r="AX117" s="12">
        <v>0</v>
      </c>
      <c r="AY117" s="12">
        <v>0</v>
      </c>
      <c r="AZ117" s="12">
        <v>0</v>
      </c>
      <c r="BA117" s="12">
        <v>0</v>
      </c>
      <c r="BB117" s="12">
        <v>0</v>
      </c>
      <c r="BC117" s="12">
        <v>0</v>
      </c>
      <c r="BD117" s="12">
        <v>0</v>
      </c>
      <c r="BE117" s="12">
        <v>0</v>
      </c>
      <c r="BF117" s="12">
        <v>0</v>
      </c>
      <c r="BG117" s="12">
        <v>0</v>
      </c>
      <c r="BH117" s="12">
        <v>0</v>
      </c>
      <c r="BI117" s="12">
        <v>0</v>
      </c>
      <c r="BJ117" s="12">
        <v>0</v>
      </c>
      <c r="BK117" s="12">
        <v>0</v>
      </c>
      <c r="BL117" s="12">
        <v>0</v>
      </c>
      <c r="BM117" s="12">
        <v>0</v>
      </c>
      <c r="BN117" s="12">
        <v>0</v>
      </c>
      <c r="BO117" s="12">
        <v>0</v>
      </c>
      <c r="BP117" s="12">
        <v>0</v>
      </c>
      <c r="BQ117" s="12">
        <v>0</v>
      </c>
      <c r="BR117" s="12">
        <v>0</v>
      </c>
      <c r="BS117" s="12">
        <v>0</v>
      </c>
      <c r="BT117" s="12">
        <v>0</v>
      </c>
      <c r="BU117" s="12">
        <v>0</v>
      </c>
      <c r="BV117" s="12">
        <v>0</v>
      </c>
      <c r="BW117" s="12">
        <v>0</v>
      </c>
      <c r="BX117" s="12">
        <v>0</v>
      </c>
      <c r="BY117" s="12">
        <v>0</v>
      </c>
      <c r="BZ117" s="12">
        <v>0</v>
      </c>
      <c r="CA117" s="12">
        <v>0</v>
      </c>
      <c r="CB117" s="13">
        <v>476727</v>
      </c>
      <c r="CC117" s="2"/>
      <c r="CD117" s="2"/>
      <c r="CE117" s="2"/>
      <c r="CF117" s="2"/>
      <c r="CG117" s="2"/>
      <c r="CH117" s="2"/>
      <c r="CI117" s="2"/>
      <c r="CJ117" s="2"/>
      <c r="CK117" s="2"/>
      <c r="CL117" s="2"/>
      <c r="CM117" s="2"/>
      <c r="CN117" s="2"/>
      <c r="CO117" s="2"/>
      <c r="CP117" s="3"/>
      <c r="CQ117" s="2"/>
      <c r="CR117" s="3"/>
    </row>
    <row r="118" spans="1:96" ht="15" x14ac:dyDescent="0.2">
      <c r="A118" s="11">
        <v>2867</v>
      </c>
      <c r="B118" s="11">
        <v>1</v>
      </c>
      <c r="C118" s="11" t="s">
        <v>128</v>
      </c>
      <c r="D118" s="11" t="s">
        <v>105</v>
      </c>
      <c r="E118" s="11">
        <v>40000</v>
      </c>
      <c r="F118" s="11">
        <v>40323</v>
      </c>
      <c r="G118" s="11" t="s">
        <v>26</v>
      </c>
      <c r="H118" s="12">
        <v>1500000</v>
      </c>
      <c r="I118" s="12">
        <v>1500000</v>
      </c>
      <c r="J118" s="12">
        <v>1500000</v>
      </c>
      <c r="K118" s="12">
        <v>750000</v>
      </c>
      <c r="L118" s="12">
        <v>750000</v>
      </c>
      <c r="M118" s="12">
        <v>700000</v>
      </c>
      <c r="N118" s="12">
        <v>700000</v>
      </c>
      <c r="O118" s="12">
        <v>700000</v>
      </c>
      <c r="P118" s="12">
        <v>700000</v>
      </c>
      <c r="Q118" s="12">
        <v>3000000</v>
      </c>
      <c r="R118" s="12">
        <v>3000000</v>
      </c>
      <c r="S118" s="12">
        <v>3000000</v>
      </c>
      <c r="T118" s="12">
        <v>1500000</v>
      </c>
      <c r="U118" s="12">
        <v>1500000</v>
      </c>
      <c r="V118" s="12">
        <v>1500000</v>
      </c>
      <c r="W118" s="12">
        <v>1500000</v>
      </c>
      <c r="X118" s="12">
        <v>1500000</v>
      </c>
      <c r="Y118" s="12">
        <v>1500000</v>
      </c>
      <c r="Z118" s="12">
        <v>1500000</v>
      </c>
      <c r="AA118" s="12">
        <v>1400000</v>
      </c>
      <c r="AB118" s="12">
        <v>1400000</v>
      </c>
      <c r="AC118" s="12">
        <v>1400000</v>
      </c>
      <c r="AD118" s="12">
        <v>1400000</v>
      </c>
      <c r="AE118" s="12">
        <v>1400000</v>
      </c>
      <c r="AF118" s="12">
        <v>100000</v>
      </c>
      <c r="AG118" s="12">
        <v>100000</v>
      </c>
      <c r="AH118" s="12">
        <v>100000</v>
      </c>
      <c r="AI118" s="12">
        <v>100000</v>
      </c>
      <c r="AJ118" s="12">
        <v>80000</v>
      </c>
      <c r="AK118" s="12">
        <v>0</v>
      </c>
      <c r="AL118" s="12">
        <v>0</v>
      </c>
      <c r="AM118" s="12">
        <v>0</v>
      </c>
      <c r="AN118" s="12">
        <v>0</v>
      </c>
      <c r="AO118" s="12">
        <v>0</v>
      </c>
      <c r="AP118" s="12">
        <v>0</v>
      </c>
      <c r="AQ118" s="12">
        <v>0</v>
      </c>
      <c r="AR118" s="12">
        <v>0</v>
      </c>
      <c r="AS118" s="12">
        <v>0</v>
      </c>
      <c r="AT118" s="12">
        <v>0</v>
      </c>
      <c r="AU118" s="12">
        <v>0</v>
      </c>
      <c r="AV118" s="12">
        <v>0</v>
      </c>
      <c r="AW118" s="12">
        <v>0</v>
      </c>
      <c r="AX118" s="12">
        <v>0</v>
      </c>
      <c r="AY118" s="12">
        <v>0</v>
      </c>
      <c r="AZ118" s="12">
        <v>0</v>
      </c>
      <c r="BA118" s="12">
        <v>0</v>
      </c>
      <c r="BB118" s="12">
        <v>0</v>
      </c>
      <c r="BC118" s="12">
        <v>0</v>
      </c>
      <c r="BD118" s="12">
        <v>0</v>
      </c>
      <c r="BE118" s="12">
        <v>0</v>
      </c>
      <c r="BF118" s="12">
        <v>0</v>
      </c>
      <c r="BG118" s="12">
        <v>0</v>
      </c>
      <c r="BH118" s="12">
        <v>0</v>
      </c>
      <c r="BI118" s="12">
        <v>0</v>
      </c>
      <c r="BJ118" s="12">
        <v>0</v>
      </c>
      <c r="BK118" s="12">
        <v>0</v>
      </c>
      <c r="BL118" s="12">
        <v>0</v>
      </c>
      <c r="BM118" s="12">
        <v>0</v>
      </c>
      <c r="BN118" s="12">
        <v>0</v>
      </c>
      <c r="BO118" s="12">
        <v>0</v>
      </c>
      <c r="BP118" s="12">
        <v>0</v>
      </c>
      <c r="BQ118" s="12">
        <v>0</v>
      </c>
      <c r="BR118" s="12">
        <v>0</v>
      </c>
      <c r="BS118" s="12">
        <v>0</v>
      </c>
      <c r="BT118" s="12">
        <v>0</v>
      </c>
      <c r="BU118" s="12">
        <v>0</v>
      </c>
      <c r="BV118" s="12">
        <v>0</v>
      </c>
      <c r="BW118" s="12">
        <v>0</v>
      </c>
      <c r="BX118" s="12">
        <v>0</v>
      </c>
      <c r="BY118" s="12">
        <v>0</v>
      </c>
      <c r="BZ118" s="12">
        <v>0</v>
      </c>
      <c r="CA118" s="12">
        <v>0</v>
      </c>
      <c r="CB118" s="13">
        <v>17800000</v>
      </c>
      <c r="CC118" s="2"/>
      <c r="CD118" s="2"/>
      <c r="CE118" s="2"/>
      <c r="CF118" s="2"/>
      <c r="CG118" s="2"/>
      <c r="CH118" s="2"/>
      <c r="CI118" s="2"/>
      <c r="CJ118" s="2"/>
      <c r="CK118" s="2"/>
      <c r="CL118" s="2"/>
      <c r="CM118" s="2"/>
      <c r="CN118" s="2"/>
      <c r="CO118" s="2"/>
      <c r="CP118" s="3"/>
      <c r="CQ118" s="2"/>
      <c r="CR118" s="3"/>
    </row>
    <row r="119" spans="1:96" ht="15" x14ac:dyDescent="0.2">
      <c r="A119" s="11">
        <v>2867</v>
      </c>
      <c r="B119" s="11">
        <v>3</v>
      </c>
      <c r="C119" s="11" t="s">
        <v>128</v>
      </c>
      <c r="D119" s="11" t="s">
        <v>106</v>
      </c>
      <c r="E119" s="11" t="s">
        <v>99</v>
      </c>
      <c r="F119" s="11">
        <v>40323</v>
      </c>
      <c r="G119" s="11" t="s">
        <v>26</v>
      </c>
      <c r="H119" s="12">
        <v>0</v>
      </c>
      <c r="I119" s="12">
        <v>0</v>
      </c>
      <c r="J119" s="12">
        <v>0</v>
      </c>
      <c r="K119" s="12">
        <v>0</v>
      </c>
      <c r="L119" s="12">
        <v>0</v>
      </c>
      <c r="M119" s="12">
        <v>0</v>
      </c>
      <c r="N119" s="12">
        <v>634</v>
      </c>
      <c r="O119" s="12">
        <v>1906</v>
      </c>
      <c r="P119" s="12">
        <v>3183</v>
      </c>
      <c r="Q119" s="12">
        <v>16515</v>
      </c>
      <c r="R119" s="12">
        <v>32451</v>
      </c>
      <c r="S119" s="12">
        <v>38323</v>
      </c>
      <c r="T119" s="12">
        <v>41054</v>
      </c>
      <c r="U119" s="12">
        <v>41262</v>
      </c>
      <c r="V119" s="12">
        <v>41471</v>
      </c>
      <c r="W119" s="12">
        <v>41682</v>
      </c>
      <c r="X119" s="12">
        <v>41893</v>
      </c>
      <c r="Y119" s="12">
        <v>42106</v>
      </c>
      <c r="Z119" s="12">
        <v>42954</v>
      </c>
      <c r="AA119" s="12">
        <v>44440</v>
      </c>
      <c r="AB119" s="12">
        <v>45932</v>
      </c>
      <c r="AC119" s="12">
        <v>59482</v>
      </c>
      <c r="AD119" s="12">
        <v>75636</v>
      </c>
      <c r="AE119" s="12">
        <v>40860</v>
      </c>
      <c r="AF119" s="12">
        <v>0</v>
      </c>
      <c r="AG119" s="12">
        <v>0</v>
      </c>
      <c r="AH119" s="12">
        <v>0</v>
      </c>
      <c r="AI119" s="12">
        <v>0</v>
      </c>
      <c r="AJ119" s="12">
        <v>0</v>
      </c>
      <c r="AK119" s="12">
        <v>0</v>
      </c>
      <c r="AL119" s="12">
        <v>0</v>
      </c>
      <c r="AM119" s="12">
        <v>0</v>
      </c>
      <c r="AN119" s="12">
        <v>0</v>
      </c>
      <c r="AO119" s="12">
        <v>0</v>
      </c>
      <c r="AP119" s="12">
        <v>0</v>
      </c>
      <c r="AQ119" s="12">
        <v>0</v>
      </c>
      <c r="AR119" s="12">
        <v>0</v>
      </c>
      <c r="AS119" s="12">
        <v>0</v>
      </c>
      <c r="AT119" s="12">
        <v>0</v>
      </c>
      <c r="AU119" s="12">
        <v>0</v>
      </c>
      <c r="AV119" s="12">
        <v>0</v>
      </c>
      <c r="AW119" s="12">
        <v>0</v>
      </c>
      <c r="AX119" s="12">
        <v>0</v>
      </c>
      <c r="AY119" s="12">
        <v>0</v>
      </c>
      <c r="AZ119" s="12">
        <v>0</v>
      </c>
      <c r="BA119" s="12">
        <v>0</v>
      </c>
      <c r="BB119" s="12">
        <v>0</v>
      </c>
      <c r="BC119" s="12">
        <v>0</v>
      </c>
      <c r="BD119" s="12">
        <v>0</v>
      </c>
      <c r="BE119" s="12">
        <v>0</v>
      </c>
      <c r="BF119" s="12">
        <v>0</v>
      </c>
      <c r="BG119" s="12">
        <v>0</v>
      </c>
      <c r="BH119" s="12">
        <v>0</v>
      </c>
      <c r="BI119" s="12">
        <v>0</v>
      </c>
      <c r="BJ119" s="12">
        <v>0</v>
      </c>
      <c r="BK119" s="12">
        <v>0</v>
      </c>
      <c r="BL119" s="12">
        <v>0</v>
      </c>
      <c r="BM119" s="12">
        <v>0</v>
      </c>
      <c r="BN119" s="12">
        <v>0</v>
      </c>
      <c r="BO119" s="12">
        <v>0</v>
      </c>
      <c r="BP119" s="12">
        <v>0</v>
      </c>
      <c r="BQ119" s="12">
        <v>0</v>
      </c>
      <c r="BR119" s="12">
        <v>0</v>
      </c>
      <c r="BS119" s="12">
        <v>0</v>
      </c>
      <c r="BT119" s="12">
        <v>0</v>
      </c>
      <c r="BU119" s="12">
        <v>0</v>
      </c>
      <c r="BV119" s="12">
        <v>0</v>
      </c>
      <c r="BW119" s="12">
        <v>0</v>
      </c>
      <c r="BX119" s="12">
        <v>0</v>
      </c>
      <c r="BY119" s="12">
        <v>0</v>
      </c>
      <c r="BZ119" s="12">
        <v>0</v>
      </c>
      <c r="CA119" s="12">
        <v>0</v>
      </c>
      <c r="CB119" s="13">
        <v>93012</v>
      </c>
      <c r="CC119" s="2"/>
      <c r="CD119" s="2"/>
      <c r="CE119" s="2"/>
      <c r="CF119" s="2"/>
      <c r="CG119" s="2"/>
      <c r="CH119" s="2"/>
      <c r="CI119" s="2"/>
      <c r="CJ119" s="2"/>
      <c r="CK119" s="2"/>
      <c r="CL119" s="2"/>
      <c r="CM119" s="2"/>
      <c r="CN119" s="2"/>
      <c r="CO119" s="2"/>
      <c r="CP119" s="3"/>
      <c r="CQ119" s="2"/>
      <c r="CR119" s="3"/>
    </row>
    <row r="120" spans="1:96" ht="15" x14ac:dyDescent="0.2">
      <c r="A120" s="11">
        <v>2867</v>
      </c>
      <c r="B120" s="11">
        <v>3</v>
      </c>
      <c r="C120" s="11" t="s">
        <v>128</v>
      </c>
      <c r="D120" s="11" t="s">
        <v>106</v>
      </c>
      <c r="E120" s="11">
        <v>40000</v>
      </c>
      <c r="F120" s="11">
        <v>40323</v>
      </c>
      <c r="G120" s="11" t="s">
        <v>26</v>
      </c>
      <c r="H120" s="12">
        <v>0</v>
      </c>
      <c r="I120" s="12">
        <v>0</v>
      </c>
      <c r="J120" s="12">
        <v>0</v>
      </c>
      <c r="K120" s="12">
        <v>0</v>
      </c>
      <c r="L120" s="12">
        <v>0</v>
      </c>
      <c r="M120" s="12">
        <v>0</v>
      </c>
      <c r="N120" s="12">
        <v>250000</v>
      </c>
      <c r="O120" s="12">
        <v>250000</v>
      </c>
      <c r="P120" s="12">
        <v>250000</v>
      </c>
      <c r="Q120" s="12">
        <v>5000000</v>
      </c>
      <c r="R120" s="12">
        <v>1250000</v>
      </c>
      <c r="S120" s="12">
        <v>1000000</v>
      </c>
      <c r="T120" s="12">
        <v>0</v>
      </c>
      <c r="U120" s="12">
        <v>0</v>
      </c>
      <c r="V120" s="12">
        <v>0</v>
      </c>
      <c r="W120" s="12">
        <v>0</v>
      </c>
      <c r="X120" s="12">
        <v>0</v>
      </c>
      <c r="Y120" s="12">
        <v>0</v>
      </c>
      <c r="Z120" s="12">
        <v>250000</v>
      </c>
      <c r="AA120" s="12">
        <v>250000</v>
      </c>
      <c r="AB120" s="12">
        <v>250000</v>
      </c>
      <c r="AC120" s="12">
        <v>5000000</v>
      </c>
      <c r="AD120" s="12">
        <v>1250000</v>
      </c>
      <c r="AE120" s="12">
        <v>1000000</v>
      </c>
      <c r="AF120" s="12">
        <v>0</v>
      </c>
      <c r="AG120" s="12">
        <v>0</v>
      </c>
      <c r="AH120" s="12">
        <v>0</v>
      </c>
      <c r="AI120" s="12">
        <v>0</v>
      </c>
      <c r="AJ120" s="12">
        <v>0</v>
      </c>
      <c r="AK120" s="12">
        <v>0</v>
      </c>
      <c r="AL120" s="12">
        <v>0</v>
      </c>
      <c r="AM120" s="12">
        <v>0</v>
      </c>
      <c r="AN120" s="12">
        <v>0</v>
      </c>
      <c r="AO120" s="12">
        <v>0</v>
      </c>
      <c r="AP120" s="12">
        <v>0</v>
      </c>
      <c r="AQ120" s="12">
        <v>0</v>
      </c>
      <c r="AR120" s="12">
        <v>0</v>
      </c>
      <c r="AS120" s="12">
        <v>0</v>
      </c>
      <c r="AT120" s="12">
        <v>0</v>
      </c>
      <c r="AU120" s="12">
        <v>0</v>
      </c>
      <c r="AV120" s="12">
        <v>0</v>
      </c>
      <c r="AW120" s="12">
        <v>0</v>
      </c>
      <c r="AX120" s="12">
        <v>0</v>
      </c>
      <c r="AY120" s="12">
        <v>0</v>
      </c>
      <c r="AZ120" s="12">
        <v>0</v>
      </c>
      <c r="BA120" s="12">
        <v>0</v>
      </c>
      <c r="BB120" s="12">
        <v>0</v>
      </c>
      <c r="BC120" s="12">
        <v>0</v>
      </c>
      <c r="BD120" s="12">
        <v>0</v>
      </c>
      <c r="BE120" s="12">
        <v>0</v>
      </c>
      <c r="BF120" s="12">
        <v>0</v>
      </c>
      <c r="BG120" s="12">
        <v>0</v>
      </c>
      <c r="BH120" s="12">
        <v>0</v>
      </c>
      <c r="BI120" s="12">
        <v>0</v>
      </c>
      <c r="BJ120" s="12">
        <v>0</v>
      </c>
      <c r="BK120" s="12">
        <v>0</v>
      </c>
      <c r="BL120" s="12">
        <v>0</v>
      </c>
      <c r="BM120" s="12">
        <v>0</v>
      </c>
      <c r="BN120" s="12">
        <v>0</v>
      </c>
      <c r="BO120" s="12">
        <v>0</v>
      </c>
      <c r="BP120" s="12">
        <v>0</v>
      </c>
      <c r="BQ120" s="12">
        <v>0</v>
      </c>
      <c r="BR120" s="12">
        <v>0</v>
      </c>
      <c r="BS120" s="12">
        <v>0</v>
      </c>
      <c r="BT120" s="12">
        <v>0</v>
      </c>
      <c r="BU120" s="12">
        <v>0</v>
      </c>
      <c r="BV120" s="12">
        <v>0</v>
      </c>
      <c r="BW120" s="12">
        <v>0</v>
      </c>
      <c r="BX120" s="12">
        <v>0</v>
      </c>
      <c r="BY120" s="12">
        <v>0</v>
      </c>
      <c r="BZ120" s="12">
        <v>0</v>
      </c>
      <c r="CA120" s="12">
        <v>0</v>
      </c>
      <c r="CB120" s="13">
        <v>8000000</v>
      </c>
      <c r="CC120" s="2"/>
      <c r="CD120" s="2"/>
      <c r="CE120" s="2"/>
      <c r="CF120" s="2"/>
      <c r="CG120" s="2"/>
      <c r="CH120" s="2"/>
      <c r="CI120" s="2"/>
      <c r="CJ120" s="2"/>
      <c r="CK120" s="2"/>
      <c r="CL120" s="2"/>
      <c r="CM120" s="2"/>
      <c r="CN120" s="2"/>
      <c r="CO120" s="2"/>
      <c r="CP120" s="3"/>
      <c r="CQ120" s="2"/>
      <c r="CR120" s="3"/>
    </row>
    <row r="121" spans="1:96" ht="15" x14ac:dyDescent="0.2">
      <c r="A121" s="11">
        <v>2867</v>
      </c>
      <c r="B121" s="11">
        <v>5</v>
      </c>
      <c r="C121" s="11" t="s">
        <v>128</v>
      </c>
      <c r="D121" s="11" t="s">
        <v>129</v>
      </c>
      <c r="E121" s="11">
        <v>40000</v>
      </c>
      <c r="F121" s="11">
        <v>40323</v>
      </c>
      <c r="G121" s="11" t="s">
        <v>26</v>
      </c>
      <c r="H121" s="12">
        <v>0</v>
      </c>
      <c r="I121" s="12">
        <v>0</v>
      </c>
      <c r="J121" s="12">
        <v>0</v>
      </c>
      <c r="K121" s="12">
        <v>0</v>
      </c>
      <c r="L121" s="12">
        <v>0</v>
      </c>
      <c r="M121" s="12">
        <v>0</v>
      </c>
      <c r="N121" s="12">
        <v>0</v>
      </c>
      <c r="O121" s="12">
        <v>0</v>
      </c>
      <c r="P121" s="12">
        <v>0</v>
      </c>
      <c r="Q121" s="12">
        <v>0</v>
      </c>
      <c r="R121" s="12">
        <v>0</v>
      </c>
      <c r="S121" s="12">
        <v>0</v>
      </c>
      <c r="T121" s="12">
        <v>0</v>
      </c>
      <c r="U121" s="12">
        <v>0</v>
      </c>
      <c r="V121" s="12">
        <v>0</v>
      </c>
      <c r="W121" s="12">
        <v>0</v>
      </c>
      <c r="X121" s="12">
        <v>0</v>
      </c>
      <c r="Y121" s="12">
        <v>0</v>
      </c>
      <c r="Z121" s="12">
        <v>0</v>
      </c>
      <c r="AA121" s="12">
        <v>0</v>
      </c>
      <c r="AB121" s="12">
        <v>0</v>
      </c>
      <c r="AC121" s="12">
        <v>0</v>
      </c>
      <c r="AD121" s="12">
        <v>0</v>
      </c>
      <c r="AE121" s="12">
        <v>0</v>
      </c>
      <c r="AF121" s="12">
        <v>0</v>
      </c>
      <c r="AG121" s="12">
        <v>0</v>
      </c>
      <c r="AH121" s="12">
        <v>0</v>
      </c>
      <c r="AI121" s="12">
        <v>0</v>
      </c>
      <c r="AJ121" s="12">
        <v>0</v>
      </c>
      <c r="AK121" s="12">
        <v>0</v>
      </c>
      <c r="AL121" s="12">
        <v>0</v>
      </c>
      <c r="AM121" s="12">
        <v>0</v>
      </c>
      <c r="AN121" s="12">
        <v>0</v>
      </c>
      <c r="AO121" s="12">
        <v>0</v>
      </c>
      <c r="AP121" s="12">
        <v>0</v>
      </c>
      <c r="AQ121" s="12">
        <v>0</v>
      </c>
      <c r="AR121" s="12">
        <v>0</v>
      </c>
      <c r="AS121" s="12">
        <v>0</v>
      </c>
      <c r="AT121" s="12">
        <v>0</v>
      </c>
      <c r="AU121" s="12">
        <v>0</v>
      </c>
      <c r="AV121" s="12">
        <v>0</v>
      </c>
      <c r="AW121" s="12">
        <v>0</v>
      </c>
      <c r="AX121" s="12">
        <v>0</v>
      </c>
      <c r="AY121" s="12">
        <v>0</v>
      </c>
      <c r="AZ121" s="12">
        <v>0</v>
      </c>
      <c r="BA121" s="12">
        <v>0</v>
      </c>
      <c r="BB121" s="12">
        <v>0</v>
      </c>
      <c r="BC121" s="12">
        <v>0</v>
      </c>
      <c r="BD121" s="12">
        <v>0</v>
      </c>
      <c r="BE121" s="12">
        <v>0</v>
      </c>
      <c r="BF121" s="12">
        <v>0</v>
      </c>
      <c r="BG121" s="12">
        <v>0</v>
      </c>
      <c r="BH121" s="12">
        <v>0</v>
      </c>
      <c r="BI121" s="12">
        <v>0</v>
      </c>
      <c r="BJ121" s="12">
        <v>0</v>
      </c>
      <c r="BK121" s="12">
        <v>0</v>
      </c>
      <c r="BL121" s="12">
        <v>0</v>
      </c>
      <c r="BM121" s="12">
        <v>0</v>
      </c>
      <c r="BN121" s="12">
        <v>0</v>
      </c>
      <c r="BO121" s="12">
        <v>0</v>
      </c>
      <c r="BP121" s="12">
        <v>0</v>
      </c>
      <c r="BQ121" s="12">
        <v>0</v>
      </c>
      <c r="BR121" s="12">
        <v>0</v>
      </c>
      <c r="BS121" s="12">
        <v>0</v>
      </c>
      <c r="BT121" s="12">
        <v>0</v>
      </c>
      <c r="BU121" s="12">
        <v>0</v>
      </c>
      <c r="BV121" s="12">
        <v>0</v>
      </c>
      <c r="BW121" s="12">
        <v>0</v>
      </c>
      <c r="BX121" s="12">
        <v>0</v>
      </c>
      <c r="BY121" s="12">
        <v>0</v>
      </c>
      <c r="BZ121" s="12">
        <v>0</v>
      </c>
      <c r="CA121" s="12">
        <v>0</v>
      </c>
      <c r="CB121" s="13">
        <v>0</v>
      </c>
      <c r="CC121" s="2"/>
      <c r="CD121" s="2"/>
      <c r="CE121" s="2"/>
      <c r="CF121" s="2"/>
      <c r="CG121" s="2"/>
      <c r="CH121" s="2"/>
      <c r="CI121" s="2"/>
      <c r="CJ121" s="2"/>
      <c r="CK121" s="2"/>
      <c r="CL121" s="2"/>
      <c r="CM121" s="2"/>
      <c r="CN121" s="2"/>
      <c r="CO121" s="2"/>
      <c r="CP121" s="3"/>
      <c r="CQ121" s="2"/>
      <c r="CR121" s="3"/>
    </row>
    <row r="122" spans="1:96" ht="15" x14ac:dyDescent="0.2">
      <c r="A122" s="11">
        <v>2867</v>
      </c>
      <c r="B122" s="11">
        <v>6</v>
      </c>
      <c r="C122" s="11" t="s">
        <v>128</v>
      </c>
      <c r="D122" s="11" t="s">
        <v>106</v>
      </c>
      <c r="E122" s="11">
        <v>40000</v>
      </c>
      <c r="F122" s="11">
        <v>40323</v>
      </c>
      <c r="G122" s="11" t="s">
        <v>26</v>
      </c>
      <c r="H122" s="12">
        <v>0</v>
      </c>
      <c r="I122" s="12">
        <v>0</v>
      </c>
      <c r="J122" s="12">
        <v>0</v>
      </c>
      <c r="K122" s="12">
        <v>0</v>
      </c>
      <c r="L122" s="12">
        <v>0</v>
      </c>
      <c r="M122" s="12">
        <v>0</v>
      </c>
      <c r="N122" s="12">
        <v>0</v>
      </c>
      <c r="O122" s="12">
        <v>0</v>
      </c>
      <c r="P122" s="12">
        <v>0</v>
      </c>
      <c r="Q122" s="12">
        <v>0</v>
      </c>
      <c r="R122" s="12">
        <v>0</v>
      </c>
      <c r="S122" s="12">
        <v>0</v>
      </c>
      <c r="T122" s="12">
        <v>0</v>
      </c>
      <c r="U122" s="12">
        <v>0</v>
      </c>
      <c r="V122" s="12">
        <v>0</v>
      </c>
      <c r="W122" s="12">
        <v>0</v>
      </c>
      <c r="X122" s="12">
        <v>0</v>
      </c>
      <c r="Y122" s="12">
        <v>0</v>
      </c>
      <c r="Z122" s="12">
        <v>0</v>
      </c>
      <c r="AA122" s="12">
        <v>0</v>
      </c>
      <c r="AB122" s="12">
        <v>0</v>
      </c>
      <c r="AC122" s="12">
        <v>0</v>
      </c>
      <c r="AD122" s="12">
        <v>0</v>
      </c>
      <c r="AE122" s="12">
        <v>0</v>
      </c>
      <c r="AF122" s="12">
        <v>0</v>
      </c>
      <c r="AG122" s="12">
        <v>0</v>
      </c>
      <c r="AH122" s="12">
        <v>0</v>
      </c>
      <c r="AI122" s="12">
        <v>0</v>
      </c>
      <c r="AJ122" s="12">
        <v>0</v>
      </c>
      <c r="AK122" s="12">
        <v>0</v>
      </c>
      <c r="AL122" s="12">
        <v>0</v>
      </c>
      <c r="AM122" s="12">
        <v>0</v>
      </c>
      <c r="AN122" s="12">
        <v>0</v>
      </c>
      <c r="AO122" s="12">
        <v>0</v>
      </c>
      <c r="AP122" s="12">
        <v>0</v>
      </c>
      <c r="AQ122" s="12">
        <v>0</v>
      </c>
      <c r="AR122" s="12">
        <v>0</v>
      </c>
      <c r="AS122" s="12">
        <v>0</v>
      </c>
      <c r="AT122" s="12">
        <v>0</v>
      </c>
      <c r="AU122" s="12">
        <v>0</v>
      </c>
      <c r="AV122" s="12">
        <v>0</v>
      </c>
      <c r="AW122" s="12">
        <v>0</v>
      </c>
      <c r="AX122" s="12">
        <v>0</v>
      </c>
      <c r="AY122" s="12">
        <v>0</v>
      </c>
      <c r="AZ122" s="12">
        <v>0</v>
      </c>
      <c r="BA122" s="12">
        <v>0</v>
      </c>
      <c r="BB122" s="12">
        <v>0</v>
      </c>
      <c r="BC122" s="12">
        <v>0</v>
      </c>
      <c r="BD122" s="12">
        <v>0</v>
      </c>
      <c r="BE122" s="12">
        <v>0</v>
      </c>
      <c r="BF122" s="12">
        <v>0</v>
      </c>
      <c r="BG122" s="12">
        <v>0</v>
      </c>
      <c r="BH122" s="12">
        <v>0</v>
      </c>
      <c r="BI122" s="12">
        <v>0</v>
      </c>
      <c r="BJ122" s="12">
        <v>0</v>
      </c>
      <c r="BK122" s="12">
        <v>0</v>
      </c>
      <c r="BL122" s="12">
        <v>0</v>
      </c>
      <c r="BM122" s="12">
        <v>0</v>
      </c>
      <c r="BN122" s="12">
        <v>0</v>
      </c>
      <c r="BO122" s="12">
        <v>0</v>
      </c>
      <c r="BP122" s="12">
        <v>0</v>
      </c>
      <c r="BQ122" s="12">
        <v>0</v>
      </c>
      <c r="BR122" s="12">
        <v>0</v>
      </c>
      <c r="BS122" s="12">
        <v>0</v>
      </c>
      <c r="BT122" s="12">
        <v>0</v>
      </c>
      <c r="BU122" s="12">
        <v>0</v>
      </c>
      <c r="BV122" s="12">
        <v>0</v>
      </c>
      <c r="BW122" s="12">
        <v>0</v>
      </c>
      <c r="BX122" s="12">
        <v>0</v>
      </c>
      <c r="BY122" s="12">
        <v>0</v>
      </c>
      <c r="BZ122" s="12">
        <v>0</v>
      </c>
      <c r="CA122" s="12">
        <v>0</v>
      </c>
      <c r="CB122" s="13">
        <v>0</v>
      </c>
      <c r="CC122" s="2"/>
      <c r="CD122" s="2"/>
      <c r="CE122" s="2"/>
      <c r="CF122" s="2"/>
      <c r="CG122" s="2"/>
      <c r="CH122" s="2"/>
      <c r="CI122" s="2"/>
      <c r="CJ122" s="2"/>
      <c r="CK122" s="2"/>
      <c r="CL122" s="2"/>
      <c r="CM122" s="2"/>
      <c r="CN122" s="2"/>
      <c r="CO122" s="2"/>
      <c r="CP122" s="3"/>
      <c r="CQ122" s="2"/>
      <c r="CR122" s="3"/>
    </row>
    <row r="123" spans="1:96" ht="15" x14ac:dyDescent="0.2">
      <c r="A123" s="11">
        <v>2867</v>
      </c>
      <c r="B123" s="11">
        <v>7</v>
      </c>
      <c r="C123" s="11" t="s">
        <v>128</v>
      </c>
      <c r="D123" s="11" t="s">
        <v>106</v>
      </c>
      <c r="E123" s="11" t="s">
        <v>99</v>
      </c>
      <c r="F123" s="11">
        <v>40323</v>
      </c>
      <c r="G123" s="11" t="s">
        <v>26</v>
      </c>
      <c r="H123" s="12">
        <v>0</v>
      </c>
      <c r="I123" s="12">
        <v>0</v>
      </c>
      <c r="J123" s="12">
        <v>0</v>
      </c>
      <c r="K123" s="12">
        <v>0</v>
      </c>
      <c r="L123" s="12">
        <v>0</v>
      </c>
      <c r="M123" s="12">
        <v>0</v>
      </c>
      <c r="N123" s="12">
        <v>0</v>
      </c>
      <c r="O123" s="12">
        <v>0</v>
      </c>
      <c r="P123" s="12">
        <v>0</v>
      </c>
      <c r="Q123" s="12">
        <v>0</v>
      </c>
      <c r="R123" s="12">
        <v>0</v>
      </c>
      <c r="S123" s="12">
        <v>127</v>
      </c>
      <c r="T123" s="12">
        <v>254</v>
      </c>
      <c r="U123" s="12">
        <v>256</v>
      </c>
      <c r="V123" s="12">
        <v>257</v>
      </c>
      <c r="W123" s="12">
        <v>258</v>
      </c>
      <c r="X123" s="12">
        <v>260</v>
      </c>
      <c r="Y123" s="12">
        <v>260</v>
      </c>
      <c r="Z123" s="12">
        <v>262</v>
      </c>
      <c r="AA123" s="12">
        <v>644</v>
      </c>
      <c r="AB123" s="12">
        <v>2042</v>
      </c>
      <c r="AC123" s="12">
        <v>4335</v>
      </c>
      <c r="AD123" s="12">
        <v>7654</v>
      </c>
      <c r="AE123" s="12">
        <v>5116</v>
      </c>
      <c r="AF123" s="12">
        <v>0</v>
      </c>
      <c r="AG123" s="12">
        <v>0</v>
      </c>
      <c r="AH123" s="12">
        <v>0</v>
      </c>
      <c r="AI123" s="12">
        <v>0</v>
      </c>
      <c r="AJ123" s="12">
        <v>0</v>
      </c>
      <c r="AK123" s="12">
        <v>0</v>
      </c>
      <c r="AL123" s="12">
        <v>0</v>
      </c>
      <c r="AM123" s="12">
        <v>0</v>
      </c>
      <c r="AN123" s="12">
        <v>0</v>
      </c>
      <c r="AO123" s="12">
        <v>0</v>
      </c>
      <c r="AP123" s="12">
        <v>0</v>
      </c>
      <c r="AQ123" s="12">
        <v>0</v>
      </c>
      <c r="AR123" s="12">
        <v>0</v>
      </c>
      <c r="AS123" s="12">
        <v>0</v>
      </c>
      <c r="AT123" s="12">
        <v>0</v>
      </c>
      <c r="AU123" s="12">
        <v>0</v>
      </c>
      <c r="AV123" s="12">
        <v>0</v>
      </c>
      <c r="AW123" s="12">
        <v>0</v>
      </c>
      <c r="AX123" s="12">
        <v>0</v>
      </c>
      <c r="AY123" s="12">
        <v>0</v>
      </c>
      <c r="AZ123" s="12">
        <v>0</v>
      </c>
      <c r="BA123" s="12">
        <v>0</v>
      </c>
      <c r="BB123" s="12">
        <v>0</v>
      </c>
      <c r="BC123" s="12">
        <v>0</v>
      </c>
      <c r="BD123" s="12">
        <v>0</v>
      </c>
      <c r="BE123" s="12">
        <v>0</v>
      </c>
      <c r="BF123" s="12">
        <v>0</v>
      </c>
      <c r="BG123" s="12">
        <v>0</v>
      </c>
      <c r="BH123" s="12">
        <v>0</v>
      </c>
      <c r="BI123" s="12">
        <v>0</v>
      </c>
      <c r="BJ123" s="12">
        <v>0</v>
      </c>
      <c r="BK123" s="12">
        <v>0</v>
      </c>
      <c r="BL123" s="12">
        <v>0</v>
      </c>
      <c r="BM123" s="12">
        <v>0</v>
      </c>
      <c r="BN123" s="12">
        <v>0</v>
      </c>
      <c r="BO123" s="12">
        <v>0</v>
      </c>
      <c r="BP123" s="12">
        <v>0</v>
      </c>
      <c r="BQ123" s="12">
        <v>0</v>
      </c>
      <c r="BR123" s="12">
        <v>0</v>
      </c>
      <c r="BS123" s="12">
        <v>0</v>
      </c>
      <c r="BT123" s="12">
        <v>0</v>
      </c>
      <c r="BU123" s="12">
        <v>0</v>
      </c>
      <c r="BV123" s="12">
        <v>0</v>
      </c>
      <c r="BW123" s="12">
        <v>0</v>
      </c>
      <c r="BX123" s="12">
        <v>0</v>
      </c>
      <c r="BY123" s="12">
        <v>0</v>
      </c>
      <c r="BZ123" s="12">
        <v>0</v>
      </c>
      <c r="CA123" s="12">
        <v>0</v>
      </c>
      <c r="CB123" s="13">
        <v>127</v>
      </c>
      <c r="CC123" s="2"/>
      <c r="CD123" s="2"/>
      <c r="CE123" s="2"/>
      <c r="CF123" s="2"/>
      <c r="CG123" s="2"/>
      <c r="CH123" s="2"/>
      <c r="CI123" s="2"/>
      <c r="CJ123" s="2"/>
      <c r="CK123" s="2"/>
      <c r="CL123" s="2"/>
      <c r="CM123" s="2"/>
      <c r="CN123" s="2"/>
      <c r="CO123" s="2"/>
      <c r="CP123" s="3"/>
      <c r="CQ123" s="2"/>
      <c r="CR123" s="3"/>
    </row>
    <row r="124" spans="1:96" ht="15" x14ac:dyDescent="0.2">
      <c r="A124" s="11">
        <v>2867</v>
      </c>
      <c r="B124" s="11">
        <v>7</v>
      </c>
      <c r="C124" s="11" t="s">
        <v>128</v>
      </c>
      <c r="D124" s="11" t="s">
        <v>106</v>
      </c>
      <c r="E124" s="11">
        <v>40000</v>
      </c>
      <c r="F124" s="11">
        <v>40323</v>
      </c>
      <c r="G124" s="11" t="s">
        <v>26</v>
      </c>
      <c r="H124" s="12">
        <v>0</v>
      </c>
      <c r="I124" s="12">
        <v>0</v>
      </c>
      <c r="J124" s="12">
        <v>0</v>
      </c>
      <c r="K124" s="12">
        <v>0</v>
      </c>
      <c r="L124" s="12">
        <v>0</v>
      </c>
      <c r="M124" s="12">
        <v>0</v>
      </c>
      <c r="N124" s="12">
        <v>0</v>
      </c>
      <c r="O124" s="12">
        <v>0</v>
      </c>
      <c r="P124" s="12">
        <v>0</v>
      </c>
      <c r="Q124" s="12">
        <v>0</v>
      </c>
      <c r="R124" s="12">
        <v>0</v>
      </c>
      <c r="S124" s="12">
        <v>50000</v>
      </c>
      <c r="T124" s="12">
        <v>0</v>
      </c>
      <c r="U124" s="12">
        <v>0</v>
      </c>
      <c r="V124" s="12">
        <v>0</v>
      </c>
      <c r="W124" s="12">
        <v>0</v>
      </c>
      <c r="X124" s="12">
        <v>0</v>
      </c>
      <c r="Y124" s="12">
        <v>0</v>
      </c>
      <c r="Z124" s="12">
        <v>0</v>
      </c>
      <c r="AA124" s="12">
        <v>150000</v>
      </c>
      <c r="AB124" s="12">
        <v>400000</v>
      </c>
      <c r="AC124" s="12">
        <v>500000</v>
      </c>
      <c r="AD124" s="12">
        <v>800000</v>
      </c>
      <c r="AE124" s="12">
        <v>200000</v>
      </c>
      <c r="AF124" s="12">
        <v>0</v>
      </c>
      <c r="AG124" s="12">
        <v>0</v>
      </c>
      <c r="AH124" s="12">
        <v>0</v>
      </c>
      <c r="AI124" s="12">
        <v>0</v>
      </c>
      <c r="AJ124" s="12">
        <v>0</v>
      </c>
      <c r="AK124" s="12">
        <v>0</v>
      </c>
      <c r="AL124" s="12">
        <v>0</v>
      </c>
      <c r="AM124" s="12">
        <v>0</v>
      </c>
      <c r="AN124" s="12">
        <v>0</v>
      </c>
      <c r="AO124" s="12">
        <v>0</v>
      </c>
      <c r="AP124" s="12">
        <v>0</v>
      </c>
      <c r="AQ124" s="12">
        <v>0</v>
      </c>
      <c r="AR124" s="12">
        <v>0</v>
      </c>
      <c r="AS124" s="12">
        <v>0</v>
      </c>
      <c r="AT124" s="12">
        <v>0</v>
      </c>
      <c r="AU124" s="12">
        <v>0</v>
      </c>
      <c r="AV124" s="12">
        <v>0</v>
      </c>
      <c r="AW124" s="12">
        <v>0</v>
      </c>
      <c r="AX124" s="12">
        <v>0</v>
      </c>
      <c r="AY124" s="12">
        <v>0</v>
      </c>
      <c r="AZ124" s="12">
        <v>0</v>
      </c>
      <c r="BA124" s="12">
        <v>0</v>
      </c>
      <c r="BB124" s="12">
        <v>0</v>
      </c>
      <c r="BC124" s="12">
        <v>0</v>
      </c>
      <c r="BD124" s="12">
        <v>0</v>
      </c>
      <c r="BE124" s="12">
        <v>0</v>
      </c>
      <c r="BF124" s="12">
        <v>0</v>
      </c>
      <c r="BG124" s="12">
        <v>0</v>
      </c>
      <c r="BH124" s="12">
        <v>0</v>
      </c>
      <c r="BI124" s="12">
        <v>0</v>
      </c>
      <c r="BJ124" s="12">
        <v>0</v>
      </c>
      <c r="BK124" s="12">
        <v>0</v>
      </c>
      <c r="BL124" s="12">
        <v>0</v>
      </c>
      <c r="BM124" s="12">
        <v>0</v>
      </c>
      <c r="BN124" s="12">
        <v>0</v>
      </c>
      <c r="BO124" s="12">
        <v>0</v>
      </c>
      <c r="BP124" s="12">
        <v>0</v>
      </c>
      <c r="BQ124" s="12">
        <v>0</v>
      </c>
      <c r="BR124" s="12">
        <v>0</v>
      </c>
      <c r="BS124" s="12">
        <v>0</v>
      </c>
      <c r="BT124" s="12">
        <v>0</v>
      </c>
      <c r="BU124" s="12">
        <v>0</v>
      </c>
      <c r="BV124" s="12">
        <v>0</v>
      </c>
      <c r="BW124" s="12">
        <v>0</v>
      </c>
      <c r="BX124" s="12">
        <v>0</v>
      </c>
      <c r="BY124" s="12">
        <v>0</v>
      </c>
      <c r="BZ124" s="12">
        <v>0</v>
      </c>
      <c r="CA124" s="12">
        <v>0</v>
      </c>
      <c r="CB124" s="13">
        <v>50000</v>
      </c>
      <c r="CC124" s="2"/>
      <c r="CD124" s="2"/>
      <c r="CE124" s="2"/>
      <c r="CF124" s="2"/>
      <c r="CG124" s="2"/>
      <c r="CH124" s="2"/>
      <c r="CI124" s="2"/>
      <c r="CJ124" s="2"/>
      <c r="CK124" s="2"/>
      <c r="CL124" s="2"/>
      <c r="CM124" s="2"/>
      <c r="CN124" s="2"/>
      <c r="CO124" s="2"/>
      <c r="CP124" s="3"/>
      <c r="CQ124" s="2"/>
      <c r="CR124" s="3"/>
    </row>
    <row r="125" spans="1:96" ht="15" x14ac:dyDescent="0.2">
      <c r="A125" s="11">
        <v>2867</v>
      </c>
      <c r="B125" s="11">
        <v>8</v>
      </c>
      <c r="C125" s="11" t="s">
        <v>128</v>
      </c>
      <c r="D125" s="11" t="s">
        <v>106</v>
      </c>
      <c r="E125" s="11">
        <v>40000</v>
      </c>
      <c r="F125" s="11">
        <v>40323</v>
      </c>
      <c r="G125" s="11" t="s">
        <v>26</v>
      </c>
      <c r="H125" s="12">
        <v>0</v>
      </c>
      <c r="I125" s="12">
        <v>0</v>
      </c>
      <c r="J125" s="12">
        <v>0</v>
      </c>
      <c r="K125" s="12">
        <v>0</v>
      </c>
      <c r="L125" s="12">
        <v>0</v>
      </c>
      <c r="M125" s="12">
        <v>0</v>
      </c>
      <c r="N125" s="12">
        <v>0</v>
      </c>
      <c r="O125" s="12">
        <v>0</v>
      </c>
      <c r="P125" s="12">
        <v>0</v>
      </c>
      <c r="Q125" s="12">
        <v>0</v>
      </c>
      <c r="R125" s="12">
        <v>0</v>
      </c>
      <c r="S125" s="12">
        <v>0</v>
      </c>
      <c r="T125" s="12">
        <v>0</v>
      </c>
      <c r="U125" s="12">
        <v>0</v>
      </c>
      <c r="V125" s="12">
        <v>0</v>
      </c>
      <c r="W125" s="12">
        <v>0</v>
      </c>
      <c r="X125" s="12">
        <v>0</v>
      </c>
      <c r="Y125" s="12">
        <v>0</v>
      </c>
      <c r="Z125" s="12">
        <v>0</v>
      </c>
      <c r="AA125" s="12">
        <v>0</v>
      </c>
      <c r="AB125" s="12">
        <v>0</v>
      </c>
      <c r="AC125" s="12">
        <v>0</v>
      </c>
      <c r="AD125" s="12">
        <v>0</v>
      </c>
      <c r="AE125" s="12">
        <v>0</v>
      </c>
      <c r="AF125" s="12">
        <v>0</v>
      </c>
      <c r="AG125" s="12">
        <v>0</v>
      </c>
      <c r="AH125" s="12">
        <v>0</v>
      </c>
      <c r="AI125" s="12">
        <v>0</v>
      </c>
      <c r="AJ125" s="12">
        <v>0</v>
      </c>
      <c r="AK125" s="12">
        <v>0</v>
      </c>
      <c r="AL125" s="12">
        <v>0</v>
      </c>
      <c r="AM125" s="12">
        <v>0</v>
      </c>
      <c r="AN125" s="12">
        <v>0</v>
      </c>
      <c r="AO125" s="12">
        <v>0</v>
      </c>
      <c r="AP125" s="12">
        <v>0</v>
      </c>
      <c r="AQ125" s="12">
        <v>0</v>
      </c>
      <c r="AR125" s="12">
        <v>0</v>
      </c>
      <c r="AS125" s="12">
        <v>0</v>
      </c>
      <c r="AT125" s="12">
        <v>0</v>
      </c>
      <c r="AU125" s="12">
        <v>0</v>
      </c>
      <c r="AV125" s="12">
        <v>0</v>
      </c>
      <c r="AW125" s="12">
        <v>0</v>
      </c>
      <c r="AX125" s="12">
        <v>0</v>
      </c>
      <c r="AY125" s="12">
        <v>0</v>
      </c>
      <c r="AZ125" s="12">
        <v>0</v>
      </c>
      <c r="BA125" s="12">
        <v>0</v>
      </c>
      <c r="BB125" s="12">
        <v>0</v>
      </c>
      <c r="BC125" s="12">
        <v>0</v>
      </c>
      <c r="BD125" s="12">
        <v>0</v>
      </c>
      <c r="BE125" s="12">
        <v>0</v>
      </c>
      <c r="BF125" s="12">
        <v>0</v>
      </c>
      <c r="BG125" s="12">
        <v>0</v>
      </c>
      <c r="BH125" s="12">
        <v>0</v>
      </c>
      <c r="BI125" s="12">
        <v>0</v>
      </c>
      <c r="BJ125" s="12">
        <v>0</v>
      </c>
      <c r="BK125" s="12">
        <v>0</v>
      </c>
      <c r="BL125" s="12">
        <v>0</v>
      </c>
      <c r="BM125" s="12">
        <v>0</v>
      </c>
      <c r="BN125" s="12">
        <v>0</v>
      </c>
      <c r="BO125" s="12">
        <v>0</v>
      </c>
      <c r="BP125" s="12">
        <v>0</v>
      </c>
      <c r="BQ125" s="12">
        <v>0</v>
      </c>
      <c r="BR125" s="12">
        <v>0</v>
      </c>
      <c r="BS125" s="12">
        <v>0</v>
      </c>
      <c r="BT125" s="12">
        <v>0</v>
      </c>
      <c r="BU125" s="12">
        <v>0</v>
      </c>
      <c r="BV125" s="12">
        <v>0</v>
      </c>
      <c r="BW125" s="12">
        <v>0</v>
      </c>
      <c r="BX125" s="12">
        <v>0</v>
      </c>
      <c r="BY125" s="12">
        <v>0</v>
      </c>
      <c r="BZ125" s="12">
        <v>0</v>
      </c>
      <c r="CA125" s="12">
        <v>0</v>
      </c>
      <c r="CB125" s="13">
        <v>0</v>
      </c>
      <c r="CC125" s="2"/>
      <c r="CD125" s="2"/>
      <c r="CE125" s="2"/>
      <c r="CF125" s="2"/>
      <c r="CG125" s="2"/>
      <c r="CH125" s="2"/>
      <c r="CI125" s="2"/>
      <c r="CJ125" s="2"/>
      <c r="CK125" s="2"/>
      <c r="CL125" s="2"/>
      <c r="CM125" s="2"/>
      <c r="CN125" s="2"/>
      <c r="CO125" s="2"/>
      <c r="CP125" s="3"/>
      <c r="CQ125" s="2"/>
      <c r="CR125" s="3"/>
    </row>
    <row r="126" spans="1:96" ht="15" x14ac:dyDescent="0.2">
      <c r="A126" s="11">
        <v>2867</v>
      </c>
      <c r="B126" s="11">
        <v>9</v>
      </c>
      <c r="C126" s="11" t="s">
        <v>128</v>
      </c>
      <c r="D126" s="11" t="s">
        <v>96</v>
      </c>
      <c r="E126" s="11" t="s">
        <v>99</v>
      </c>
      <c r="F126" s="11">
        <v>40323</v>
      </c>
      <c r="G126" s="11" t="s">
        <v>26</v>
      </c>
      <c r="H126" s="12">
        <v>0</v>
      </c>
      <c r="I126" s="12">
        <v>0</v>
      </c>
      <c r="J126" s="12">
        <v>0</v>
      </c>
      <c r="K126" s="12">
        <v>0</v>
      </c>
      <c r="L126" s="12">
        <v>0</v>
      </c>
      <c r="M126" s="12">
        <v>0</v>
      </c>
      <c r="N126" s="12">
        <v>0</v>
      </c>
      <c r="O126" s="12">
        <v>0</v>
      </c>
      <c r="P126" s="12">
        <v>0</v>
      </c>
      <c r="Q126" s="12">
        <v>0</v>
      </c>
      <c r="R126" s="12">
        <v>0</v>
      </c>
      <c r="S126" s="12">
        <v>0</v>
      </c>
      <c r="T126" s="12">
        <v>1269</v>
      </c>
      <c r="U126" s="12">
        <v>3177</v>
      </c>
      <c r="V126" s="12">
        <v>4461</v>
      </c>
      <c r="W126" s="12">
        <v>5752</v>
      </c>
      <c r="X126" s="12">
        <v>3524</v>
      </c>
      <c r="Y126" s="12">
        <v>0</v>
      </c>
      <c r="Z126" s="12">
        <v>0</v>
      </c>
      <c r="AA126" s="12">
        <v>0</v>
      </c>
      <c r="AB126" s="12">
        <v>0</v>
      </c>
      <c r="AC126" s="12">
        <v>0</v>
      </c>
      <c r="AD126" s="12">
        <v>0</v>
      </c>
      <c r="AE126" s="12">
        <v>0</v>
      </c>
      <c r="AF126" s="12">
        <v>0</v>
      </c>
      <c r="AG126" s="12">
        <v>0</v>
      </c>
      <c r="AH126" s="12">
        <v>0</v>
      </c>
      <c r="AI126" s="12">
        <v>0</v>
      </c>
      <c r="AJ126" s="12">
        <v>0</v>
      </c>
      <c r="AK126" s="12">
        <v>0</v>
      </c>
      <c r="AL126" s="12">
        <v>0</v>
      </c>
      <c r="AM126" s="12">
        <v>0</v>
      </c>
      <c r="AN126" s="12">
        <v>0</v>
      </c>
      <c r="AO126" s="12">
        <v>0</v>
      </c>
      <c r="AP126" s="12">
        <v>0</v>
      </c>
      <c r="AQ126" s="12">
        <v>0</v>
      </c>
      <c r="AR126" s="12">
        <v>0</v>
      </c>
      <c r="AS126" s="12">
        <v>0</v>
      </c>
      <c r="AT126" s="12">
        <v>0</v>
      </c>
      <c r="AU126" s="12">
        <v>0</v>
      </c>
      <c r="AV126" s="12">
        <v>0</v>
      </c>
      <c r="AW126" s="12">
        <v>0</v>
      </c>
      <c r="AX126" s="12">
        <v>0</v>
      </c>
      <c r="AY126" s="12">
        <v>0</v>
      </c>
      <c r="AZ126" s="12">
        <v>0</v>
      </c>
      <c r="BA126" s="12">
        <v>0</v>
      </c>
      <c r="BB126" s="12">
        <v>0</v>
      </c>
      <c r="BC126" s="12">
        <v>0</v>
      </c>
      <c r="BD126" s="12">
        <v>0</v>
      </c>
      <c r="BE126" s="12">
        <v>0</v>
      </c>
      <c r="BF126" s="12">
        <v>0</v>
      </c>
      <c r="BG126" s="12">
        <v>0</v>
      </c>
      <c r="BH126" s="12">
        <v>0</v>
      </c>
      <c r="BI126" s="12">
        <v>0</v>
      </c>
      <c r="BJ126" s="12">
        <v>0</v>
      </c>
      <c r="BK126" s="12">
        <v>0</v>
      </c>
      <c r="BL126" s="12">
        <v>0</v>
      </c>
      <c r="BM126" s="12">
        <v>0</v>
      </c>
      <c r="BN126" s="12">
        <v>0</v>
      </c>
      <c r="BO126" s="12">
        <v>0</v>
      </c>
      <c r="BP126" s="12">
        <v>0</v>
      </c>
      <c r="BQ126" s="12">
        <v>0</v>
      </c>
      <c r="BR126" s="12">
        <v>0</v>
      </c>
      <c r="BS126" s="12">
        <v>0</v>
      </c>
      <c r="BT126" s="12">
        <v>0</v>
      </c>
      <c r="BU126" s="12">
        <v>0</v>
      </c>
      <c r="BV126" s="12">
        <v>0</v>
      </c>
      <c r="BW126" s="12">
        <v>0</v>
      </c>
      <c r="BX126" s="12">
        <v>0</v>
      </c>
      <c r="BY126" s="12">
        <v>0</v>
      </c>
      <c r="BZ126" s="12">
        <v>0</v>
      </c>
      <c r="CA126" s="12">
        <v>0</v>
      </c>
      <c r="CB126" s="13">
        <v>0</v>
      </c>
      <c r="CC126" s="2"/>
      <c r="CD126" s="2"/>
      <c r="CE126" s="2"/>
      <c r="CF126" s="2"/>
      <c r="CG126" s="2"/>
      <c r="CH126" s="2"/>
      <c r="CI126" s="2"/>
      <c r="CJ126" s="2"/>
      <c r="CK126" s="2"/>
      <c r="CL126" s="2"/>
      <c r="CM126" s="2"/>
      <c r="CN126" s="2"/>
      <c r="CO126" s="2"/>
      <c r="CP126" s="3"/>
      <c r="CQ126" s="2"/>
      <c r="CR126" s="3"/>
    </row>
    <row r="127" spans="1:96" ht="15" x14ac:dyDescent="0.2">
      <c r="A127" s="11">
        <v>2867</v>
      </c>
      <c r="B127" s="11">
        <v>9</v>
      </c>
      <c r="C127" s="11" t="s">
        <v>128</v>
      </c>
      <c r="D127" s="11" t="s">
        <v>96</v>
      </c>
      <c r="E127" s="11">
        <v>40000</v>
      </c>
      <c r="F127" s="11">
        <v>40323</v>
      </c>
      <c r="G127" s="11" t="s">
        <v>26</v>
      </c>
      <c r="H127" s="12">
        <v>0</v>
      </c>
      <c r="I127" s="12">
        <v>0</v>
      </c>
      <c r="J127" s="12">
        <v>0</v>
      </c>
      <c r="K127" s="12">
        <v>0</v>
      </c>
      <c r="L127" s="12">
        <v>0</v>
      </c>
      <c r="M127" s="12">
        <v>0</v>
      </c>
      <c r="N127" s="12">
        <v>0</v>
      </c>
      <c r="O127" s="12">
        <v>0</v>
      </c>
      <c r="P127" s="12">
        <v>0</v>
      </c>
      <c r="Q127" s="12">
        <v>0</v>
      </c>
      <c r="R127" s="12">
        <v>0</v>
      </c>
      <c r="S127" s="12">
        <v>0</v>
      </c>
      <c r="T127" s="12">
        <v>500000</v>
      </c>
      <c r="U127" s="12">
        <v>250000</v>
      </c>
      <c r="V127" s="12">
        <v>250000</v>
      </c>
      <c r="W127" s="12">
        <v>250000</v>
      </c>
      <c r="X127" s="12">
        <v>250000</v>
      </c>
      <c r="Y127" s="12">
        <v>0</v>
      </c>
      <c r="Z127" s="12">
        <v>0</v>
      </c>
      <c r="AA127" s="12">
        <v>0</v>
      </c>
      <c r="AB127" s="12">
        <v>0</v>
      </c>
      <c r="AC127" s="12">
        <v>0</v>
      </c>
      <c r="AD127" s="12">
        <v>0</v>
      </c>
      <c r="AE127" s="12">
        <v>0</v>
      </c>
      <c r="AF127" s="12">
        <v>0</v>
      </c>
      <c r="AG127" s="12">
        <v>0</v>
      </c>
      <c r="AH127" s="12">
        <v>0</v>
      </c>
      <c r="AI127" s="12">
        <v>0</v>
      </c>
      <c r="AJ127" s="12">
        <v>0</v>
      </c>
      <c r="AK127" s="12">
        <v>0</v>
      </c>
      <c r="AL127" s="12">
        <v>0</v>
      </c>
      <c r="AM127" s="12">
        <v>0</v>
      </c>
      <c r="AN127" s="12">
        <v>0</v>
      </c>
      <c r="AO127" s="12">
        <v>0</v>
      </c>
      <c r="AP127" s="12">
        <v>0</v>
      </c>
      <c r="AQ127" s="12">
        <v>0</v>
      </c>
      <c r="AR127" s="12">
        <v>0</v>
      </c>
      <c r="AS127" s="12">
        <v>0</v>
      </c>
      <c r="AT127" s="12">
        <v>0</v>
      </c>
      <c r="AU127" s="12">
        <v>0</v>
      </c>
      <c r="AV127" s="12">
        <v>0</v>
      </c>
      <c r="AW127" s="12">
        <v>0</v>
      </c>
      <c r="AX127" s="12">
        <v>0</v>
      </c>
      <c r="AY127" s="12">
        <v>0</v>
      </c>
      <c r="AZ127" s="12">
        <v>0</v>
      </c>
      <c r="BA127" s="12">
        <v>0</v>
      </c>
      <c r="BB127" s="12">
        <v>0</v>
      </c>
      <c r="BC127" s="12">
        <v>0</v>
      </c>
      <c r="BD127" s="12">
        <v>0</v>
      </c>
      <c r="BE127" s="12">
        <v>0</v>
      </c>
      <c r="BF127" s="12">
        <v>0</v>
      </c>
      <c r="BG127" s="12">
        <v>0</v>
      </c>
      <c r="BH127" s="12">
        <v>0</v>
      </c>
      <c r="BI127" s="12">
        <v>0</v>
      </c>
      <c r="BJ127" s="12">
        <v>0</v>
      </c>
      <c r="BK127" s="12">
        <v>0</v>
      </c>
      <c r="BL127" s="12">
        <v>0</v>
      </c>
      <c r="BM127" s="12">
        <v>0</v>
      </c>
      <c r="BN127" s="12">
        <v>0</v>
      </c>
      <c r="BO127" s="12">
        <v>0</v>
      </c>
      <c r="BP127" s="12">
        <v>0</v>
      </c>
      <c r="BQ127" s="12">
        <v>0</v>
      </c>
      <c r="BR127" s="12">
        <v>0</v>
      </c>
      <c r="BS127" s="12">
        <v>0</v>
      </c>
      <c r="BT127" s="12">
        <v>0</v>
      </c>
      <c r="BU127" s="12">
        <v>0</v>
      </c>
      <c r="BV127" s="12">
        <v>0</v>
      </c>
      <c r="BW127" s="12">
        <v>0</v>
      </c>
      <c r="BX127" s="12">
        <v>0</v>
      </c>
      <c r="BY127" s="12">
        <v>0</v>
      </c>
      <c r="BZ127" s="12">
        <v>0</v>
      </c>
      <c r="CA127" s="12">
        <v>0</v>
      </c>
      <c r="CB127" s="13">
        <v>0</v>
      </c>
      <c r="CC127" s="2"/>
      <c r="CD127" s="2"/>
      <c r="CE127" s="2"/>
      <c r="CF127" s="2"/>
      <c r="CG127" s="2"/>
      <c r="CH127" s="2"/>
      <c r="CI127" s="2"/>
      <c r="CJ127" s="2"/>
      <c r="CK127" s="2"/>
      <c r="CL127" s="2"/>
      <c r="CM127" s="2"/>
      <c r="CN127" s="2"/>
      <c r="CO127" s="2"/>
      <c r="CP127" s="3"/>
      <c r="CQ127" s="2"/>
      <c r="CR127" s="3"/>
    </row>
    <row r="128" spans="1:96" ht="15" x14ac:dyDescent="0.2">
      <c r="A128" s="11">
        <v>2868</v>
      </c>
      <c r="B128" s="11">
        <v>1</v>
      </c>
      <c r="C128" s="11" t="s">
        <v>130</v>
      </c>
      <c r="D128" s="11" t="s">
        <v>96</v>
      </c>
      <c r="E128" s="11" t="s">
        <v>99</v>
      </c>
      <c r="F128" s="11">
        <v>40323</v>
      </c>
      <c r="G128" s="11" t="s">
        <v>26</v>
      </c>
      <c r="H128" s="12">
        <v>300000</v>
      </c>
      <c r="I128" s="12">
        <v>300000</v>
      </c>
      <c r="J128" s="12">
        <v>300000</v>
      </c>
      <c r="K128" s="12">
        <v>300000</v>
      </c>
      <c r="L128" s="12">
        <v>300000</v>
      </c>
      <c r="M128" s="12">
        <v>0</v>
      </c>
      <c r="N128" s="12">
        <v>0</v>
      </c>
      <c r="O128" s="12">
        <v>0</v>
      </c>
      <c r="P128" s="12">
        <v>0</v>
      </c>
      <c r="Q128" s="12">
        <v>0</v>
      </c>
      <c r="R128" s="12">
        <v>0</v>
      </c>
      <c r="S128" s="12">
        <v>0</v>
      </c>
      <c r="T128" s="12">
        <v>0</v>
      </c>
      <c r="U128" s="12">
        <v>0</v>
      </c>
      <c r="V128" s="12">
        <v>0</v>
      </c>
      <c r="W128" s="12">
        <v>0</v>
      </c>
      <c r="X128" s="12">
        <v>0</v>
      </c>
      <c r="Y128" s="12">
        <v>0</v>
      </c>
      <c r="Z128" s="12">
        <v>0</v>
      </c>
      <c r="AA128" s="12">
        <v>0</v>
      </c>
      <c r="AB128" s="12">
        <v>0</v>
      </c>
      <c r="AC128" s="12">
        <v>0</v>
      </c>
      <c r="AD128" s="12">
        <v>0</v>
      </c>
      <c r="AE128" s="12">
        <v>0</v>
      </c>
      <c r="AF128" s="12">
        <v>0</v>
      </c>
      <c r="AG128" s="12">
        <v>0</v>
      </c>
      <c r="AH128" s="12">
        <v>0</v>
      </c>
      <c r="AI128" s="12">
        <v>0</v>
      </c>
      <c r="AJ128" s="12">
        <v>0</v>
      </c>
      <c r="AK128" s="12">
        <v>0</v>
      </c>
      <c r="AL128" s="12">
        <v>0</v>
      </c>
      <c r="AM128" s="12">
        <v>0</v>
      </c>
      <c r="AN128" s="12">
        <v>0</v>
      </c>
      <c r="AO128" s="12">
        <v>0</v>
      </c>
      <c r="AP128" s="12">
        <v>0</v>
      </c>
      <c r="AQ128" s="12">
        <v>0</v>
      </c>
      <c r="AR128" s="12">
        <v>0</v>
      </c>
      <c r="AS128" s="12">
        <v>0</v>
      </c>
      <c r="AT128" s="12">
        <v>0</v>
      </c>
      <c r="AU128" s="12">
        <v>0</v>
      </c>
      <c r="AV128" s="12">
        <v>0</v>
      </c>
      <c r="AW128" s="12">
        <v>0</v>
      </c>
      <c r="AX128" s="12">
        <v>0</v>
      </c>
      <c r="AY128" s="12">
        <v>0</v>
      </c>
      <c r="AZ128" s="12">
        <v>0</v>
      </c>
      <c r="BA128" s="12">
        <v>0</v>
      </c>
      <c r="BB128" s="12">
        <v>0</v>
      </c>
      <c r="BC128" s="12">
        <v>0</v>
      </c>
      <c r="BD128" s="12">
        <v>0</v>
      </c>
      <c r="BE128" s="12">
        <v>0</v>
      </c>
      <c r="BF128" s="12">
        <v>0</v>
      </c>
      <c r="BG128" s="12">
        <v>0</v>
      </c>
      <c r="BH128" s="12">
        <v>0</v>
      </c>
      <c r="BI128" s="12">
        <v>0</v>
      </c>
      <c r="BJ128" s="12">
        <v>0</v>
      </c>
      <c r="BK128" s="12">
        <v>0</v>
      </c>
      <c r="BL128" s="12">
        <v>0</v>
      </c>
      <c r="BM128" s="12">
        <v>0</v>
      </c>
      <c r="BN128" s="12">
        <v>0</v>
      </c>
      <c r="BO128" s="12">
        <v>0</v>
      </c>
      <c r="BP128" s="12">
        <v>0</v>
      </c>
      <c r="BQ128" s="12">
        <v>0</v>
      </c>
      <c r="BR128" s="12">
        <v>0</v>
      </c>
      <c r="BS128" s="12">
        <v>0</v>
      </c>
      <c r="BT128" s="12">
        <v>0</v>
      </c>
      <c r="BU128" s="12">
        <v>0</v>
      </c>
      <c r="BV128" s="12">
        <v>0</v>
      </c>
      <c r="BW128" s="12">
        <v>0</v>
      </c>
      <c r="BX128" s="12">
        <v>0</v>
      </c>
      <c r="BY128" s="12">
        <v>0</v>
      </c>
      <c r="BZ128" s="12">
        <v>0</v>
      </c>
      <c r="CA128" s="12">
        <v>0</v>
      </c>
      <c r="CB128" s="13">
        <v>1500000</v>
      </c>
      <c r="CC128" s="2"/>
      <c r="CD128" s="2"/>
      <c r="CE128" s="2"/>
      <c r="CF128" s="2"/>
      <c r="CG128" s="2"/>
      <c r="CH128" s="2"/>
      <c r="CI128" s="2"/>
      <c r="CJ128" s="2"/>
      <c r="CK128" s="2"/>
      <c r="CL128" s="2"/>
      <c r="CM128" s="2"/>
      <c r="CN128" s="2"/>
      <c r="CO128" s="2"/>
      <c r="CP128" s="3"/>
      <c r="CQ128" s="2"/>
      <c r="CR128" s="3"/>
    </row>
    <row r="129" spans="1:96" ht="15" x14ac:dyDescent="0.2">
      <c r="A129" s="11">
        <v>2869</v>
      </c>
      <c r="B129" s="11">
        <v>1</v>
      </c>
      <c r="C129" s="11" t="s">
        <v>131</v>
      </c>
      <c r="D129" s="11" t="s">
        <v>96</v>
      </c>
      <c r="E129" s="11" t="s">
        <v>99</v>
      </c>
      <c r="F129" s="11">
        <v>40323</v>
      </c>
      <c r="G129" s="11" t="s">
        <v>26</v>
      </c>
      <c r="H129" s="12">
        <v>0</v>
      </c>
      <c r="I129" s="12">
        <v>0</v>
      </c>
      <c r="J129" s="12">
        <v>0</v>
      </c>
      <c r="K129" s="12">
        <v>0</v>
      </c>
      <c r="L129" s="12">
        <v>0</v>
      </c>
      <c r="M129" s="12">
        <v>0</v>
      </c>
      <c r="N129" s="12">
        <v>0</v>
      </c>
      <c r="O129" s="12">
        <v>0</v>
      </c>
      <c r="P129" s="12">
        <v>0</v>
      </c>
      <c r="Q129" s="12">
        <v>0</v>
      </c>
      <c r="R129" s="12">
        <v>0</v>
      </c>
      <c r="S129" s="12">
        <v>0</v>
      </c>
      <c r="T129" s="12">
        <v>0</v>
      </c>
      <c r="U129" s="12">
        <v>0</v>
      </c>
      <c r="V129" s="12">
        <v>0</v>
      </c>
      <c r="W129" s="12">
        <v>0</v>
      </c>
      <c r="X129" s="12">
        <v>0</v>
      </c>
      <c r="Y129" s="12">
        <v>0</v>
      </c>
      <c r="Z129" s="12">
        <v>0</v>
      </c>
      <c r="AA129" s="12">
        <v>0</v>
      </c>
      <c r="AB129" s="12">
        <v>0</v>
      </c>
      <c r="AC129" s="12">
        <v>0</v>
      </c>
      <c r="AD129" s="12">
        <v>0</v>
      </c>
      <c r="AE129" s="12">
        <v>0</v>
      </c>
      <c r="AF129" s="12">
        <v>0</v>
      </c>
      <c r="AG129" s="12">
        <v>0</v>
      </c>
      <c r="AH129" s="12">
        <v>0</v>
      </c>
      <c r="AI129" s="12">
        <v>0</v>
      </c>
      <c r="AJ129" s="12">
        <v>0</v>
      </c>
      <c r="AK129" s="12">
        <v>0</v>
      </c>
      <c r="AL129" s="12">
        <v>0</v>
      </c>
      <c r="AM129" s="12">
        <v>0</v>
      </c>
      <c r="AN129" s="12">
        <v>0</v>
      </c>
      <c r="AO129" s="12">
        <v>0</v>
      </c>
      <c r="AP129" s="12">
        <v>0</v>
      </c>
      <c r="AQ129" s="12">
        <v>0</v>
      </c>
      <c r="AR129" s="12">
        <v>0</v>
      </c>
      <c r="AS129" s="12">
        <v>0</v>
      </c>
      <c r="AT129" s="12">
        <v>0</v>
      </c>
      <c r="AU129" s="12">
        <v>0</v>
      </c>
      <c r="AV129" s="12">
        <v>0</v>
      </c>
      <c r="AW129" s="12">
        <v>0</v>
      </c>
      <c r="AX129" s="12">
        <v>0</v>
      </c>
      <c r="AY129" s="12">
        <v>0</v>
      </c>
      <c r="AZ129" s="12">
        <v>0</v>
      </c>
      <c r="BA129" s="12">
        <v>0</v>
      </c>
      <c r="BB129" s="12">
        <v>0</v>
      </c>
      <c r="BC129" s="12">
        <v>0</v>
      </c>
      <c r="BD129" s="12">
        <v>0</v>
      </c>
      <c r="BE129" s="12">
        <v>0</v>
      </c>
      <c r="BF129" s="12">
        <v>0</v>
      </c>
      <c r="BG129" s="12">
        <v>0</v>
      </c>
      <c r="BH129" s="12">
        <v>0</v>
      </c>
      <c r="BI129" s="12">
        <v>0</v>
      </c>
      <c r="BJ129" s="12">
        <v>0</v>
      </c>
      <c r="BK129" s="12">
        <v>0</v>
      </c>
      <c r="BL129" s="12">
        <v>0</v>
      </c>
      <c r="BM129" s="12">
        <v>0</v>
      </c>
      <c r="BN129" s="12">
        <v>0</v>
      </c>
      <c r="BO129" s="12">
        <v>0</v>
      </c>
      <c r="BP129" s="12">
        <v>0</v>
      </c>
      <c r="BQ129" s="12">
        <v>0</v>
      </c>
      <c r="BR129" s="12">
        <v>0</v>
      </c>
      <c r="BS129" s="12">
        <v>0</v>
      </c>
      <c r="BT129" s="12">
        <v>0</v>
      </c>
      <c r="BU129" s="12">
        <v>0</v>
      </c>
      <c r="BV129" s="12">
        <v>0</v>
      </c>
      <c r="BW129" s="12">
        <v>0</v>
      </c>
      <c r="BX129" s="12">
        <v>0</v>
      </c>
      <c r="BY129" s="12">
        <v>0</v>
      </c>
      <c r="BZ129" s="12">
        <v>0</v>
      </c>
      <c r="CA129" s="12">
        <v>0</v>
      </c>
      <c r="CB129" s="13">
        <v>0</v>
      </c>
      <c r="CC129" s="2"/>
      <c r="CD129" s="2"/>
      <c r="CE129" s="2"/>
      <c r="CF129" s="2"/>
      <c r="CG129" s="2"/>
      <c r="CH129" s="2"/>
      <c r="CI129" s="2"/>
      <c r="CJ129" s="2"/>
      <c r="CK129" s="2"/>
      <c r="CL129" s="2"/>
      <c r="CM129" s="2"/>
      <c r="CN129" s="2"/>
      <c r="CO129" s="2"/>
      <c r="CP129" s="3"/>
      <c r="CQ129" s="2"/>
      <c r="CR129" s="3"/>
    </row>
    <row r="130" spans="1:96" ht="15" x14ac:dyDescent="0.2">
      <c r="A130" s="11">
        <v>2873</v>
      </c>
      <c r="B130" s="11">
        <v>1</v>
      </c>
      <c r="C130" s="11" t="s">
        <v>132</v>
      </c>
      <c r="D130" s="11" t="s">
        <v>102</v>
      </c>
      <c r="E130" s="11">
        <v>40000</v>
      </c>
      <c r="F130" s="11">
        <v>40323</v>
      </c>
      <c r="G130" s="11" t="s">
        <v>26</v>
      </c>
      <c r="H130" s="12">
        <v>0</v>
      </c>
      <c r="I130" s="12">
        <v>0</v>
      </c>
      <c r="J130" s="12">
        <v>0</v>
      </c>
      <c r="K130" s="12">
        <v>0</v>
      </c>
      <c r="L130" s="12">
        <v>0</v>
      </c>
      <c r="M130" s="12">
        <v>0</v>
      </c>
      <c r="N130" s="12">
        <v>0</v>
      </c>
      <c r="O130" s="12">
        <v>0</v>
      </c>
      <c r="P130" s="12">
        <v>0</v>
      </c>
      <c r="Q130" s="12">
        <v>0</v>
      </c>
      <c r="R130" s="12">
        <v>0</v>
      </c>
      <c r="S130" s="12">
        <v>0</v>
      </c>
      <c r="T130" s="12">
        <v>0</v>
      </c>
      <c r="U130" s="12">
        <v>0</v>
      </c>
      <c r="V130" s="12">
        <v>0</v>
      </c>
      <c r="W130" s="12">
        <v>0</v>
      </c>
      <c r="X130" s="12">
        <v>0</v>
      </c>
      <c r="Y130" s="12">
        <v>0</v>
      </c>
      <c r="Z130" s="12">
        <v>0</v>
      </c>
      <c r="AA130" s="12">
        <v>0</v>
      </c>
      <c r="AB130" s="12">
        <v>0</v>
      </c>
      <c r="AC130" s="12">
        <v>0</v>
      </c>
      <c r="AD130" s="12">
        <v>0</v>
      </c>
      <c r="AE130" s="12">
        <v>0</v>
      </c>
      <c r="AF130" s="12">
        <v>0</v>
      </c>
      <c r="AG130" s="12">
        <v>0</v>
      </c>
      <c r="AH130" s="12">
        <v>0</v>
      </c>
      <c r="AI130" s="12">
        <v>0</v>
      </c>
      <c r="AJ130" s="12">
        <v>0</v>
      </c>
      <c r="AK130" s="12">
        <v>0</v>
      </c>
      <c r="AL130" s="12">
        <v>0</v>
      </c>
      <c r="AM130" s="12">
        <v>0</v>
      </c>
      <c r="AN130" s="12">
        <v>0</v>
      </c>
      <c r="AO130" s="12">
        <v>0</v>
      </c>
      <c r="AP130" s="12">
        <v>0</v>
      </c>
      <c r="AQ130" s="12">
        <v>0</v>
      </c>
      <c r="AR130" s="12">
        <v>0</v>
      </c>
      <c r="AS130" s="12">
        <v>0</v>
      </c>
      <c r="AT130" s="12">
        <v>0</v>
      </c>
      <c r="AU130" s="12">
        <v>0</v>
      </c>
      <c r="AV130" s="12">
        <v>0</v>
      </c>
      <c r="AW130" s="12">
        <v>0</v>
      </c>
      <c r="AX130" s="12">
        <v>0</v>
      </c>
      <c r="AY130" s="12">
        <v>0</v>
      </c>
      <c r="AZ130" s="12">
        <v>0</v>
      </c>
      <c r="BA130" s="12">
        <v>0</v>
      </c>
      <c r="BB130" s="12">
        <v>0</v>
      </c>
      <c r="BC130" s="12">
        <v>0</v>
      </c>
      <c r="BD130" s="12">
        <v>0</v>
      </c>
      <c r="BE130" s="12">
        <v>0</v>
      </c>
      <c r="BF130" s="12">
        <v>0</v>
      </c>
      <c r="BG130" s="12">
        <v>0</v>
      </c>
      <c r="BH130" s="12">
        <v>0</v>
      </c>
      <c r="BI130" s="12">
        <v>0</v>
      </c>
      <c r="BJ130" s="12">
        <v>0</v>
      </c>
      <c r="BK130" s="12">
        <v>0</v>
      </c>
      <c r="BL130" s="12">
        <v>0</v>
      </c>
      <c r="BM130" s="12">
        <v>0</v>
      </c>
      <c r="BN130" s="12">
        <v>0</v>
      </c>
      <c r="BO130" s="12">
        <v>0</v>
      </c>
      <c r="BP130" s="12">
        <v>0</v>
      </c>
      <c r="BQ130" s="12">
        <v>0</v>
      </c>
      <c r="BR130" s="12">
        <v>0</v>
      </c>
      <c r="BS130" s="12">
        <v>0</v>
      </c>
      <c r="BT130" s="12">
        <v>0</v>
      </c>
      <c r="BU130" s="12">
        <v>0</v>
      </c>
      <c r="BV130" s="12">
        <v>0</v>
      </c>
      <c r="BW130" s="12">
        <v>0</v>
      </c>
      <c r="BX130" s="12">
        <v>0</v>
      </c>
      <c r="BY130" s="12">
        <v>0</v>
      </c>
      <c r="BZ130" s="12">
        <v>0</v>
      </c>
      <c r="CA130" s="12">
        <v>0</v>
      </c>
      <c r="CB130" s="13">
        <v>0</v>
      </c>
      <c r="CC130" s="2"/>
      <c r="CD130" s="2"/>
      <c r="CE130" s="2"/>
      <c r="CF130" s="2"/>
      <c r="CG130" s="2"/>
      <c r="CH130" s="2"/>
      <c r="CI130" s="2"/>
      <c r="CJ130" s="2"/>
      <c r="CK130" s="2"/>
      <c r="CL130" s="2"/>
      <c r="CM130" s="2"/>
      <c r="CN130" s="2"/>
      <c r="CO130" s="2"/>
      <c r="CP130" s="3"/>
      <c r="CQ130" s="2"/>
      <c r="CR130" s="3"/>
    </row>
    <row r="131" spans="1:96" ht="15" x14ac:dyDescent="0.2">
      <c r="A131" s="11">
        <v>2874</v>
      </c>
      <c r="B131" s="11">
        <v>1</v>
      </c>
      <c r="C131" s="11" t="s">
        <v>133</v>
      </c>
      <c r="D131" s="11" t="s">
        <v>105</v>
      </c>
      <c r="E131" s="11" t="s">
        <v>99</v>
      </c>
      <c r="F131" s="11">
        <v>40323</v>
      </c>
      <c r="G131" s="11" t="s">
        <v>26</v>
      </c>
      <c r="H131" s="12">
        <v>116077</v>
      </c>
      <c r="I131" s="12">
        <v>116666</v>
      </c>
      <c r="J131" s="12">
        <v>117258</v>
      </c>
      <c r="K131" s="12">
        <v>117853</v>
      </c>
      <c r="L131" s="12">
        <v>59225</v>
      </c>
      <c r="M131" s="12">
        <v>0</v>
      </c>
      <c r="N131" s="12">
        <v>0</v>
      </c>
      <c r="O131" s="12">
        <v>0</v>
      </c>
      <c r="P131" s="12">
        <v>0</v>
      </c>
      <c r="Q131" s="12">
        <v>0</v>
      </c>
      <c r="R131" s="12">
        <v>0</v>
      </c>
      <c r="S131" s="12">
        <v>0</v>
      </c>
      <c r="T131" s="12">
        <v>0</v>
      </c>
      <c r="U131" s="12">
        <v>0</v>
      </c>
      <c r="V131" s="12">
        <v>0</v>
      </c>
      <c r="W131" s="12">
        <v>0</v>
      </c>
      <c r="X131" s="12">
        <v>0</v>
      </c>
      <c r="Y131" s="12">
        <v>0</v>
      </c>
      <c r="Z131" s="12">
        <v>0</v>
      </c>
      <c r="AA131" s="12">
        <v>0</v>
      </c>
      <c r="AB131" s="12">
        <v>0</v>
      </c>
      <c r="AC131" s="12">
        <v>0</v>
      </c>
      <c r="AD131" s="12">
        <v>0</v>
      </c>
      <c r="AE131" s="12">
        <v>0</v>
      </c>
      <c r="AF131" s="12">
        <v>0</v>
      </c>
      <c r="AG131" s="12">
        <v>0</v>
      </c>
      <c r="AH131" s="12">
        <v>0</v>
      </c>
      <c r="AI131" s="12">
        <v>0</v>
      </c>
      <c r="AJ131" s="12">
        <v>0</v>
      </c>
      <c r="AK131" s="12">
        <v>0</v>
      </c>
      <c r="AL131" s="12">
        <v>0</v>
      </c>
      <c r="AM131" s="12">
        <v>0</v>
      </c>
      <c r="AN131" s="12">
        <v>0</v>
      </c>
      <c r="AO131" s="12">
        <v>0</v>
      </c>
      <c r="AP131" s="12">
        <v>0</v>
      </c>
      <c r="AQ131" s="12">
        <v>0</v>
      </c>
      <c r="AR131" s="12">
        <v>0</v>
      </c>
      <c r="AS131" s="12">
        <v>0</v>
      </c>
      <c r="AT131" s="12">
        <v>0</v>
      </c>
      <c r="AU131" s="12">
        <v>0</v>
      </c>
      <c r="AV131" s="12">
        <v>0</v>
      </c>
      <c r="AW131" s="12">
        <v>0</v>
      </c>
      <c r="AX131" s="12">
        <v>0</v>
      </c>
      <c r="AY131" s="12">
        <v>0</v>
      </c>
      <c r="AZ131" s="12">
        <v>0</v>
      </c>
      <c r="BA131" s="12">
        <v>0</v>
      </c>
      <c r="BB131" s="12">
        <v>0</v>
      </c>
      <c r="BC131" s="12">
        <v>0</v>
      </c>
      <c r="BD131" s="12">
        <v>0</v>
      </c>
      <c r="BE131" s="12">
        <v>0</v>
      </c>
      <c r="BF131" s="12">
        <v>0</v>
      </c>
      <c r="BG131" s="12">
        <v>0</v>
      </c>
      <c r="BH131" s="12">
        <v>0</v>
      </c>
      <c r="BI131" s="12">
        <v>0</v>
      </c>
      <c r="BJ131" s="12">
        <v>0</v>
      </c>
      <c r="BK131" s="12">
        <v>0</v>
      </c>
      <c r="BL131" s="12">
        <v>0</v>
      </c>
      <c r="BM131" s="12">
        <v>0</v>
      </c>
      <c r="BN131" s="12">
        <v>0</v>
      </c>
      <c r="BO131" s="12">
        <v>0</v>
      </c>
      <c r="BP131" s="12">
        <v>0</v>
      </c>
      <c r="BQ131" s="12">
        <v>0</v>
      </c>
      <c r="BR131" s="12">
        <v>0</v>
      </c>
      <c r="BS131" s="12">
        <v>0</v>
      </c>
      <c r="BT131" s="12">
        <v>0</v>
      </c>
      <c r="BU131" s="12">
        <v>0</v>
      </c>
      <c r="BV131" s="12">
        <v>0</v>
      </c>
      <c r="BW131" s="12">
        <v>0</v>
      </c>
      <c r="BX131" s="12">
        <v>0</v>
      </c>
      <c r="BY131" s="12">
        <v>0</v>
      </c>
      <c r="BZ131" s="12">
        <v>0</v>
      </c>
      <c r="CA131" s="12">
        <v>0</v>
      </c>
      <c r="CB131" s="13">
        <v>527079</v>
      </c>
      <c r="CC131" s="2"/>
      <c r="CD131" s="2"/>
      <c r="CE131" s="2"/>
      <c r="CF131" s="2"/>
      <c r="CG131" s="2"/>
      <c r="CH131" s="2"/>
      <c r="CI131" s="2"/>
      <c r="CJ131" s="2"/>
      <c r="CK131" s="2"/>
      <c r="CL131" s="2"/>
      <c r="CM131" s="2"/>
      <c r="CN131" s="2"/>
      <c r="CO131" s="2"/>
      <c r="CP131" s="3"/>
      <c r="CQ131" s="2"/>
      <c r="CR131" s="3"/>
    </row>
    <row r="132" spans="1:96" ht="15" x14ac:dyDescent="0.2">
      <c r="A132" s="11">
        <v>2874</v>
      </c>
      <c r="B132" s="11">
        <v>1</v>
      </c>
      <c r="C132" s="11" t="s">
        <v>133</v>
      </c>
      <c r="D132" s="11" t="s">
        <v>105</v>
      </c>
      <c r="E132" s="11">
        <v>40000</v>
      </c>
      <c r="F132" s="11">
        <v>40323</v>
      </c>
      <c r="G132" s="11" t="s">
        <v>26</v>
      </c>
      <c r="H132" s="12">
        <v>61586</v>
      </c>
      <c r="I132" s="12">
        <v>61899</v>
      </c>
      <c r="J132" s="12">
        <v>62213</v>
      </c>
      <c r="K132" s="12">
        <v>62528</v>
      </c>
      <c r="L132" s="12">
        <v>31422</v>
      </c>
      <c r="M132" s="12">
        <v>0</v>
      </c>
      <c r="N132" s="12">
        <v>0</v>
      </c>
      <c r="O132" s="12">
        <v>0</v>
      </c>
      <c r="P132" s="12">
        <v>0</v>
      </c>
      <c r="Q132" s="12">
        <v>0</v>
      </c>
      <c r="R132" s="12">
        <v>0</v>
      </c>
      <c r="S132" s="12">
        <v>0</v>
      </c>
      <c r="T132" s="12">
        <v>0</v>
      </c>
      <c r="U132" s="12">
        <v>0</v>
      </c>
      <c r="V132" s="12">
        <v>0</v>
      </c>
      <c r="W132" s="12">
        <v>0</v>
      </c>
      <c r="X132" s="12">
        <v>0</v>
      </c>
      <c r="Y132" s="12">
        <v>0</v>
      </c>
      <c r="Z132" s="12">
        <v>0</v>
      </c>
      <c r="AA132" s="12">
        <v>0</v>
      </c>
      <c r="AB132" s="12">
        <v>0</v>
      </c>
      <c r="AC132" s="12">
        <v>0</v>
      </c>
      <c r="AD132" s="12">
        <v>0</v>
      </c>
      <c r="AE132" s="12">
        <v>0</v>
      </c>
      <c r="AF132" s="12">
        <v>0</v>
      </c>
      <c r="AG132" s="12">
        <v>0</v>
      </c>
      <c r="AH132" s="12">
        <v>0</v>
      </c>
      <c r="AI132" s="12">
        <v>0</v>
      </c>
      <c r="AJ132" s="12">
        <v>0</v>
      </c>
      <c r="AK132" s="12">
        <v>0</v>
      </c>
      <c r="AL132" s="12">
        <v>0</v>
      </c>
      <c r="AM132" s="12">
        <v>0</v>
      </c>
      <c r="AN132" s="12">
        <v>0</v>
      </c>
      <c r="AO132" s="12">
        <v>0</v>
      </c>
      <c r="AP132" s="12">
        <v>0</v>
      </c>
      <c r="AQ132" s="12">
        <v>0</v>
      </c>
      <c r="AR132" s="12">
        <v>0</v>
      </c>
      <c r="AS132" s="12">
        <v>0</v>
      </c>
      <c r="AT132" s="12">
        <v>0</v>
      </c>
      <c r="AU132" s="12">
        <v>0</v>
      </c>
      <c r="AV132" s="12">
        <v>0</v>
      </c>
      <c r="AW132" s="12">
        <v>0</v>
      </c>
      <c r="AX132" s="12">
        <v>0</v>
      </c>
      <c r="AY132" s="12">
        <v>0</v>
      </c>
      <c r="AZ132" s="12">
        <v>0</v>
      </c>
      <c r="BA132" s="12">
        <v>0</v>
      </c>
      <c r="BB132" s="12">
        <v>0</v>
      </c>
      <c r="BC132" s="12">
        <v>0</v>
      </c>
      <c r="BD132" s="12">
        <v>0</v>
      </c>
      <c r="BE132" s="12">
        <v>0</v>
      </c>
      <c r="BF132" s="12">
        <v>0</v>
      </c>
      <c r="BG132" s="12">
        <v>0</v>
      </c>
      <c r="BH132" s="12">
        <v>0</v>
      </c>
      <c r="BI132" s="12">
        <v>0</v>
      </c>
      <c r="BJ132" s="12">
        <v>0</v>
      </c>
      <c r="BK132" s="12">
        <v>0</v>
      </c>
      <c r="BL132" s="12">
        <v>0</v>
      </c>
      <c r="BM132" s="12">
        <v>0</v>
      </c>
      <c r="BN132" s="12">
        <v>0</v>
      </c>
      <c r="BO132" s="12">
        <v>0</v>
      </c>
      <c r="BP132" s="12">
        <v>0</v>
      </c>
      <c r="BQ132" s="12">
        <v>0</v>
      </c>
      <c r="BR132" s="12">
        <v>0</v>
      </c>
      <c r="BS132" s="12">
        <v>0</v>
      </c>
      <c r="BT132" s="12">
        <v>0</v>
      </c>
      <c r="BU132" s="12">
        <v>0</v>
      </c>
      <c r="BV132" s="12">
        <v>0</v>
      </c>
      <c r="BW132" s="12">
        <v>0</v>
      </c>
      <c r="BX132" s="12">
        <v>0</v>
      </c>
      <c r="BY132" s="12">
        <v>0</v>
      </c>
      <c r="BZ132" s="12">
        <v>0</v>
      </c>
      <c r="CA132" s="12">
        <v>0</v>
      </c>
      <c r="CB132" s="13">
        <v>279648</v>
      </c>
      <c r="CC132" s="2"/>
      <c r="CD132" s="2"/>
      <c r="CE132" s="2"/>
      <c r="CF132" s="2"/>
      <c r="CG132" s="2"/>
      <c r="CH132" s="2"/>
      <c r="CI132" s="2"/>
      <c r="CJ132" s="2"/>
      <c r="CK132" s="2"/>
      <c r="CL132" s="2"/>
      <c r="CM132" s="2"/>
      <c r="CN132" s="2"/>
      <c r="CO132" s="2"/>
      <c r="CP132" s="3"/>
      <c r="CQ132" s="2"/>
      <c r="CR132" s="3"/>
    </row>
    <row r="133" spans="1:96" ht="15" x14ac:dyDescent="0.2">
      <c r="A133" s="11">
        <v>2874</v>
      </c>
      <c r="B133" s="11">
        <v>3</v>
      </c>
      <c r="C133" s="11" t="s">
        <v>133</v>
      </c>
      <c r="D133" s="11" t="s">
        <v>106</v>
      </c>
      <c r="E133" s="11" t="s">
        <v>99</v>
      </c>
      <c r="F133" s="11">
        <v>40323</v>
      </c>
      <c r="G133" s="11" t="s">
        <v>26</v>
      </c>
      <c r="H133" s="12">
        <v>1105</v>
      </c>
      <c r="I133" s="12">
        <v>1857</v>
      </c>
      <c r="J133" s="12">
        <v>3275</v>
      </c>
      <c r="K133" s="12">
        <v>4865</v>
      </c>
      <c r="L133" s="12">
        <v>3149</v>
      </c>
      <c r="M133" s="12">
        <v>0</v>
      </c>
      <c r="N133" s="12">
        <v>0</v>
      </c>
      <c r="O133" s="12">
        <v>0</v>
      </c>
      <c r="P133" s="12">
        <v>0</v>
      </c>
      <c r="Q133" s="12">
        <v>0</v>
      </c>
      <c r="R133" s="12">
        <v>0</v>
      </c>
      <c r="S133" s="12">
        <v>0</v>
      </c>
      <c r="T133" s="12">
        <v>0</v>
      </c>
      <c r="U133" s="12">
        <v>0</v>
      </c>
      <c r="V133" s="12">
        <v>0</v>
      </c>
      <c r="W133" s="12">
        <v>0</v>
      </c>
      <c r="X133" s="12">
        <v>0</v>
      </c>
      <c r="Y133" s="12">
        <v>0</v>
      </c>
      <c r="Z133" s="12">
        <v>0</v>
      </c>
      <c r="AA133" s="12">
        <v>0</v>
      </c>
      <c r="AB133" s="12">
        <v>0</v>
      </c>
      <c r="AC133" s="12">
        <v>0</v>
      </c>
      <c r="AD133" s="12">
        <v>0</v>
      </c>
      <c r="AE133" s="12">
        <v>0</v>
      </c>
      <c r="AF133" s="12">
        <v>0</v>
      </c>
      <c r="AG133" s="12">
        <v>0</v>
      </c>
      <c r="AH133" s="12">
        <v>0</v>
      </c>
      <c r="AI133" s="12">
        <v>0</v>
      </c>
      <c r="AJ133" s="12">
        <v>0</v>
      </c>
      <c r="AK133" s="12">
        <v>0</v>
      </c>
      <c r="AL133" s="12">
        <v>0</v>
      </c>
      <c r="AM133" s="12">
        <v>0</v>
      </c>
      <c r="AN133" s="12">
        <v>0</v>
      </c>
      <c r="AO133" s="12">
        <v>0</v>
      </c>
      <c r="AP133" s="12">
        <v>0</v>
      </c>
      <c r="AQ133" s="12">
        <v>0</v>
      </c>
      <c r="AR133" s="12">
        <v>0</v>
      </c>
      <c r="AS133" s="12">
        <v>0</v>
      </c>
      <c r="AT133" s="12">
        <v>0</v>
      </c>
      <c r="AU133" s="12">
        <v>0</v>
      </c>
      <c r="AV133" s="12">
        <v>0</v>
      </c>
      <c r="AW133" s="12">
        <v>0</v>
      </c>
      <c r="AX133" s="12">
        <v>0</v>
      </c>
      <c r="AY133" s="12">
        <v>0</v>
      </c>
      <c r="AZ133" s="12">
        <v>0</v>
      </c>
      <c r="BA133" s="12">
        <v>0</v>
      </c>
      <c r="BB133" s="12">
        <v>0</v>
      </c>
      <c r="BC133" s="12">
        <v>0</v>
      </c>
      <c r="BD133" s="12">
        <v>0</v>
      </c>
      <c r="BE133" s="12">
        <v>0</v>
      </c>
      <c r="BF133" s="12">
        <v>0</v>
      </c>
      <c r="BG133" s="12">
        <v>0</v>
      </c>
      <c r="BH133" s="12">
        <v>0</v>
      </c>
      <c r="BI133" s="12">
        <v>0</v>
      </c>
      <c r="BJ133" s="12">
        <v>0</v>
      </c>
      <c r="BK133" s="12">
        <v>0</v>
      </c>
      <c r="BL133" s="12">
        <v>0</v>
      </c>
      <c r="BM133" s="12">
        <v>0</v>
      </c>
      <c r="BN133" s="12">
        <v>0</v>
      </c>
      <c r="BO133" s="12">
        <v>0</v>
      </c>
      <c r="BP133" s="12">
        <v>0</v>
      </c>
      <c r="BQ133" s="12">
        <v>0</v>
      </c>
      <c r="BR133" s="12">
        <v>0</v>
      </c>
      <c r="BS133" s="12">
        <v>0</v>
      </c>
      <c r="BT133" s="12">
        <v>0</v>
      </c>
      <c r="BU133" s="12">
        <v>0</v>
      </c>
      <c r="BV133" s="12">
        <v>0</v>
      </c>
      <c r="BW133" s="12">
        <v>0</v>
      </c>
      <c r="BX133" s="12">
        <v>0</v>
      </c>
      <c r="BY133" s="12">
        <v>0</v>
      </c>
      <c r="BZ133" s="12">
        <v>0</v>
      </c>
      <c r="CA133" s="12">
        <v>0</v>
      </c>
      <c r="CB133" s="13">
        <v>14251</v>
      </c>
      <c r="CC133" s="2"/>
      <c r="CD133" s="2"/>
      <c r="CE133" s="2"/>
      <c r="CF133" s="2"/>
      <c r="CG133" s="2"/>
      <c r="CH133" s="2"/>
      <c r="CI133" s="2"/>
      <c r="CJ133" s="2"/>
      <c r="CK133" s="2"/>
      <c r="CL133" s="2"/>
      <c r="CM133" s="2"/>
      <c r="CN133" s="2"/>
      <c r="CO133" s="2"/>
      <c r="CP133" s="3"/>
      <c r="CQ133" s="2"/>
      <c r="CR133" s="3"/>
    </row>
    <row r="134" spans="1:96" ht="15" x14ac:dyDescent="0.2">
      <c r="A134" s="11">
        <v>2874</v>
      </c>
      <c r="B134" s="11">
        <v>3</v>
      </c>
      <c r="C134" s="11" t="s">
        <v>133</v>
      </c>
      <c r="D134" s="11" t="s">
        <v>106</v>
      </c>
      <c r="E134" s="11">
        <v>40000</v>
      </c>
      <c r="F134" s="11">
        <v>40323</v>
      </c>
      <c r="G134" s="11" t="s">
        <v>26</v>
      </c>
      <c r="H134" s="12">
        <v>50586</v>
      </c>
      <c r="I134" s="12">
        <v>400985</v>
      </c>
      <c r="J134" s="12">
        <v>451737</v>
      </c>
      <c r="K134" s="12">
        <v>502581</v>
      </c>
      <c r="L134" s="12">
        <v>351672</v>
      </c>
      <c r="M134" s="12">
        <v>0</v>
      </c>
      <c r="N134" s="12">
        <v>0</v>
      </c>
      <c r="O134" s="12">
        <v>0</v>
      </c>
      <c r="P134" s="12">
        <v>0</v>
      </c>
      <c r="Q134" s="12">
        <v>0</v>
      </c>
      <c r="R134" s="12">
        <v>0</v>
      </c>
      <c r="S134" s="12">
        <v>0</v>
      </c>
      <c r="T134" s="12">
        <v>0</v>
      </c>
      <c r="U134" s="12">
        <v>0</v>
      </c>
      <c r="V134" s="12">
        <v>0</v>
      </c>
      <c r="W134" s="12">
        <v>0</v>
      </c>
      <c r="X134" s="12">
        <v>0</v>
      </c>
      <c r="Y134" s="12">
        <v>0</v>
      </c>
      <c r="Z134" s="12">
        <v>0</v>
      </c>
      <c r="AA134" s="12">
        <v>0</v>
      </c>
      <c r="AB134" s="12">
        <v>0</v>
      </c>
      <c r="AC134" s="12">
        <v>0</v>
      </c>
      <c r="AD134" s="12">
        <v>0</v>
      </c>
      <c r="AE134" s="12">
        <v>0</v>
      </c>
      <c r="AF134" s="12">
        <v>0</v>
      </c>
      <c r="AG134" s="12">
        <v>0</v>
      </c>
      <c r="AH134" s="12">
        <v>0</v>
      </c>
      <c r="AI134" s="12">
        <v>0</v>
      </c>
      <c r="AJ134" s="12">
        <v>0</v>
      </c>
      <c r="AK134" s="12">
        <v>0</v>
      </c>
      <c r="AL134" s="12">
        <v>0</v>
      </c>
      <c r="AM134" s="12">
        <v>0</v>
      </c>
      <c r="AN134" s="12">
        <v>0</v>
      </c>
      <c r="AO134" s="12">
        <v>0</v>
      </c>
      <c r="AP134" s="12">
        <v>0</v>
      </c>
      <c r="AQ134" s="12">
        <v>0</v>
      </c>
      <c r="AR134" s="12">
        <v>0</v>
      </c>
      <c r="AS134" s="12">
        <v>0</v>
      </c>
      <c r="AT134" s="12">
        <v>0</v>
      </c>
      <c r="AU134" s="12">
        <v>0</v>
      </c>
      <c r="AV134" s="12">
        <v>0</v>
      </c>
      <c r="AW134" s="12">
        <v>0</v>
      </c>
      <c r="AX134" s="12">
        <v>0</v>
      </c>
      <c r="AY134" s="12">
        <v>0</v>
      </c>
      <c r="AZ134" s="12">
        <v>0</v>
      </c>
      <c r="BA134" s="12">
        <v>0</v>
      </c>
      <c r="BB134" s="12">
        <v>0</v>
      </c>
      <c r="BC134" s="12">
        <v>0</v>
      </c>
      <c r="BD134" s="12">
        <v>0</v>
      </c>
      <c r="BE134" s="12">
        <v>0</v>
      </c>
      <c r="BF134" s="12">
        <v>0</v>
      </c>
      <c r="BG134" s="12">
        <v>0</v>
      </c>
      <c r="BH134" s="12">
        <v>0</v>
      </c>
      <c r="BI134" s="12">
        <v>0</v>
      </c>
      <c r="BJ134" s="12">
        <v>0</v>
      </c>
      <c r="BK134" s="12">
        <v>0</v>
      </c>
      <c r="BL134" s="12">
        <v>0</v>
      </c>
      <c r="BM134" s="12">
        <v>0</v>
      </c>
      <c r="BN134" s="12">
        <v>0</v>
      </c>
      <c r="BO134" s="12">
        <v>0</v>
      </c>
      <c r="BP134" s="12">
        <v>0</v>
      </c>
      <c r="BQ134" s="12">
        <v>0</v>
      </c>
      <c r="BR134" s="12">
        <v>0</v>
      </c>
      <c r="BS134" s="12">
        <v>0</v>
      </c>
      <c r="BT134" s="12">
        <v>0</v>
      </c>
      <c r="BU134" s="12">
        <v>0</v>
      </c>
      <c r="BV134" s="12">
        <v>0</v>
      </c>
      <c r="BW134" s="12">
        <v>0</v>
      </c>
      <c r="BX134" s="12">
        <v>0</v>
      </c>
      <c r="BY134" s="12">
        <v>0</v>
      </c>
      <c r="BZ134" s="12">
        <v>0</v>
      </c>
      <c r="CA134" s="12">
        <v>0</v>
      </c>
      <c r="CB134" s="13">
        <v>1757561</v>
      </c>
      <c r="CC134" s="2"/>
      <c r="CD134" s="2"/>
      <c r="CE134" s="2"/>
      <c r="CF134" s="2"/>
      <c r="CG134" s="2"/>
      <c r="CH134" s="2"/>
      <c r="CI134" s="2"/>
      <c r="CJ134" s="2"/>
      <c r="CK134" s="2"/>
      <c r="CL134" s="2"/>
      <c r="CM134" s="2"/>
      <c r="CN134" s="2"/>
      <c r="CO134" s="2"/>
      <c r="CP134" s="3"/>
      <c r="CQ134" s="2"/>
      <c r="CR134" s="3"/>
    </row>
    <row r="135" spans="1:96" ht="15" x14ac:dyDescent="0.2">
      <c r="A135" s="11">
        <v>2878</v>
      </c>
      <c r="B135" s="11">
        <v>1</v>
      </c>
      <c r="C135" s="11" t="s">
        <v>134</v>
      </c>
      <c r="D135" s="11" t="s">
        <v>102</v>
      </c>
      <c r="E135" s="11">
        <v>40000</v>
      </c>
      <c r="F135" s="11">
        <v>40323</v>
      </c>
      <c r="G135" s="11" t="s">
        <v>26</v>
      </c>
      <c r="H135" s="12">
        <v>0</v>
      </c>
      <c r="I135" s="12">
        <v>0</v>
      </c>
      <c r="J135" s="12">
        <v>0</v>
      </c>
      <c r="K135" s="12">
        <v>0</v>
      </c>
      <c r="L135" s="12">
        <v>0</v>
      </c>
      <c r="M135" s="12">
        <v>0</v>
      </c>
      <c r="N135" s="12">
        <v>0</v>
      </c>
      <c r="O135" s="12">
        <v>0</v>
      </c>
      <c r="P135" s="12">
        <v>0</v>
      </c>
      <c r="Q135" s="12">
        <v>0</v>
      </c>
      <c r="R135" s="12">
        <v>0</v>
      </c>
      <c r="S135" s="12">
        <v>0</v>
      </c>
      <c r="T135" s="12">
        <v>0</v>
      </c>
      <c r="U135" s="12">
        <v>0</v>
      </c>
      <c r="V135" s="12">
        <v>0</v>
      </c>
      <c r="W135" s="12">
        <v>0</v>
      </c>
      <c r="X135" s="12">
        <v>0</v>
      </c>
      <c r="Y135" s="12">
        <v>0</v>
      </c>
      <c r="Z135" s="12">
        <v>0</v>
      </c>
      <c r="AA135" s="12">
        <v>0</v>
      </c>
      <c r="AB135" s="12">
        <v>0</v>
      </c>
      <c r="AC135" s="12">
        <v>0</v>
      </c>
      <c r="AD135" s="12">
        <v>0</v>
      </c>
      <c r="AE135" s="12">
        <v>0</v>
      </c>
      <c r="AF135" s="12">
        <v>0</v>
      </c>
      <c r="AG135" s="12">
        <v>0</v>
      </c>
      <c r="AH135" s="12">
        <v>0</v>
      </c>
      <c r="AI135" s="12">
        <v>0</v>
      </c>
      <c r="AJ135" s="12">
        <v>0</v>
      </c>
      <c r="AK135" s="12">
        <v>0</v>
      </c>
      <c r="AL135" s="12">
        <v>0</v>
      </c>
      <c r="AM135" s="12">
        <v>0</v>
      </c>
      <c r="AN135" s="12">
        <v>0</v>
      </c>
      <c r="AO135" s="12">
        <v>0</v>
      </c>
      <c r="AP135" s="12">
        <v>0</v>
      </c>
      <c r="AQ135" s="12">
        <v>0</v>
      </c>
      <c r="AR135" s="12">
        <v>0</v>
      </c>
      <c r="AS135" s="12">
        <v>0</v>
      </c>
      <c r="AT135" s="12">
        <v>0</v>
      </c>
      <c r="AU135" s="12">
        <v>0</v>
      </c>
      <c r="AV135" s="12">
        <v>0</v>
      </c>
      <c r="AW135" s="12">
        <v>0</v>
      </c>
      <c r="AX135" s="12">
        <v>0</v>
      </c>
      <c r="AY135" s="12">
        <v>0</v>
      </c>
      <c r="AZ135" s="12">
        <v>0</v>
      </c>
      <c r="BA135" s="12">
        <v>0</v>
      </c>
      <c r="BB135" s="12">
        <v>0</v>
      </c>
      <c r="BC135" s="12">
        <v>0</v>
      </c>
      <c r="BD135" s="12">
        <v>83337</v>
      </c>
      <c r="BE135" s="12">
        <v>83333</v>
      </c>
      <c r="BF135" s="12">
        <v>83333</v>
      </c>
      <c r="BG135" s="12">
        <v>83333</v>
      </c>
      <c r="BH135" s="12">
        <v>83333</v>
      </c>
      <c r="BI135" s="12">
        <v>83333</v>
      </c>
      <c r="BJ135" s="12">
        <v>83333</v>
      </c>
      <c r="BK135" s="12">
        <v>83333</v>
      </c>
      <c r="BL135" s="12">
        <v>83333</v>
      </c>
      <c r="BM135" s="12">
        <v>83333</v>
      </c>
      <c r="BN135" s="12">
        <v>83333</v>
      </c>
      <c r="BO135" s="12">
        <v>83333</v>
      </c>
      <c r="BP135" s="12">
        <v>281250</v>
      </c>
      <c r="BQ135" s="12">
        <v>281250</v>
      </c>
      <c r="BR135" s="12">
        <v>281250</v>
      </c>
      <c r="BS135" s="12">
        <v>281250</v>
      </c>
      <c r="BT135" s="12">
        <v>281250</v>
      </c>
      <c r="BU135" s="12">
        <v>281250</v>
      </c>
      <c r="BV135" s="12">
        <v>281250</v>
      </c>
      <c r="BW135" s="12">
        <v>281250</v>
      </c>
      <c r="BX135" s="12">
        <v>281250</v>
      </c>
      <c r="BY135" s="12">
        <v>281250</v>
      </c>
      <c r="BZ135" s="12">
        <v>281250</v>
      </c>
      <c r="CA135" s="12">
        <v>281250</v>
      </c>
      <c r="CB135" s="13">
        <v>0</v>
      </c>
      <c r="CC135" s="2"/>
      <c r="CD135" s="2"/>
      <c r="CE135" s="2"/>
      <c r="CF135" s="2"/>
      <c r="CG135" s="2"/>
      <c r="CH135" s="2"/>
      <c r="CI135" s="2"/>
      <c r="CJ135" s="2"/>
      <c r="CK135" s="2"/>
      <c r="CL135" s="2"/>
      <c r="CM135" s="2"/>
      <c r="CN135" s="2"/>
      <c r="CO135" s="2"/>
      <c r="CP135" s="3"/>
      <c r="CQ135" s="2"/>
      <c r="CR135" s="3"/>
    </row>
    <row r="136" spans="1:96" ht="15" x14ac:dyDescent="0.2">
      <c r="A136" s="11">
        <v>2878</v>
      </c>
      <c r="B136" s="11">
        <v>2</v>
      </c>
      <c r="C136" s="11" t="s">
        <v>134</v>
      </c>
      <c r="D136" s="11" t="s">
        <v>102</v>
      </c>
      <c r="E136" s="11" t="s">
        <v>99</v>
      </c>
      <c r="F136" s="11">
        <v>40323</v>
      </c>
      <c r="G136" s="11" t="s">
        <v>26</v>
      </c>
      <c r="H136" s="12">
        <v>0</v>
      </c>
      <c r="I136" s="12">
        <v>0</v>
      </c>
      <c r="J136" s="12">
        <v>0</v>
      </c>
      <c r="K136" s="12">
        <v>0</v>
      </c>
      <c r="L136" s="12">
        <v>0</v>
      </c>
      <c r="M136" s="12">
        <v>0</v>
      </c>
      <c r="N136" s="12">
        <v>0</v>
      </c>
      <c r="O136" s="12">
        <v>0</v>
      </c>
      <c r="P136" s="12">
        <v>0</v>
      </c>
      <c r="Q136" s="12">
        <v>0</v>
      </c>
      <c r="R136" s="12">
        <v>0</v>
      </c>
      <c r="S136" s="12">
        <v>0</v>
      </c>
      <c r="T136" s="12">
        <v>0</v>
      </c>
      <c r="U136" s="12">
        <v>0</v>
      </c>
      <c r="V136" s="12">
        <v>0</v>
      </c>
      <c r="W136" s="12">
        <v>0</v>
      </c>
      <c r="X136" s="12">
        <v>0</v>
      </c>
      <c r="Y136" s="12">
        <v>0</v>
      </c>
      <c r="Z136" s="12">
        <v>0</v>
      </c>
      <c r="AA136" s="12">
        <v>0</v>
      </c>
      <c r="AB136" s="12">
        <v>0</v>
      </c>
      <c r="AC136" s="12">
        <v>0</v>
      </c>
      <c r="AD136" s="12">
        <v>0</v>
      </c>
      <c r="AE136" s="12">
        <v>0</v>
      </c>
      <c r="AF136" s="12">
        <v>0</v>
      </c>
      <c r="AG136" s="12">
        <v>0</v>
      </c>
      <c r="AH136" s="12">
        <v>0</v>
      </c>
      <c r="AI136" s="12">
        <v>0</v>
      </c>
      <c r="AJ136" s="12">
        <v>0</v>
      </c>
      <c r="AK136" s="12">
        <v>0</v>
      </c>
      <c r="AL136" s="12">
        <v>0</v>
      </c>
      <c r="AM136" s="12">
        <v>0</v>
      </c>
      <c r="AN136" s="12">
        <v>0</v>
      </c>
      <c r="AO136" s="12">
        <v>0</v>
      </c>
      <c r="AP136" s="12">
        <v>0</v>
      </c>
      <c r="AQ136" s="12">
        <v>0</v>
      </c>
      <c r="AR136" s="12">
        <v>0</v>
      </c>
      <c r="AS136" s="12">
        <v>0</v>
      </c>
      <c r="AT136" s="12">
        <v>0</v>
      </c>
      <c r="AU136" s="12">
        <v>0</v>
      </c>
      <c r="AV136" s="12">
        <v>0</v>
      </c>
      <c r="AW136" s="12">
        <v>0</v>
      </c>
      <c r="AX136" s="12">
        <v>0</v>
      </c>
      <c r="AY136" s="12">
        <v>0</v>
      </c>
      <c r="AZ136" s="12">
        <v>0</v>
      </c>
      <c r="BA136" s="12">
        <v>0</v>
      </c>
      <c r="BB136" s="12">
        <v>0</v>
      </c>
      <c r="BC136" s="12">
        <v>0</v>
      </c>
      <c r="BD136" s="12">
        <v>4000</v>
      </c>
      <c r="BE136" s="12">
        <v>4000</v>
      </c>
      <c r="BF136" s="12">
        <v>0</v>
      </c>
      <c r="BG136" s="12">
        <v>4000</v>
      </c>
      <c r="BH136" s="12">
        <v>4000</v>
      </c>
      <c r="BI136" s="12">
        <v>4000</v>
      </c>
      <c r="BJ136" s="12">
        <v>6000</v>
      </c>
      <c r="BK136" s="12">
        <v>4000</v>
      </c>
      <c r="BL136" s="12">
        <v>0</v>
      </c>
      <c r="BM136" s="12">
        <v>0</v>
      </c>
      <c r="BN136" s="12">
        <v>0</v>
      </c>
      <c r="BO136" s="12">
        <v>0</v>
      </c>
      <c r="BP136" s="12">
        <v>35000</v>
      </c>
      <c r="BQ136" s="12">
        <v>35000</v>
      </c>
      <c r="BR136" s="12">
        <v>35000</v>
      </c>
      <c r="BS136" s="12">
        <v>35000</v>
      </c>
      <c r="BT136" s="12">
        <v>35000</v>
      </c>
      <c r="BU136" s="12">
        <v>35000</v>
      </c>
      <c r="BV136" s="12">
        <v>35000</v>
      </c>
      <c r="BW136" s="12">
        <v>35000</v>
      </c>
      <c r="BX136" s="12">
        <v>35000</v>
      </c>
      <c r="BY136" s="12">
        <v>35000</v>
      </c>
      <c r="BZ136" s="12">
        <v>35000</v>
      </c>
      <c r="CA136" s="12">
        <v>35000</v>
      </c>
      <c r="CB136" s="13">
        <v>0</v>
      </c>
      <c r="CC136" s="2"/>
      <c r="CD136" s="2"/>
      <c r="CE136" s="2"/>
      <c r="CF136" s="2"/>
      <c r="CG136" s="2"/>
      <c r="CH136" s="2"/>
      <c r="CI136" s="2"/>
      <c r="CJ136" s="2"/>
      <c r="CK136" s="2"/>
      <c r="CL136" s="2"/>
      <c r="CM136" s="2"/>
      <c r="CN136" s="2"/>
      <c r="CO136" s="2"/>
      <c r="CP136" s="3"/>
      <c r="CQ136" s="2"/>
      <c r="CR136" s="3"/>
    </row>
    <row r="137" spans="1:96" ht="15" x14ac:dyDescent="0.2">
      <c r="A137" s="11">
        <v>2881</v>
      </c>
      <c r="B137" s="11">
        <v>1</v>
      </c>
      <c r="C137" s="11" t="s">
        <v>135</v>
      </c>
      <c r="D137" s="11" t="s">
        <v>105</v>
      </c>
      <c r="E137" s="11">
        <v>40000</v>
      </c>
      <c r="F137" s="11">
        <v>40323</v>
      </c>
      <c r="G137" s="11" t="s">
        <v>26</v>
      </c>
      <c r="H137" s="12">
        <v>0</v>
      </c>
      <c r="I137" s="12">
        <v>0</v>
      </c>
      <c r="J137" s="12">
        <v>0</v>
      </c>
      <c r="K137" s="12">
        <v>0</v>
      </c>
      <c r="L137" s="12">
        <v>0</v>
      </c>
      <c r="M137" s="12">
        <v>0</v>
      </c>
      <c r="N137" s="12">
        <v>0</v>
      </c>
      <c r="O137" s="12">
        <v>0</v>
      </c>
      <c r="P137" s="12">
        <v>0</v>
      </c>
      <c r="Q137" s="12">
        <v>0</v>
      </c>
      <c r="R137" s="12">
        <v>0</v>
      </c>
      <c r="S137" s="12">
        <v>0</v>
      </c>
      <c r="T137" s="12">
        <v>0</v>
      </c>
      <c r="U137" s="12">
        <v>0</v>
      </c>
      <c r="V137" s="12">
        <v>0</v>
      </c>
      <c r="W137" s="12">
        <v>0</v>
      </c>
      <c r="X137" s="12">
        <v>0</v>
      </c>
      <c r="Y137" s="12">
        <v>0</v>
      </c>
      <c r="Z137" s="12">
        <v>0</v>
      </c>
      <c r="AA137" s="12">
        <v>0</v>
      </c>
      <c r="AB137" s="12">
        <v>0</v>
      </c>
      <c r="AC137" s="12">
        <v>0</v>
      </c>
      <c r="AD137" s="12">
        <v>0</v>
      </c>
      <c r="AE137" s="12">
        <v>0</v>
      </c>
      <c r="AF137" s="12">
        <v>0</v>
      </c>
      <c r="AG137" s="12">
        <v>0</v>
      </c>
      <c r="AH137" s="12">
        <v>0</v>
      </c>
      <c r="AI137" s="12">
        <v>0</v>
      </c>
      <c r="AJ137" s="12">
        <v>0</v>
      </c>
      <c r="AK137" s="12">
        <v>0</v>
      </c>
      <c r="AL137" s="12">
        <v>0</v>
      </c>
      <c r="AM137" s="12">
        <v>0</v>
      </c>
      <c r="AN137" s="12">
        <v>0</v>
      </c>
      <c r="AO137" s="12">
        <v>0</v>
      </c>
      <c r="AP137" s="12">
        <v>0</v>
      </c>
      <c r="AQ137" s="12">
        <v>0</v>
      </c>
      <c r="AR137" s="12">
        <v>25000</v>
      </c>
      <c r="AS137" s="12">
        <v>50000</v>
      </c>
      <c r="AT137" s="12">
        <v>50000</v>
      </c>
      <c r="AU137" s="12">
        <v>25000</v>
      </c>
      <c r="AV137" s="12">
        <v>25000</v>
      </c>
      <c r="AW137" s="12">
        <v>25000</v>
      </c>
      <c r="AX137" s="12">
        <v>0</v>
      </c>
      <c r="AY137" s="12">
        <v>0</v>
      </c>
      <c r="AZ137" s="12">
        <v>0</v>
      </c>
      <c r="BA137" s="12">
        <v>0</v>
      </c>
      <c r="BB137" s="12">
        <v>0</v>
      </c>
      <c r="BC137" s="12">
        <v>0</v>
      </c>
      <c r="BD137" s="12">
        <v>300000</v>
      </c>
      <c r="BE137" s="12">
        <v>300000</v>
      </c>
      <c r="BF137" s="12">
        <v>250000</v>
      </c>
      <c r="BG137" s="12">
        <v>250000</v>
      </c>
      <c r="BH137" s="12">
        <v>250000</v>
      </c>
      <c r="BI137" s="12">
        <v>250000</v>
      </c>
      <c r="BJ137" s="12">
        <v>200000</v>
      </c>
      <c r="BK137" s="12">
        <v>25000</v>
      </c>
      <c r="BL137" s="12">
        <v>25000</v>
      </c>
      <c r="BM137" s="12">
        <v>25000</v>
      </c>
      <c r="BN137" s="12">
        <v>25000</v>
      </c>
      <c r="BO137" s="12">
        <v>100000</v>
      </c>
      <c r="BP137" s="12">
        <v>0</v>
      </c>
      <c r="BQ137" s="12">
        <v>0</v>
      </c>
      <c r="BR137" s="12">
        <v>0</v>
      </c>
      <c r="BS137" s="12">
        <v>0</v>
      </c>
      <c r="BT137" s="12">
        <v>0</v>
      </c>
      <c r="BU137" s="12">
        <v>0</v>
      </c>
      <c r="BV137" s="12">
        <v>0</v>
      </c>
      <c r="BW137" s="12">
        <v>0</v>
      </c>
      <c r="BX137" s="12">
        <v>0</v>
      </c>
      <c r="BY137" s="12">
        <v>0</v>
      </c>
      <c r="BZ137" s="12">
        <v>0</v>
      </c>
      <c r="CA137" s="12">
        <v>0</v>
      </c>
      <c r="CB137" s="13">
        <v>0</v>
      </c>
      <c r="CC137" s="2"/>
      <c r="CD137" s="2"/>
      <c r="CE137" s="2"/>
      <c r="CF137" s="2"/>
      <c r="CG137" s="2"/>
      <c r="CH137" s="2"/>
      <c r="CI137" s="2"/>
      <c r="CJ137" s="2"/>
      <c r="CK137" s="2"/>
      <c r="CL137" s="2"/>
      <c r="CM137" s="2"/>
      <c r="CN137" s="2"/>
      <c r="CO137" s="2"/>
      <c r="CP137" s="3"/>
      <c r="CQ137" s="2"/>
      <c r="CR137" s="3"/>
    </row>
    <row r="138" spans="1:96" ht="15" x14ac:dyDescent="0.2">
      <c r="A138" s="11">
        <v>2882</v>
      </c>
      <c r="B138" s="11">
        <v>1</v>
      </c>
      <c r="C138" s="11" t="s">
        <v>136</v>
      </c>
      <c r="D138" s="11" t="s">
        <v>102</v>
      </c>
      <c r="E138" s="11">
        <v>40000</v>
      </c>
      <c r="F138" s="11">
        <v>40323</v>
      </c>
      <c r="G138" s="11" t="s">
        <v>26</v>
      </c>
      <c r="H138" s="12">
        <v>0</v>
      </c>
      <c r="I138" s="12">
        <v>0</v>
      </c>
      <c r="J138" s="12">
        <v>0</v>
      </c>
      <c r="K138" s="12">
        <v>0</v>
      </c>
      <c r="L138" s="12">
        <v>0</v>
      </c>
      <c r="M138" s="12">
        <v>0</v>
      </c>
      <c r="N138" s="12">
        <v>0</v>
      </c>
      <c r="O138" s="12">
        <v>0</v>
      </c>
      <c r="P138" s="12">
        <v>0</v>
      </c>
      <c r="Q138" s="12">
        <v>0</v>
      </c>
      <c r="R138" s="12">
        <v>0</v>
      </c>
      <c r="S138" s="12">
        <v>0</v>
      </c>
      <c r="T138" s="12">
        <v>0</v>
      </c>
      <c r="U138" s="12">
        <v>0</v>
      </c>
      <c r="V138" s="12">
        <v>0</v>
      </c>
      <c r="W138" s="12">
        <v>0</v>
      </c>
      <c r="X138" s="12">
        <v>0</v>
      </c>
      <c r="Y138" s="12">
        <v>0</v>
      </c>
      <c r="Z138" s="12">
        <v>0</v>
      </c>
      <c r="AA138" s="12">
        <v>0</v>
      </c>
      <c r="AB138" s="12">
        <v>0</v>
      </c>
      <c r="AC138" s="12">
        <v>0</v>
      </c>
      <c r="AD138" s="12">
        <v>0</v>
      </c>
      <c r="AE138" s="12">
        <v>0</v>
      </c>
      <c r="AF138" s="12">
        <v>0</v>
      </c>
      <c r="AG138" s="12">
        <v>0</v>
      </c>
      <c r="AH138" s="12">
        <v>0</v>
      </c>
      <c r="AI138" s="12">
        <v>0</v>
      </c>
      <c r="AJ138" s="12">
        <v>0</v>
      </c>
      <c r="AK138" s="12">
        <v>0</v>
      </c>
      <c r="AL138" s="12">
        <v>0</v>
      </c>
      <c r="AM138" s="12">
        <v>0</v>
      </c>
      <c r="AN138" s="12">
        <v>0</v>
      </c>
      <c r="AO138" s="12">
        <v>0</v>
      </c>
      <c r="AP138" s="12">
        <v>0</v>
      </c>
      <c r="AQ138" s="12">
        <v>0</v>
      </c>
      <c r="AR138" s="12">
        <v>0</v>
      </c>
      <c r="AS138" s="12">
        <v>0</v>
      </c>
      <c r="AT138" s="12">
        <v>0</v>
      </c>
      <c r="AU138" s="12">
        <v>0</v>
      </c>
      <c r="AV138" s="12">
        <v>0</v>
      </c>
      <c r="AW138" s="12">
        <v>0</v>
      </c>
      <c r="AX138" s="12">
        <v>0</v>
      </c>
      <c r="AY138" s="12">
        <v>0</v>
      </c>
      <c r="AZ138" s="12">
        <v>0</v>
      </c>
      <c r="BA138" s="12">
        <v>0</v>
      </c>
      <c r="BB138" s="12">
        <v>0</v>
      </c>
      <c r="BC138" s="12">
        <v>0</v>
      </c>
      <c r="BD138" s="12">
        <v>0</v>
      </c>
      <c r="BE138" s="12">
        <v>0</v>
      </c>
      <c r="BF138" s="12">
        <v>0</v>
      </c>
      <c r="BG138" s="12">
        <v>0</v>
      </c>
      <c r="BH138" s="12">
        <v>0</v>
      </c>
      <c r="BI138" s="12">
        <v>0</v>
      </c>
      <c r="BJ138" s="12">
        <v>0</v>
      </c>
      <c r="BK138" s="12">
        <v>0</v>
      </c>
      <c r="BL138" s="12">
        <v>0</v>
      </c>
      <c r="BM138" s="12">
        <v>0</v>
      </c>
      <c r="BN138" s="12">
        <v>0</v>
      </c>
      <c r="BO138" s="12">
        <v>0</v>
      </c>
      <c r="BP138" s="12">
        <v>0</v>
      </c>
      <c r="BQ138" s="12">
        <v>0</v>
      </c>
      <c r="BR138" s="12">
        <v>0</v>
      </c>
      <c r="BS138" s="12">
        <v>0</v>
      </c>
      <c r="BT138" s="12">
        <v>0</v>
      </c>
      <c r="BU138" s="12">
        <v>0</v>
      </c>
      <c r="BV138" s="12">
        <v>0</v>
      </c>
      <c r="BW138" s="12">
        <v>0</v>
      </c>
      <c r="BX138" s="12">
        <v>0</v>
      </c>
      <c r="BY138" s="12">
        <v>0</v>
      </c>
      <c r="BZ138" s="12">
        <v>0</v>
      </c>
      <c r="CA138" s="12">
        <v>0</v>
      </c>
      <c r="CB138" s="13">
        <v>0</v>
      </c>
      <c r="CC138" s="2"/>
      <c r="CD138" s="2"/>
      <c r="CE138" s="2"/>
      <c r="CF138" s="2"/>
      <c r="CG138" s="2"/>
      <c r="CH138" s="2"/>
      <c r="CI138" s="2"/>
      <c r="CJ138" s="2"/>
      <c r="CK138" s="2"/>
      <c r="CL138" s="2"/>
      <c r="CM138" s="2"/>
      <c r="CN138" s="2"/>
      <c r="CO138" s="2"/>
      <c r="CP138" s="3"/>
      <c r="CQ138" s="2"/>
      <c r="CR138" s="3"/>
    </row>
    <row r="139" spans="1:96" ht="15" x14ac:dyDescent="0.2">
      <c r="A139" s="11">
        <v>2889</v>
      </c>
      <c r="B139" s="11">
        <v>1</v>
      </c>
      <c r="C139" s="11" t="s">
        <v>137</v>
      </c>
      <c r="D139" s="11" t="s">
        <v>102</v>
      </c>
      <c r="E139" s="11">
        <v>40000</v>
      </c>
      <c r="F139" s="11">
        <v>40323</v>
      </c>
      <c r="G139" s="11" t="s">
        <v>26</v>
      </c>
      <c r="H139" s="12">
        <v>50000</v>
      </c>
      <c r="I139" s="12">
        <v>150000</v>
      </c>
      <c r="J139" s="12">
        <v>200000</v>
      </c>
      <c r="K139" s="12">
        <v>100000</v>
      </c>
      <c r="L139" s="12">
        <v>0</v>
      </c>
      <c r="M139" s="12">
        <v>0</v>
      </c>
      <c r="N139" s="12">
        <v>0</v>
      </c>
      <c r="O139" s="12">
        <v>0</v>
      </c>
      <c r="P139" s="12">
        <v>0</v>
      </c>
      <c r="Q139" s="12">
        <v>0</v>
      </c>
      <c r="R139" s="12">
        <v>0</v>
      </c>
      <c r="S139" s="12">
        <v>0</v>
      </c>
      <c r="T139" s="12">
        <v>0</v>
      </c>
      <c r="U139" s="12">
        <v>0</v>
      </c>
      <c r="V139" s="12">
        <v>0</v>
      </c>
      <c r="W139" s="12">
        <v>0</v>
      </c>
      <c r="X139" s="12">
        <v>0</v>
      </c>
      <c r="Y139" s="12">
        <v>0</v>
      </c>
      <c r="Z139" s="12">
        <v>0</v>
      </c>
      <c r="AA139" s="12">
        <v>0</v>
      </c>
      <c r="AB139" s="12">
        <v>0</v>
      </c>
      <c r="AC139" s="12">
        <v>0</v>
      </c>
      <c r="AD139" s="12">
        <v>0</v>
      </c>
      <c r="AE139" s="12">
        <v>0</v>
      </c>
      <c r="AF139" s="12">
        <v>0</v>
      </c>
      <c r="AG139" s="12">
        <v>0</v>
      </c>
      <c r="AH139" s="12">
        <v>0</v>
      </c>
      <c r="AI139" s="12">
        <v>0</v>
      </c>
      <c r="AJ139" s="12">
        <v>0</v>
      </c>
      <c r="AK139" s="12">
        <v>0</v>
      </c>
      <c r="AL139" s="12">
        <v>0</v>
      </c>
      <c r="AM139" s="12">
        <v>0</v>
      </c>
      <c r="AN139" s="12">
        <v>0</v>
      </c>
      <c r="AO139" s="12">
        <v>0</v>
      </c>
      <c r="AP139" s="12">
        <v>0</v>
      </c>
      <c r="AQ139" s="12">
        <v>0</v>
      </c>
      <c r="AR139" s="12">
        <v>0</v>
      </c>
      <c r="AS139" s="12">
        <v>0</v>
      </c>
      <c r="AT139" s="12">
        <v>0</v>
      </c>
      <c r="AU139" s="12">
        <v>0</v>
      </c>
      <c r="AV139" s="12">
        <v>0</v>
      </c>
      <c r="AW139" s="12">
        <v>0</v>
      </c>
      <c r="AX139" s="12">
        <v>0</v>
      </c>
      <c r="AY139" s="12">
        <v>0</v>
      </c>
      <c r="AZ139" s="12">
        <v>0</v>
      </c>
      <c r="BA139" s="12">
        <v>0</v>
      </c>
      <c r="BB139" s="12">
        <v>0</v>
      </c>
      <c r="BC139" s="12">
        <v>0</v>
      </c>
      <c r="BD139" s="12">
        <v>0</v>
      </c>
      <c r="BE139" s="12">
        <v>0</v>
      </c>
      <c r="BF139" s="12">
        <v>0</v>
      </c>
      <c r="BG139" s="12">
        <v>0</v>
      </c>
      <c r="BH139" s="12">
        <v>0</v>
      </c>
      <c r="BI139" s="12">
        <v>0</v>
      </c>
      <c r="BJ139" s="12">
        <v>0</v>
      </c>
      <c r="BK139" s="12">
        <v>0</v>
      </c>
      <c r="BL139" s="12">
        <v>0</v>
      </c>
      <c r="BM139" s="12">
        <v>0</v>
      </c>
      <c r="BN139" s="12">
        <v>0</v>
      </c>
      <c r="BO139" s="12">
        <v>0</v>
      </c>
      <c r="BP139" s="12">
        <v>0</v>
      </c>
      <c r="BQ139" s="12">
        <v>0</v>
      </c>
      <c r="BR139" s="12">
        <v>0</v>
      </c>
      <c r="BS139" s="12">
        <v>0</v>
      </c>
      <c r="BT139" s="12">
        <v>0</v>
      </c>
      <c r="BU139" s="12">
        <v>0</v>
      </c>
      <c r="BV139" s="12">
        <v>0</v>
      </c>
      <c r="BW139" s="12">
        <v>0</v>
      </c>
      <c r="BX139" s="12">
        <v>0</v>
      </c>
      <c r="BY139" s="12">
        <v>0</v>
      </c>
      <c r="BZ139" s="12">
        <v>0</v>
      </c>
      <c r="CA139" s="12">
        <v>0</v>
      </c>
      <c r="CB139" s="13">
        <v>500000</v>
      </c>
      <c r="CC139" s="2"/>
      <c r="CD139" s="2"/>
      <c r="CE139" s="2"/>
      <c r="CF139" s="2"/>
      <c r="CG139" s="2"/>
      <c r="CH139" s="2"/>
      <c r="CI139" s="2"/>
      <c r="CJ139" s="2"/>
      <c r="CK139" s="2"/>
      <c r="CL139" s="2"/>
      <c r="CM139" s="2"/>
      <c r="CN139" s="2"/>
      <c r="CO139" s="2"/>
      <c r="CP139" s="3"/>
      <c r="CQ139" s="2"/>
      <c r="CR139" s="3"/>
    </row>
    <row r="140" spans="1:96" ht="15" x14ac:dyDescent="0.2">
      <c r="A140" s="11">
        <v>2890</v>
      </c>
      <c r="B140" s="11">
        <v>1</v>
      </c>
      <c r="C140" s="11" t="s">
        <v>138</v>
      </c>
      <c r="D140" s="11" t="s">
        <v>102</v>
      </c>
      <c r="E140" s="11">
        <v>40000</v>
      </c>
      <c r="F140" s="11">
        <v>40323</v>
      </c>
      <c r="G140" s="11" t="s">
        <v>26</v>
      </c>
      <c r="H140" s="12">
        <v>900000</v>
      </c>
      <c r="I140" s="12">
        <v>50000</v>
      </c>
      <c r="J140" s="12">
        <v>50000</v>
      </c>
      <c r="K140" s="12">
        <v>450000</v>
      </c>
      <c r="L140" s="12">
        <v>450000</v>
      </c>
      <c r="M140" s="12">
        <v>0</v>
      </c>
      <c r="N140" s="12">
        <v>0</v>
      </c>
      <c r="O140" s="12">
        <v>0</v>
      </c>
      <c r="P140" s="12">
        <v>0</v>
      </c>
      <c r="Q140" s="12">
        <v>0</v>
      </c>
      <c r="R140" s="12">
        <v>0</v>
      </c>
      <c r="S140" s="12">
        <v>0</v>
      </c>
      <c r="T140" s="12">
        <v>0</v>
      </c>
      <c r="U140" s="12">
        <v>0</v>
      </c>
      <c r="V140" s="12">
        <v>0</v>
      </c>
      <c r="W140" s="12">
        <v>0</v>
      </c>
      <c r="X140" s="12">
        <v>0</v>
      </c>
      <c r="Y140" s="12">
        <v>0</v>
      </c>
      <c r="Z140" s="12">
        <v>0</v>
      </c>
      <c r="AA140" s="12">
        <v>0</v>
      </c>
      <c r="AB140" s="12">
        <v>0</v>
      </c>
      <c r="AC140" s="12">
        <v>0</v>
      </c>
      <c r="AD140" s="12">
        <v>0</v>
      </c>
      <c r="AE140" s="12">
        <v>0</v>
      </c>
      <c r="AF140" s="12">
        <v>0</v>
      </c>
      <c r="AG140" s="12">
        <v>0</v>
      </c>
      <c r="AH140" s="12">
        <v>0</v>
      </c>
      <c r="AI140" s="12">
        <v>0</v>
      </c>
      <c r="AJ140" s="12">
        <v>0</v>
      </c>
      <c r="AK140" s="12">
        <v>0</v>
      </c>
      <c r="AL140" s="12">
        <v>0</v>
      </c>
      <c r="AM140" s="12">
        <v>0</v>
      </c>
      <c r="AN140" s="12">
        <v>0</v>
      </c>
      <c r="AO140" s="12">
        <v>0</v>
      </c>
      <c r="AP140" s="12">
        <v>0</v>
      </c>
      <c r="AQ140" s="12">
        <v>0</v>
      </c>
      <c r="AR140" s="12">
        <v>0</v>
      </c>
      <c r="AS140" s="12">
        <v>0</v>
      </c>
      <c r="AT140" s="12">
        <v>0</v>
      </c>
      <c r="AU140" s="12">
        <v>0</v>
      </c>
      <c r="AV140" s="12">
        <v>0</v>
      </c>
      <c r="AW140" s="12">
        <v>0</v>
      </c>
      <c r="AX140" s="12">
        <v>0</v>
      </c>
      <c r="AY140" s="12">
        <v>0</v>
      </c>
      <c r="AZ140" s="12">
        <v>0</v>
      </c>
      <c r="BA140" s="12">
        <v>0</v>
      </c>
      <c r="BB140" s="12">
        <v>0</v>
      </c>
      <c r="BC140" s="12">
        <v>0</v>
      </c>
      <c r="BD140" s="12">
        <v>0</v>
      </c>
      <c r="BE140" s="12">
        <v>0</v>
      </c>
      <c r="BF140" s="12">
        <v>0</v>
      </c>
      <c r="BG140" s="12">
        <v>0</v>
      </c>
      <c r="BH140" s="12">
        <v>0</v>
      </c>
      <c r="BI140" s="12">
        <v>0</v>
      </c>
      <c r="BJ140" s="12">
        <v>0</v>
      </c>
      <c r="BK140" s="12">
        <v>0</v>
      </c>
      <c r="BL140" s="12">
        <v>0</v>
      </c>
      <c r="BM140" s="12">
        <v>0</v>
      </c>
      <c r="BN140" s="12">
        <v>0</v>
      </c>
      <c r="BO140" s="12">
        <v>0</v>
      </c>
      <c r="BP140" s="12">
        <v>0</v>
      </c>
      <c r="BQ140" s="12">
        <v>0</v>
      </c>
      <c r="BR140" s="12">
        <v>0</v>
      </c>
      <c r="BS140" s="12">
        <v>0</v>
      </c>
      <c r="BT140" s="12">
        <v>0</v>
      </c>
      <c r="BU140" s="12">
        <v>0</v>
      </c>
      <c r="BV140" s="12">
        <v>0</v>
      </c>
      <c r="BW140" s="12">
        <v>0</v>
      </c>
      <c r="BX140" s="12">
        <v>0</v>
      </c>
      <c r="BY140" s="12">
        <v>0</v>
      </c>
      <c r="BZ140" s="12">
        <v>0</v>
      </c>
      <c r="CA140" s="12">
        <v>0</v>
      </c>
      <c r="CB140" s="13">
        <v>1900000</v>
      </c>
      <c r="CC140" s="2"/>
      <c r="CD140" s="2"/>
      <c r="CE140" s="2"/>
      <c r="CF140" s="2"/>
      <c r="CG140" s="2"/>
      <c r="CH140" s="2"/>
      <c r="CI140" s="2"/>
      <c r="CJ140" s="2"/>
      <c r="CK140" s="2"/>
      <c r="CL140" s="2"/>
      <c r="CM140" s="2"/>
      <c r="CN140" s="2"/>
      <c r="CO140" s="2"/>
      <c r="CP140" s="3"/>
      <c r="CQ140" s="2"/>
      <c r="CR140" s="3"/>
    </row>
    <row r="141" spans="1:96" ht="15" x14ac:dyDescent="0.2">
      <c r="A141" s="11">
        <v>2896</v>
      </c>
      <c r="B141" s="11">
        <v>1</v>
      </c>
      <c r="C141" s="11" t="s">
        <v>139</v>
      </c>
      <c r="D141" s="11" t="s">
        <v>109</v>
      </c>
      <c r="E141" s="11">
        <v>40000</v>
      </c>
      <c r="F141" s="11">
        <v>40320</v>
      </c>
      <c r="G141" s="11" t="s">
        <v>26</v>
      </c>
      <c r="H141" s="12">
        <v>0</v>
      </c>
      <c r="I141" s="12">
        <v>0</v>
      </c>
      <c r="J141" s="12">
        <v>0</v>
      </c>
      <c r="K141" s="12">
        <v>0</v>
      </c>
      <c r="L141" s="12">
        <v>0</v>
      </c>
      <c r="M141" s="12">
        <v>0</v>
      </c>
      <c r="N141" s="12">
        <v>0</v>
      </c>
      <c r="O141" s="12">
        <v>0</v>
      </c>
      <c r="P141" s="12">
        <v>0</v>
      </c>
      <c r="Q141" s="12">
        <v>0</v>
      </c>
      <c r="R141" s="12">
        <v>0</v>
      </c>
      <c r="S141" s="12">
        <v>0</v>
      </c>
      <c r="T141" s="12">
        <v>0</v>
      </c>
      <c r="U141" s="12">
        <v>0</v>
      </c>
      <c r="V141" s="12">
        <v>0</v>
      </c>
      <c r="W141" s="12">
        <v>0</v>
      </c>
      <c r="X141" s="12">
        <v>0</v>
      </c>
      <c r="Y141" s="12">
        <v>0</v>
      </c>
      <c r="Z141" s="12">
        <v>0</v>
      </c>
      <c r="AA141" s="12">
        <v>0</v>
      </c>
      <c r="AB141" s="12">
        <v>0</v>
      </c>
      <c r="AC141" s="12">
        <v>0</v>
      </c>
      <c r="AD141" s="12">
        <v>0</v>
      </c>
      <c r="AE141" s="12">
        <v>0</v>
      </c>
      <c r="AF141" s="12">
        <v>0</v>
      </c>
      <c r="AG141" s="12">
        <v>0</v>
      </c>
      <c r="AH141" s="12">
        <v>0</v>
      </c>
      <c r="AI141" s="12">
        <v>0</v>
      </c>
      <c r="AJ141" s="12">
        <v>0</v>
      </c>
      <c r="AK141" s="12">
        <v>0</v>
      </c>
      <c r="AL141" s="12">
        <v>0</v>
      </c>
      <c r="AM141" s="12">
        <v>0</v>
      </c>
      <c r="AN141" s="12">
        <v>0</v>
      </c>
      <c r="AO141" s="12">
        <v>0</v>
      </c>
      <c r="AP141" s="12">
        <v>0</v>
      </c>
      <c r="AQ141" s="12">
        <v>0</v>
      </c>
      <c r="AR141" s="12">
        <v>300000</v>
      </c>
      <c r="AS141" s="12">
        <v>400000</v>
      </c>
      <c r="AT141" s="12">
        <v>500000</v>
      </c>
      <c r="AU141" s="12">
        <v>500000</v>
      </c>
      <c r="AV141" s="12">
        <v>400000</v>
      </c>
      <c r="AW141" s="12">
        <v>0</v>
      </c>
      <c r="AX141" s="12">
        <v>0</v>
      </c>
      <c r="AY141" s="12">
        <v>0</v>
      </c>
      <c r="AZ141" s="12">
        <v>500000</v>
      </c>
      <c r="BA141" s="12">
        <v>500000</v>
      </c>
      <c r="BB141" s="12">
        <v>600000</v>
      </c>
      <c r="BC141" s="12">
        <v>300000</v>
      </c>
      <c r="BD141" s="12">
        <v>300000</v>
      </c>
      <c r="BE141" s="12">
        <v>400000</v>
      </c>
      <c r="BF141" s="12">
        <v>500000</v>
      </c>
      <c r="BG141" s="12">
        <v>500000</v>
      </c>
      <c r="BH141" s="12">
        <v>400000</v>
      </c>
      <c r="BI141" s="12">
        <v>0</v>
      </c>
      <c r="BJ141" s="12">
        <v>0</v>
      </c>
      <c r="BK141" s="12">
        <v>0</v>
      </c>
      <c r="BL141" s="12">
        <v>500000</v>
      </c>
      <c r="BM141" s="12">
        <v>500000</v>
      </c>
      <c r="BN141" s="12">
        <v>600000</v>
      </c>
      <c r="BO141" s="12">
        <v>300000</v>
      </c>
      <c r="BP141" s="12">
        <v>300000</v>
      </c>
      <c r="BQ141" s="12">
        <v>400000</v>
      </c>
      <c r="BR141" s="12">
        <v>500000</v>
      </c>
      <c r="BS141" s="12">
        <v>500000</v>
      </c>
      <c r="BT141" s="12">
        <v>400000</v>
      </c>
      <c r="BU141" s="12">
        <v>0</v>
      </c>
      <c r="BV141" s="12">
        <v>0</v>
      </c>
      <c r="BW141" s="12">
        <v>0</v>
      </c>
      <c r="BX141" s="12">
        <v>500000</v>
      </c>
      <c r="BY141" s="12">
        <v>500000</v>
      </c>
      <c r="BZ141" s="12">
        <v>600000</v>
      </c>
      <c r="CA141" s="12">
        <v>300000</v>
      </c>
      <c r="CB141" s="13">
        <v>0</v>
      </c>
      <c r="CC141" s="2"/>
      <c r="CD141" s="2"/>
      <c r="CE141" s="2"/>
      <c r="CF141" s="2"/>
      <c r="CG141" s="2"/>
      <c r="CH141" s="2"/>
      <c r="CI141" s="2"/>
      <c r="CJ141" s="2"/>
      <c r="CK141" s="2"/>
      <c r="CL141" s="2"/>
      <c r="CM141" s="2"/>
      <c r="CN141" s="2"/>
      <c r="CO141" s="2"/>
      <c r="CP141" s="3"/>
      <c r="CQ141" s="2"/>
      <c r="CR141" s="3"/>
    </row>
    <row r="142" spans="1:96" ht="15" x14ac:dyDescent="0.2">
      <c r="A142" s="11">
        <v>3401</v>
      </c>
      <c r="B142" s="11">
        <v>1</v>
      </c>
      <c r="C142" s="11" t="s">
        <v>140</v>
      </c>
      <c r="D142" s="11" t="s">
        <v>141</v>
      </c>
      <c r="E142" s="11">
        <v>40000</v>
      </c>
      <c r="F142" s="11">
        <v>40323</v>
      </c>
      <c r="G142" s="11" t="s">
        <v>26</v>
      </c>
      <c r="H142" s="12">
        <v>34300</v>
      </c>
      <c r="I142" s="12">
        <v>98800</v>
      </c>
      <c r="J142" s="12">
        <v>98500</v>
      </c>
      <c r="K142" s="12">
        <v>73300</v>
      </c>
      <c r="L142" s="12">
        <v>144200</v>
      </c>
      <c r="M142" s="12">
        <v>38400</v>
      </c>
      <c r="N142" s="12">
        <v>51400</v>
      </c>
      <c r="O142" s="12">
        <v>116800</v>
      </c>
      <c r="P142" s="12">
        <v>31900</v>
      </c>
      <c r="Q142" s="12">
        <v>144600</v>
      </c>
      <c r="R142" s="12">
        <v>48600</v>
      </c>
      <c r="S142" s="12">
        <v>119200</v>
      </c>
      <c r="T142" s="12">
        <v>34300</v>
      </c>
      <c r="U142" s="12">
        <v>98800</v>
      </c>
      <c r="V142" s="12">
        <v>98500</v>
      </c>
      <c r="W142" s="12">
        <v>73300</v>
      </c>
      <c r="X142" s="12">
        <v>144200</v>
      </c>
      <c r="Y142" s="12">
        <v>38400</v>
      </c>
      <c r="Z142" s="12">
        <v>51400</v>
      </c>
      <c r="AA142" s="12">
        <v>116800</v>
      </c>
      <c r="AB142" s="12">
        <v>31900</v>
      </c>
      <c r="AC142" s="12">
        <v>144600</v>
      </c>
      <c r="AD142" s="12">
        <v>48600</v>
      </c>
      <c r="AE142" s="12">
        <v>119200</v>
      </c>
      <c r="AF142" s="12">
        <v>34300</v>
      </c>
      <c r="AG142" s="12">
        <v>98800</v>
      </c>
      <c r="AH142" s="12">
        <v>98500</v>
      </c>
      <c r="AI142" s="12">
        <v>73300</v>
      </c>
      <c r="AJ142" s="12">
        <v>144200</v>
      </c>
      <c r="AK142" s="12">
        <v>38400</v>
      </c>
      <c r="AL142" s="12">
        <v>51400</v>
      </c>
      <c r="AM142" s="12">
        <v>116800</v>
      </c>
      <c r="AN142" s="12">
        <v>31900</v>
      </c>
      <c r="AO142" s="12">
        <v>144600</v>
      </c>
      <c r="AP142" s="12">
        <v>48600</v>
      </c>
      <c r="AQ142" s="12">
        <v>119200</v>
      </c>
      <c r="AR142" s="12">
        <v>34300</v>
      </c>
      <c r="AS142" s="12">
        <v>98800</v>
      </c>
      <c r="AT142" s="12">
        <v>98500</v>
      </c>
      <c r="AU142" s="12">
        <v>73300</v>
      </c>
      <c r="AV142" s="12">
        <v>144200</v>
      </c>
      <c r="AW142" s="12">
        <v>38400</v>
      </c>
      <c r="AX142" s="12">
        <v>51400</v>
      </c>
      <c r="AY142" s="12">
        <v>116800</v>
      </c>
      <c r="AZ142" s="12">
        <v>31900</v>
      </c>
      <c r="BA142" s="12">
        <v>144600</v>
      </c>
      <c r="BB142" s="12">
        <v>48600</v>
      </c>
      <c r="BC142" s="12">
        <v>119200</v>
      </c>
      <c r="BD142" s="12">
        <v>34300</v>
      </c>
      <c r="BE142" s="12">
        <v>98800</v>
      </c>
      <c r="BF142" s="12">
        <v>98500</v>
      </c>
      <c r="BG142" s="12">
        <v>73300</v>
      </c>
      <c r="BH142" s="12">
        <v>144200</v>
      </c>
      <c r="BI142" s="12">
        <v>38400</v>
      </c>
      <c r="BJ142" s="12">
        <v>51400</v>
      </c>
      <c r="BK142" s="12">
        <v>116800</v>
      </c>
      <c r="BL142" s="12">
        <v>31900</v>
      </c>
      <c r="BM142" s="12">
        <v>144600</v>
      </c>
      <c r="BN142" s="12">
        <v>48600</v>
      </c>
      <c r="BO142" s="12">
        <v>119200</v>
      </c>
      <c r="BP142" s="12">
        <v>34300</v>
      </c>
      <c r="BQ142" s="12">
        <v>98800</v>
      </c>
      <c r="BR142" s="12">
        <v>98500</v>
      </c>
      <c r="BS142" s="12">
        <v>73300</v>
      </c>
      <c r="BT142" s="12">
        <v>144200</v>
      </c>
      <c r="BU142" s="12">
        <v>38400</v>
      </c>
      <c r="BV142" s="12">
        <v>51400</v>
      </c>
      <c r="BW142" s="12">
        <v>116800</v>
      </c>
      <c r="BX142" s="12">
        <v>31900</v>
      </c>
      <c r="BY142" s="12">
        <v>144600</v>
      </c>
      <c r="BZ142" s="12">
        <v>48600</v>
      </c>
      <c r="CA142" s="12">
        <v>119200</v>
      </c>
      <c r="CB142" s="13">
        <v>1000000</v>
      </c>
      <c r="CC142" s="2"/>
      <c r="CD142" s="2"/>
      <c r="CE142" s="2"/>
      <c r="CF142" s="2"/>
      <c r="CG142" s="2"/>
      <c r="CH142" s="2"/>
      <c r="CI142" s="2"/>
      <c r="CJ142" s="2"/>
      <c r="CK142" s="2"/>
      <c r="CL142" s="2"/>
      <c r="CM142" s="2"/>
      <c r="CN142" s="2"/>
      <c r="CO142" s="2"/>
      <c r="CP142" s="3"/>
      <c r="CQ142" s="2"/>
      <c r="CR142" s="3"/>
    </row>
    <row r="143" spans="1:96" ht="15" x14ac:dyDescent="0.2">
      <c r="A143" s="11">
        <v>3413</v>
      </c>
      <c r="B143" s="11">
        <v>1</v>
      </c>
      <c r="C143" s="11" t="s">
        <v>142</v>
      </c>
      <c r="D143" s="11" t="s">
        <v>127</v>
      </c>
      <c r="E143" s="11" t="s">
        <v>99</v>
      </c>
      <c r="F143" s="11">
        <v>40323</v>
      </c>
      <c r="G143" s="11" t="s">
        <v>26</v>
      </c>
      <c r="H143" s="12">
        <v>0</v>
      </c>
      <c r="I143" s="12">
        <v>0</v>
      </c>
      <c r="J143" s="12">
        <v>0</v>
      </c>
      <c r="K143" s="12">
        <v>0</v>
      </c>
      <c r="L143" s="12">
        <v>0</v>
      </c>
      <c r="M143" s="12">
        <v>0</v>
      </c>
      <c r="N143" s="12">
        <v>0</v>
      </c>
      <c r="O143" s="12">
        <v>0</v>
      </c>
      <c r="P143" s="12">
        <v>0</v>
      </c>
      <c r="Q143" s="12">
        <v>0</v>
      </c>
      <c r="R143" s="12">
        <v>0</v>
      </c>
      <c r="S143" s="12">
        <v>0</v>
      </c>
      <c r="T143" s="12">
        <v>0</v>
      </c>
      <c r="U143" s="12">
        <v>0</v>
      </c>
      <c r="V143" s="12">
        <v>0</v>
      </c>
      <c r="W143" s="12">
        <v>0</v>
      </c>
      <c r="X143" s="12">
        <v>0</v>
      </c>
      <c r="Y143" s="12">
        <v>0</v>
      </c>
      <c r="Z143" s="12">
        <v>0</v>
      </c>
      <c r="AA143" s="12">
        <v>0</v>
      </c>
      <c r="AB143" s="12">
        <v>0</v>
      </c>
      <c r="AC143" s="12">
        <v>0</v>
      </c>
      <c r="AD143" s="12">
        <v>0</v>
      </c>
      <c r="AE143" s="12">
        <v>0</v>
      </c>
      <c r="AF143" s="12">
        <v>0</v>
      </c>
      <c r="AG143" s="12">
        <v>0</v>
      </c>
      <c r="AH143" s="12">
        <v>0</v>
      </c>
      <c r="AI143" s="12">
        <v>0</v>
      </c>
      <c r="AJ143" s="12">
        <v>0</v>
      </c>
      <c r="AK143" s="12">
        <v>0</v>
      </c>
      <c r="AL143" s="12">
        <v>0</v>
      </c>
      <c r="AM143" s="12">
        <v>0</v>
      </c>
      <c r="AN143" s="12">
        <v>0</v>
      </c>
      <c r="AO143" s="12">
        <v>0</v>
      </c>
      <c r="AP143" s="12">
        <v>0</v>
      </c>
      <c r="AQ143" s="12">
        <v>0</v>
      </c>
      <c r="AR143" s="12">
        <v>0</v>
      </c>
      <c r="AS143" s="12">
        <v>0</v>
      </c>
      <c r="AT143" s="12">
        <v>0</v>
      </c>
      <c r="AU143" s="12">
        <v>0</v>
      </c>
      <c r="AV143" s="12">
        <v>0</v>
      </c>
      <c r="AW143" s="12">
        <v>0</v>
      </c>
      <c r="AX143" s="12">
        <v>0</v>
      </c>
      <c r="AY143" s="12">
        <v>0</v>
      </c>
      <c r="AZ143" s="12">
        <v>0</v>
      </c>
      <c r="BA143" s="12">
        <v>0</v>
      </c>
      <c r="BB143" s="12">
        <v>0</v>
      </c>
      <c r="BC143" s="12">
        <v>0</v>
      </c>
      <c r="BD143" s="12">
        <v>10000</v>
      </c>
      <c r="BE143" s="12">
        <v>5000</v>
      </c>
      <c r="BF143" s="12">
        <v>0</v>
      </c>
      <c r="BG143" s="12">
        <v>0</v>
      </c>
      <c r="BH143" s="12">
        <v>0</v>
      </c>
      <c r="BI143" s="12">
        <v>0</v>
      </c>
      <c r="BJ143" s="12">
        <v>0</v>
      </c>
      <c r="BK143" s="12">
        <v>0</v>
      </c>
      <c r="BL143" s="12">
        <v>0</v>
      </c>
      <c r="BM143" s="12">
        <v>0</v>
      </c>
      <c r="BN143" s="12">
        <v>0</v>
      </c>
      <c r="BO143" s="12">
        <v>0</v>
      </c>
      <c r="BP143" s="12">
        <v>10000</v>
      </c>
      <c r="BQ143" s="12">
        <v>10000</v>
      </c>
      <c r="BR143" s="12">
        <v>20000</v>
      </c>
      <c r="BS143" s="12">
        <v>15000</v>
      </c>
      <c r="BT143" s="12">
        <v>10000</v>
      </c>
      <c r="BU143" s="12">
        <v>20000</v>
      </c>
      <c r="BV143" s="12">
        <v>20000</v>
      </c>
      <c r="BW143" s="12">
        <v>20000</v>
      </c>
      <c r="BX143" s="12">
        <v>50000</v>
      </c>
      <c r="BY143" s="12">
        <v>50000</v>
      </c>
      <c r="BZ143" s="12">
        <v>30000</v>
      </c>
      <c r="CA143" s="12">
        <v>30000</v>
      </c>
      <c r="CB143" s="13">
        <v>0</v>
      </c>
      <c r="CC143" s="2"/>
      <c r="CD143" s="2"/>
      <c r="CE143" s="2"/>
      <c r="CF143" s="2"/>
      <c r="CG143" s="2"/>
      <c r="CH143" s="2"/>
      <c r="CI143" s="2"/>
      <c r="CJ143" s="2"/>
      <c r="CK143" s="2"/>
      <c r="CL143" s="2"/>
      <c r="CM143" s="2"/>
      <c r="CN143" s="2"/>
      <c r="CO143" s="2"/>
      <c r="CP143" s="3"/>
      <c r="CQ143" s="2"/>
      <c r="CR143" s="3"/>
    </row>
    <row r="144" spans="1:96" ht="15" x14ac:dyDescent="0.2">
      <c r="A144" s="11">
        <v>3418</v>
      </c>
      <c r="B144" s="11">
        <v>1</v>
      </c>
      <c r="C144" s="11" t="s">
        <v>143</v>
      </c>
      <c r="D144" s="11" t="s">
        <v>127</v>
      </c>
      <c r="E144" s="11">
        <v>49901</v>
      </c>
      <c r="F144" s="11">
        <v>40320</v>
      </c>
      <c r="G144" s="11" t="s">
        <v>26</v>
      </c>
      <c r="H144" s="12">
        <v>60000</v>
      </c>
      <c r="I144" s="12">
        <v>60000</v>
      </c>
      <c r="J144" s="12">
        <v>60000</v>
      </c>
      <c r="K144" s="12">
        <v>60000</v>
      </c>
      <c r="L144" s="12">
        <v>60000</v>
      </c>
      <c r="M144" s="12">
        <v>20000</v>
      </c>
      <c r="N144" s="12">
        <v>0</v>
      </c>
      <c r="O144" s="12">
        <v>0</v>
      </c>
      <c r="P144" s="12">
        <v>0</v>
      </c>
      <c r="Q144" s="12">
        <v>0</v>
      </c>
      <c r="R144" s="12">
        <v>0</v>
      </c>
      <c r="S144" s="12">
        <v>0</v>
      </c>
      <c r="T144" s="12">
        <v>0</v>
      </c>
      <c r="U144" s="12">
        <v>0</v>
      </c>
      <c r="V144" s="12">
        <v>0</v>
      </c>
      <c r="W144" s="12">
        <v>0</v>
      </c>
      <c r="X144" s="12">
        <v>0</v>
      </c>
      <c r="Y144" s="12">
        <v>0</v>
      </c>
      <c r="Z144" s="12">
        <v>0</v>
      </c>
      <c r="AA144" s="12">
        <v>0</v>
      </c>
      <c r="AB144" s="12">
        <v>0</v>
      </c>
      <c r="AC144" s="12">
        <v>0</v>
      </c>
      <c r="AD144" s="12">
        <v>0</v>
      </c>
      <c r="AE144" s="12">
        <v>0</v>
      </c>
      <c r="AF144" s="12">
        <v>0</v>
      </c>
      <c r="AG144" s="12">
        <v>0</v>
      </c>
      <c r="AH144" s="12">
        <v>0</v>
      </c>
      <c r="AI144" s="12">
        <v>0</v>
      </c>
      <c r="AJ144" s="12">
        <v>0</v>
      </c>
      <c r="AK144" s="12">
        <v>0</v>
      </c>
      <c r="AL144" s="12">
        <v>0</v>
      </c>
      <c r="AM144" s="12">
        <v>0</v>
      </c>
      <c r="AN144" s="12">
        <v>0</v>
      </c>
      <c r="AO144" s="12">
        <v>0</v>
      </c>
      <c r="AP144" s="12">
        <v>0</v>
      </c>
      <c r="AQ144" s="12">
        <v>0</v>
      </c>
      <c r="AR144" s="12">
        <v>0</v>
      </c>
      <c r="AS144" s="12">
        <v>0</v>
      </c>
      <c r="AT144" s="12">
        <v>0</v>
      </c>
      <c r="AU144" s="12">
        <v>0</v>
      </c>
      <c r="AV144" s="12">
        <v>0</v>
      </c>
      <c r="AW144" s="12">
        <v>0</v>
      </c>
      <c r="AX144" s="12">
        <v>0</v>
      </c>
      <c r="AY144" s="12">
        <v>0</v>
      </c>
      <c r="AZ144" s="12">
        <v>0</v>
      </c>
      <c r="BA144" s="12">
        <v>0</v>
      </c>
      <c r="BB144" s="12">
        <v>0</v>
      </c>
      <c r="BC144" s="12">
        <v>0</v>
      </c>
      <c r="BD144" s="12">
        <v>0</v>
      </c>
      <c r="BE144" s="12">
        <v>0</v>
      </c>
      <c r="BF144" s="12">
        <v>0</v>
      </c>
      <c r="BG144" s="12">
        <v>0</v>
      </c>
      <c r="BH144" s="12">
        <v>0</v>
      </c>
      <c r="BI144" s="12">
        <v>0</v>
      </c>
      <c r="BJ144" s="12">
        <v>0</v>
      </c>
      <c r="BK144" s="12">
        <v>0</v>
      </c>
      <c r="BL144" s="12">
        <v>0</v>
      </c>
      <c r="BM144" s="12">
        <v>0</v>
      </c>
      <c r="BN144" s="12">
        <v>0</v>
      </c>
      <c r="BO144" s="12">
        <v>0</v>
      </c>
      <c r="BP144" s="12">
        <v>0</v>
      </c>
      <c r="BQ144" s="12">
        <v>0</v>
      </c>
      <c r="BR144" s="12">
        <v>0</v>
      </c>
      <c r="BS144" s="12">
        <v>0</v>
      </c>
      <c r="BT144" s="12">
        <v>0</v>
      </c>
      <c r="BU144" s="12">
        <v>0</v>
      </c>
      <c r="BV144" s="12">
        <v>0</v>
      </c>
      <c r="BW144" s="12">
        <v>0</v>
      </c>
      <c r="BX144" s="12">
        <v>0</v>
      </c>
      <c r="BY144" s="12">
        <v>0</v>
      </c>
      <c r="BZ144" s="12">
        <v>0</v>
      </c>
      <c r="CA144" s="12">
        <v>0</v>
      </c>
      <c r="CB144" s="13">
        <v>320000</v>
      </c>
      <c r="CC144" s="2"/>
      <c r="CD144" s="2"/>
      <c r="CE144" s="2"/>
      <c r="CF144" s="2"/>
      <c r="CG144" s="2"/>
      <c r="CH144" s="2"/>
      <c r="CI144" s="2"/>
      <c r="CJ144" s="2"/>
      <c r="CK144" s="2"/>
      <c r="CL144" s="2"/>
      <c r="CM144" s="2"/>
      <c r="CN144" s="2"/>
      <c r="CO144" s="2"/>
      <c r="CP144" s="3"/>
      <c r="CQ144" s="2"/>
      <c r="CR144" s="3"/>
    </row>
    <row r="145" spans="1:96" ht="15" x14ac:dyDescent="0.2">
      <c r="A145" s="11">
        <v>3419</v>
      </c>
      <c r="B145" s="11">
        <v>1</v>
      </c>
      <c r="C145" s="11" t="s">
        <v>144</v>
      </c>
      <c r="D145" s="11" t="s">
        <v>127</v>
      </c>
      <c r="E145" s="11">
        <v>40000</v>
      </c>
      <c r="F145" s="11">
        <v>40320</v>
      </c>
      <c r="G145" s="11" t="s">
        <v>26</v>
      </c>
      <c r="H145" s="12">
        <v>0</v>
      </c>
      <c r="I145" s="12">
        <v>0</v>
      </c>
      <c r="J145" s="12">
        <v>0</v>
      </c>
      <c r="K145" s="12">
        <v>0</v>
      </c>
      <c r="L145" s="12">
        <v>0</v>
      </c>
      <c r="M145" s="12">
        <v>0</v>
      </c>
      <c r="N145" s="12">
        <v>0</v>
      </c>
      <c r="O145" s="12">
        <v>0</v>
      </c>
      <c r="P145" s="12">
        <v>0</v>
      </c>
      <c r="Q145" s="12">
        <v>0</v>
      </c>
      <c r="R145" s="12">
        <v>0</v>
      </c>
      <c r="S145" s="12">
        <v>0</v>
      </c>
      <c r="T145" s="12">
        <v>0</v>
      </c>
      <c r="U145" s="12">
        <v>0</v>
      </c>
      <c r="V145" s="12">
        <v>0</v>
      </c>
      <c r="W145" s="12">
        <v>0</v>
      </c>
      <c r="X145" s="12">
        <v>0</v>
      </c>
      <c r="Y145" s="12">
        <v>0</v>
      </c>
      <c r="Z145" s="12">
        <v>0</v>
      </c>
      <c r="AA145" s="12">
        <v>0</v>
      </c>
      <c r="AB145" s="12">
        <v>0</v>
      </c>
      <c r="AC145" s="12">
        <v>0</v>
      </c>
      <c r="AD145" s="12">
        <v>0</v>
      </c>
      <c r="AE145" s="12">
        <v>0</v>
      </c>
      <c r="AF145" s="12">
        <v>0</v>
      </c>
      <c r="AG145" s="12">
        <v>0</v>
      </c>
      <c r="AH145" s="12">
        <v>0</v>
      </c>
      <c r="AI145" s="12">
        <v>0</v>
      </c>
      <c r="AJ145" s="12">
        <v>0</v>
      </c>
      <c r="AK145" s="12">
        <v>0</v>
      </c>
      <c r="AL145" s="12">
        <v>100000</v>
      </c>
      <c r="AM145" s="12">
        <v>100000</v>
      </c>
      <c r="AN145" s="12">
        <v>100000</v>
      </c>
      <c r="AO145" s="12">
        <v>100000</v>
      </c>
      <c r="AP145" s="12">
        <v>100000</v>
      </c>
      <c r="AQ145" s="12">
        <v>100000</v>
      </c>
      <c r="AR145" s="12">
        <v>0</v>
      </c>
      <c r="AS145" s="12">
        <v>0</v>
      </c>
      <c r="AT145" s="12">
        <v>0</v>
      </c>
      <c r="AU145" s="12">
        <v>0</v>
      </c>
      <c r="AV145" s="12">
        <v>0</v>
      </c>
      <c r="AW145" s="12">
        <v>0</v>
      </c>
      <c r="AX145" s="12">
        <v>0</v>
      </c>
      <c r="AY145" s="12">
        <v>0</v>
      </c>
      <c r="AZ145" s="12">
        <v>0</v>
      </c>
      <c r="BA145" s="12">
        <v>0</v>
      </c>
      <c r="BB145" s="12">
        <v>0</v>
      </c>
      <c r="BC145" s="12">
        <v>0</v>
      </c>
      <c r="BD145" s="12">
        <v>0</v>
      </c>
      <c r="BE145" s="12">
        <v>0</v>
      </c>
      <c r="BF145" s="12">
        <v>0</v>
      </c>
      <c r="BG145" s="12">
        <v>0</v>
      </c>
      <c r="BH145" s="12">
        <v>0</v>
      </c>
      <c r="BI145" s="12">
        <v>0</v>
      </c>
      <c r="BJ145" s="12">
        <v>0</v>
      </c>
      <c r="BK145" s="12">
        <v>0</v>
      </c>
      <c r="BL145" s="12">
        <v>0</v>
      </c>
      <c r="BM145" s="12">
        <v>0</v>
      </c>
      <c r="BN145" s="12">
        <v>0</v>
      </c>
      <c r="BO145" s="12">
        <v>0</v>
      </c>
      <c r="BP145" s="12">
        <v>0</v>
      </c>
      <c r="BQ145" s="12">
        <v>0</v>
      </c>
      <c r="BR145" s="12">
        <v>0</v>
      </c>
      <c r="BS145" s="12">
        <v>0</v>
      </c>
      <c r="BT145" s="12">
        <v>0</v>
      </c>
      <c r="BU145" s="12">
        <v>0</v>
      </c>
      <c r="BV145" s="12">
        <v>0</v>
      </c>
      <c r="BW145" s="12">
        <v>0</v>
      </c>
      <c r="BX145" s="12">
        <v>0</v>
      </c>
      <c r="BY145" s="12">
        <v>0</v>
      </c>
      <c r="BZ145" s="12">
        <v>0</v>
      </c>
      <c r="CA145" s="12">
        <v>0</v>
      </c>
      <c r="CB145" s="13">
        <v>0</v>
      </c>
      <c r="CC145" s="2"/>
      <c r="CD145" s="2"/>
      <c r="CE145" s="2"/>
      <c r="CF145" s="2"/>
      <c r="CG145" s="2"/>
      <c r="CH145" s="2"/>
      <c r="CI145" s="2"/>
      <c r="CJ145" s="2"/>
      <c r="CK145" s="2"/>
      <c r="CL145" s="2"/>
      <c r="CM145" s="2"/>
      <c r="CN145" s="2"/>
      <c r="CO145" s="2"/>
      <c r="CP145" s="3"/>
      <c r="CQ145" s="2"/>
      <c r="CR145" s="3"/>
    </row>
    <row r="146" spans="1:96" ht="15" x14ac:dyDescent="0.2">
      <c r="A146" s="11">
        <v>3420</v>
      </c>
      <c r="B146" s="11">
        <v>1</v>
      </c>
      <c r="C146" s="11" t="s">
        <v>145</v>
      </c>
      <c r="D146" s="11" t="s">
        <v>127</v>
      </c>
      <c r="E146" s="11">
        <v>40000</v>
      </c>
      <c r="F146" s="11">
        <v>40320</v>
      </c>
      <c r="G146" s="11" t="s">
        <v>26</v>
      </c>
      <c r="H146" s="12">
        <v>0</v>
      </c>
      <c r="I146" s="12">
        <v>0</v>
      </c>
      <c r="J146" s="12">
        <v>0</v>
      </c>
      <c r="K146" s="12">
        <v>0</v>
      </c>
      <c r="L146" s="12">
        <v>0</v>
      </c>
      <c r="M146" s="12">
        <v>0</v>
      </c>
      <c r="N146" s="12">
        <v>0</v>
      </c>
      <c r="O146" s="12">
        <v>0</v>
      </c>
      <c r="P146" s="12">
        <v>0</v>
      </c>
      <c r="Q146" s="12">
        <v>0</v>
      </c>
      <c r="R146" s="12">
        <v>0</v>
      </c>
      <c r="S146" s="12">
        <v>0</v>
      </c>
      <c r="T146" s="12">
        <v>0</v>
      </c>
      <c r="U146" s="12">
        <v>0</v>
      </c>
      <c r="V146" s="12">
        <v>0</v>
      </c>
      <c r="W146" s="12">
        <v>0</v>
      </c>
      <c r="X146" s="12">
        <v>0</v>
      </c>
      <c r="Y146" s="12">
        <v>0</v>
      </c>
      <c r="Z146" s="12">
        <v>0</v>
      </c>
      <c r="AA146" s="12">
        <v>0</v>
      </c>
      <c r="AB146" s="12">
        <v>0</v>
      </c>
      <c r="AC146" s="12">
        <v>16667</v>
      </c>
      <c r="AD146" s="12">
        <v>16667</v>
      </c>
      <c r="AE146" s="12">
        <v>16666</v>
      </c>
      <c r="AF146" s="12">
        <v>0</v>
      </c>
      <c r="AG146" s="12">
        <v>0</v>
      </c>
      <c r="AH146" s="12">
        <v>0</v>
      </c>
      <c r="AI146" s="12">
        <v>0</v>
      </c>
      <c r="AJ146" s="12">
        <v>0</v>
      </c>
      <c r="AK146" s="12">
        <v>0</v>
      </c>
      <c r="AL146" s="12">
        <v>161000</v>
      </c>
      <c r="AM146" s="12">
        <v>165000</v>
      </c>
      <c r="AN146" s="12">
        <v>165000</v>
      </c>
      <c r="AO146" s="12">
        <v>165000</v>
      </c>
      <c r="AP146" s="12">
        <v>165000</v>
      </c>
      <c r="AQ146" s="12">
        <v>165000</v>
      </c>
      <c r="AR146" s="12">
        <v>0</v>
      </c>
      <c r="AS146" s="12">
        <v>0</v>
      </c>
      <c r="AT146" s="12">
        <v>0</v>
      </c>
      <c r="AU146" s="12">
        <v>0</v>
      </c>
      <c r="AV146" s="12">
        <v>0</v>
      </c>
      <c r="AW146" s="12">
        <v>0</v>
      </c>
      <c r="AX146" s="12">
        <v>0</v>
      </c>
      <c r="AY146" s="12">
        <v>0</v>
      </c>
      <c r="AZ146" s="12">
        <v>0</v>
      </c>
      <c r="BA146" s="12">
        <v>0</v>
      </c>
      <c r="BB146" s="12">
        <v>0</v>
      </c>
      <c r="BC146" s="12">
        <v>0</v>
      </c>
      <c r="BD146" s="12">
        <v>0</v>
      </c>
      <c r="BE146" s="12">
        <v>0</v>
      </c>
      <c r="BF146" s="12">
        <v>0</v>
      </c>
      <c r="BG146" s="12">
        <v>0</v>
      </c>
      <c r="BH146" s="12">
        <v>0</v>
      </c>
      <c r="BI146" s="12">
        <v>0</v>
      </c>
      <c r="BJ146" s="12">
        <v>0</v>
      </c>
      <c r="BK146" s="12">
        <v>0</v>
      </c>
      <c r="BL146" s="12">
        <v>0</v>
      </c>
      <c r="BM146" s="12">
        <v>0</v>
      </c>
      <c r="BN146" s="12">
        <v>0</v>
      </c>
      <c r="BO146" s="12">
        <v>0</v>
      </c>
      <c r="BP146" s="12">
        <v>0</v>
      </c>
      <c r="BQ146" s="12">
        <v>0</v>
      </c>
      <c r="BR146" s="12">
        <v>0</v>
      </c>
      <c r="BS146" s="12">
        <v>0</v>
      </c>
      <c r="BT146" s="12">
        <v>0</v>
      </c>
      <c r="BU146" s="12">
        <v>0</v>
      </c>
      <c r="BV146" s="12">
        <v>0</v>
      </c>
      <c r="BW146" s="12">
        <v>0</v>
      </c>
      <c r="BX146" s="12">
        <v>0</v>
      </c>
      <c r="BY146" s="12">
        <v>0</v>
      </c>
      <c r="BZ146" s="12">
        <v>0</v>
      </c>
      <c r="CA146" s="12">
        <v>0</v>
      </c>
      <c r="CB146" s="13">
        <v>0</v>
      </c>
      <c r="CC146" s="2"/>
      <c r="CD146" s="2"/>
      <c r="CE146" s="2"/>
      <c r="CF146" s="2"/>
      <c r="CG146" s="2"/>
      <c r="CH146" s="2"/>
      <c r="CI146" s="2"/>
      <c r="CJ146" s="2"/>
      <c r="CK146" s="2"/>
      <c r="CL146" s="2"/>
      <c r="CM146" s="2"/>
      <c r="CN146" s="2"/>
      <c r="CO146" s="2"/>
      <c r="CP146" s="3"/>
      <c r="CQ146" s="2"/>
      <c r="CR146" s="3"/>
    </row>
    <row r="147" spans="1:96" ht="15" x14ac:dyDescent="0.2">
      <c r="A147" s="11">
        <v>3422</v>
      </c>
      <c r="B147" s="11">
        <v>1</v>
      </c>
      <c r="C147" s="11" t="s">
        <v>146</v>
      </c>
      <c r="D147" s="11" t="s">
        <v>127</v>
      </c>
      <c r="E147" s="11">
        <v>49901</v>
      </c>
      <c r="F147" s="11">
        <v>40320</v>
      </c>
      <c r="G147" s="11" t="s">
        <v>26</v>
      </c>
      <c r="H147" s="12">
        <v>0</v>
      </c>
      <c r="I147" s="12">
        <v>0</v>
      </c>
      <c r="J147" s="12">
        <v>0</v>
      </c>
      <c r="K147" s="12">
        <v>0</v>
      </c>
      <c r="L147" s="12">
        <v>0</v>
      </c>
      <c r="M147" s="12">
        <v>0</v>
      </c>
      <c r="N147" s="12">
        <v>0</v>
      </c>
      <c r="O147" s="12">
        <v>100000</v>
      </c>
      <c r="P147" s="12">
        <v>250000</v>
      </c>
      <c r="Q147" s="12">
        <v>550000</v>
      </c>
      <c r="R147" s="12">
        <v>300000</v>
      </c>
      <c r="S147" s="12">
        <v>200000</v>
      </c>
      <c r="T147" s="12">
        <v>0</v>
      </c>
      <c r="U147" s="12">
        <v>0</v>
      </c>
      <c r="V147" s="12">
        <v>0</v>
      </c>
      <c r="W147" s="12">
        <v>0</v>
      </c>
      <c r="X147" s="12">
        <v>0</v>
      </c>
      <c r="Y147" s="12">
        <v>0</v>
      </c>
      <c r="Z147" s="12">
        <v>0</v>
      </c>
      <c r="AA147" s="12">
        <v>0</v>
      </c>
      <c r="AB147" s="12">
        <v>0</v>
      </c>
      <c r="AC147" s="12">
        <v>0</v>
      </c>
      <c r="AD147" s="12">
        <v>0</v>
      </c>
      <c r="AE147" s="12">
        <v>0</v>
      </c>
      <c r="AF147" s="12">
        <v>0</v>
      </c>
      <c r="AG147" s="12">
        <v>0</v>
      </c>
      <c r="AH147" s="12">
        <v>0</v>
      </c>
      <c r="AI147" s="12">
        <v>0</v>
      </c>
      <c r="AJ147" s="12">
        <v>0</v>
      </c>
      <c r="AK147" s="12">
        <v>0</v>
      </c>
      <c r="AL147" s="12">
        <v>0</v>
      </c>
      <c r="AM147" s="12">
        <v>0</v>
      </c>
      <c r="AN147" s="12">
        <v>0</v>
      </c>
      <c r="AO147" s="12">
        <v>0</v>
      </c>
      <c r="AP147" s="12">
        <v>0</v>
      </c>
      <c r="AQ147" s="12">
        <v>0</v>
      </c>
      <c r="AR147" s="12">
        <v>0</v>
      </c>
      <c r="AS147" s="12">
        <v>0</v>
      </c>
      <c r="AT147" s="12">
        <v>0</v>
      </c>
      <c r="AU147" s="12">
        <v>0</v>
      </c>
      <c r="AV147" s="12">
        <v>0</v>
      </c>
      <c r="AW147" s="12">
        <v>0</v>
      </c>
      <c r="AX147" s="12">
        <v>0</v>
      </c>
      <c r="AY147" s="12">
        <v>0</v>
      </c>
      <c r="AZ147" s="12">
        <v>0</v>
      </c>
      <c r="BA147" s="12">
        <v>0</v>
      </c>
      <c r="BB147" s="12">
        <v>0</v>
      </c>
      <c r="BC147" s="12">
        <v>0</v>
      </c>
      <c r="BD147" s="12">
        <v>0</v>
      </c>
      <c r="BE147" s="12">
        <v>0</v>
      </c>
      <c r="BF147" s="12">
        <v>0</v>
      </c>
      <c r="BG147" s="12">
        <v>0</v>
      </c>
      <c r="BH147" s="12">
        <v>0</v>
      </c>
      <c r="BI147" s="12">
        <v>0</v>
      </c>
      <c r="BJ147" s="12">
        <v>0</v>
      </c>
      <c r="BK147" s="12">
        <v>0</v>
      </c>
      <c r="BL147" s="12">
        <v>0</v>
      </c>
      <c r="BM147" s="12">
        <v>0</v>
      </c>
      <c r="BN147" s="12">
        <v>0</v>
      </c>
      <c r="BO147" s="12">
        <v>0</v>
      </c>
      <c r="BP147" s="12">
        <v>0</v>
      </c>
      <c r="BQ147" s="12">
        <v>0</v>
      </c>
      <c r="BR147" s="12">
        <v>0</v>
      </c>
      <c r="BS147" s="12">
        <v>0</v>
      </c>
      <c r="BT147" s="12">
        <v>0</v>
      </c>
      <c r="BU147" s="12">
        <v>0</v>
      </c>
      <c r="BV147" s="12">
        <v>0</v>
      </c>
      <c r="BW147" s="12">
        <v>0</v>
      </c>
      <c r="BX147" s="12">
        <v>0</v>
      </c>
      <c r="BY147" s="12">
        <v>0</v>
      </c>
      <c r="BZ147" s="12">
        <v>0</v>
      </c>
      <c r="CA147" s="12">
        <v>0</v>
      </c>
      <c r="CB147" s="13">
        <v>1400000</v>
      </c>
      <c r="CC147" s="2"/>
      <c r="CD147" s="2"/>
      <c r="CE147" s="2"/>
      <c r="CF147" s="2"/>
      <c r="CG147" s="2"/>
      <c r="CH147" s="2"/>
      <c r="CI147" s="2"/>
      <c r="CJ147" s="2"/>
      <c r="CK147" s="2"/>
      <c r="CL147" s="2"/>
      <c r="CM147" s="2"/>
      <c r="CN147" s="2"/>
      <c r="CO147" s="2"/>
      <c r="CP147" s="3"/>
      <c r="CQ147" s="2"/>
      <c r="CR147" s="3"/>
    </row>
    <row r="148" spans="1:96" ht="15" x14ac:dyDescent="0.2">
      <c r="A148" s="11">
        <v>3423</v>
      </c>
      <c r="B148" s="11">
        <v>1</v>
      </c>
      <c r="C148" s="11" t="s">
        <v>147</v>
      </c>
      <c r="D148" s="11" t="s">
        <v>127</v>
      </c>
      <c r="E148" s="11">
        <v>40000</v>
      </c>
      <c r="F148" s="11">
        <v>40320</v>
      </c>
      <c r="G148" s="11" t="s">
        <v>26</v>
      </c>
      <c r="H148" s="12">
        <v>0</v>
      </c>
      <c r="I148" s="12">
        <v>0</v>
      </c>
      <c r="J148" s="12">
        <v>0</v>
      </c>
      <c r="K148" s="12">
        <v>0</v>
      </c>
      <c r="L148" s="12">
        <v>0</v>
      </c>
      <c r="M148" s="12">
        <v>0</v>
      </c>
      <c r="N148" s="12">
        <v>0</v>
      </c>
      <c r="O148" s="12">
        <v>0</v>
      </c>
      <c r="P148" s="12">
        <v>0</v>
      </c>
      <c r="Q148" s="12">
        <v>17000</v>
      </c>
      <c r="R148" s="12">
        <v>17000</v>
      </c>
      <c r="S148" s="12">
        <v>16000</v>
      </c>
      <c r="T148" s="12">
        <v>58000</v>
      </c>
      <c r="U148" s="12">
        <v>58000</v>
      </c>
      <c r="V148" s="12">
        <v>57000</v>
      </c>
      <c r="W148" s="12">
        <v>57000</v>
      </c>
      <c r="X148" s="12">
        <v>57000</v>
      </c>
      <c r="Y148" s="12">
        <v>58000</v>
      </c>
      <c r="Z148" s="12">
        <v>0</v>
      </c>
      <c r="AA148" s="12">
        <v>0</v>
      </c>
      <c r="AB148" s="12">
        <v>0</v>
      </c>
      <c r="AC148" s="12">
        <v>0</v>
      </c>
      <c r="AD148" s="12">
        <v>0</v>
      </c>
      <c r="AE148" s="12">
        <v>0</v>
      </c>
      <c r="AF148" s="12">
        <v>0</v>
      </c>
      <c r="AG148" s="12">
        <v>0</v>
      </c>
      <c r="AH148" s="12">
        <v>0</v>
      </c>
      <c r="AI148" s="12">
        <v>0</v>
      </c>
      <c r="AJ148" s="12">
        <v>0</v>
      </c>
      <c r="AK148" s="12">
        <v>0</v>
      </c>
      <c r="AL148" s="12">
        <v>0</v>
      </c>
      <c r="AM148" s="12">
        <v>0</v>
      </c>
      <c r="AN148" s="12">
        <v>0</v>
      </c>
      <c r="AO148" s="12">
        <v>0</v>
      </c>
      <c r="AP148" s="12">
        <v>0</v>
      </c>
      <c r="AQ148" s="12">
        <v>0</v>
      </c>
      <c r="AR148" s="12">
        <v>0</v>
      </c>
      <c r="AS148" s="12">
        <v>0</v>
      </c>
      <c r="AT148" s="12">
        <v>0</v>
      </c>
      <c r="AU148" s="12">
        <v>0</v>
      </c>
      <c r="AV148" s="12">
        <v>0</v>
      </c>
      <c r="AW148" s="12">
        <v>0</v>
      </c>
      <c r="AX148" s="12">
        <v>0</v>
      </c>
      <c r="AY148" s="12">
        <v>0</v>
      </c>
      <c r="AZ148" s="12">
        <v>0</v>
      </c>
      <c r="BA148" s="12">
        <v>0</v>
      </c>
      <c r="BB148" s="12">
        <v>0</v>
      </c>
      <c r="BC148" s="12">
        <v>0</v>
      </c>
      <c r="BD148" s="12">
        <v>0</v>
      </c>
      <c r="BE148" s="12">
        <v>0</v>
      </c>
      <c r="BF148" s="12">
        <v>0</v>
      </c>
      <c r="BG148" s="12">
        <v>0</v>
      </c>
      <c r="BH148" s="12">
        <v>0</v>
      </c>
      <c r="BI148" s="12">
        <v>0</v>
      </c>
      <c r="BJ148" s="12">
        <v>0</v>
      </c>
      <c r="BK148" s="12">
        <v>0</v>
      </c>
      <c r="BL148" s="12">
        <v>0</v>
      </c>
      <c r="BM148" s="12">
        <v>0</v>
      </c>
      <c r="BN148" s="12">
        <v>0</v>
      </c>
      <c r="BO148" s="12">
        <v>0</v>
      </c>
      <c r="BP148" s="12">
        <v>0</v>
      </c>
      <c r="BQ148" s="12">
        <v>0</v>
      </c>
      <c r="BR148" s="12">
        <v>0</v>
      </c>
      <c r="BS148" s="12">
        <v>0</v>
      </c>
      <c r="BT148" s="12">
        <v>0</v>
      </c>
      <c r="BU148" s="12">
        <v>0</v>
      </c>
      <c r="BV148" s="12">
        <v>0</v>
      </c>
      <c r="BW148" s="12">
        <v>0</v>
      </c>
      <c r="BX148" s="12">
        <v>0</v>
      </c>
      <c r="BY148" s="12">
        <v>0</v>
      </c>
      <c r="BZ148" s="12">
        <v>0</v>
      </c>
      <c r="CA148" s="12">
        <v>0</v>
      </c>
      <c r="CB148" s="13">
        <v>50000</v>
      </c>
      <c r="CC148" s="2"/>
      <c r="CD148" s="2"/>
      <c r="CE148" s="2"/>
      <c r="CF148" s="2"/>
      <c r="CG148" s="2"/>
      <c r="CH148" s="2"/>
      <c r="CI148" s="2"/>
      <c r="CJ148" s="2"/>
      <c r="CK148" s="2"/>
      <c r="CL148" s="2"/>
      <c r="CM148" s="2"/>
      <c r="CN148" s="2"/>
      <c r="CO148" s="2"/>
      <c r="CP148" s="3"/>
      <c r="CQ148" s="2"/>
      <c r="CR148" s="3"/>
    </row>
    <row r="149" spans="1:96" ht="15" x14ac:dyDescent="0.2">
      <c r="A149" s="11">
        <v>3424</v>
      </c>
      <c r="B149" s="11">
        <v>1</v>
      </c>
      <c r="C149" s="11" t="s">
        <v>148</v>
      </c>
      <c r="D149" s="11" t="s">
        <v>127</v>
      </c>
      <c r="E149" s="11">
        <v>40000</v>
      </c>
      <c r="F149" s="11">
        <v>40320</v>
      </c>
      <c r="G149" s="11" t="s">
        <v>26</v>
      </c>
      <c r="H149" s="12">
        <v>0</v>
      </c>
      <c r="I149" s="12">
        <v>0</v>
      </c>
      <c r="J149" s="12">
        <v>0</v>
      </c>
      <c r="K149" s="12">
        <v>0</v>
      </c>
      <c r="L149" s="12">
        <v>16000</v>
      </c>
      <c r="M149" s="12">
        <v>0</v>
      </c>
      <c r="N149" s="12">
        <v>0</v>
      </c>
      <c r="O149" s="12">
        <v>0</v>
      </c>
      <c r="P149" s="12">
        <v>0</v>
      </c>
      <c r="Q149" s="12">
        <v>0</v>
      </c>
      <c r="R149" s="12">
        <v>75000</v>
      </c>
      <c r="S149" s="12">
        <v>34000</v>
      </c>
      <c r="T149" s="12">
        <v>0</v>
      </c>
      <c r="U149" s="12">
        <v>0</v>
      </c>
      <c r="V149" s="12">
        <v>0</v>
      </c>
      <c r="W149" s="12">
        <v>0</v>
      </c>
      <c r="X149" s="12">
        <v>0</v>
      </c>
      <c r="Y149" s="12">
        <v>0</v>
      </c>
      <c r="Z149" s="12">
        <v>0</v>
      </c>
      <c r="AA149" s="12">
        <v>0</v>
      </c>
      <c r="AB149" s="12">
        <v>0</v>
      </c>
      <c r="AC149" s="12">
        <v>0</v>
      </c>
      <c r="AD149" s="12">
        <v>0</v>
      </c>
      <c r="AE149" s="12">
        <v>0</v>
      </c>
      <c r="AF149" s="12">
        <v>0</v>
      </c>
      <c r="AG149" s="12">
        <v>0</v>
      </c>
      <c r="AH149" s="12">
        <v>0</v>
      </c>
      <c r="AI149" s="12">
        <v>0</v>
      </c>
      <c r="AJ149" s="12">
        <v>0</v>
      </c>
      <c r="AK149" s="12">
        <v>0</v>
      </c>
      <c r="AL149" s="12">
        <v>0</v>
      </c>
      <c r="AM149" s="12">
        <v>0</v>
      </c>
      <c r="AN149" s="12">
        <v>0</v>
      </c>
      <c r="AO149" s="12">
        <v>0</v>
      </c>
      <c r="AP149" s="12">
        <v>0</v>
      </c>
      <c r="AQ149" s="12">
        <v>0</v>
      </c>
      <c r="AR149" s="12">
        <v>0</v>
      </c>
      <c r="AS149" s="12">
        <v>0</v>
      </c>
      <c r="AT149" s="12">
        <v>0</v>
      </c>
      <c r="AU149" s="12">
        <v>0</v>
      </c>
      <c r="AV149" s="12">
        <v>0</v>
      </c>
      <c r="AW149" s="12">
        <v>0</v>
      </c>
      <c r="AX149" s="12">
        <v>0</v>
      </c>
      <c r="AY149" s="12">
        <v>0</v>
      </c>
      <c r="AZ149" s="12">
        <v>0</v>
      </c>
      <c r="BA149" s="12">
        <v>0</v>
      </c>
      <c r="BB149" s="12">
        <v>0</v>
      </c>
      <c r="BC149" s="12">
        <v>0</v>
      </c>
      <c r="BD149" s="12">
        <v>0</v>
      </c>
      <c r="BE149" s="12">
        <v>0</v>
      </c>
      <c r="BF149" s="12">
        <v>0</v>
      </c>
      <c r="BG149" s="12">
        <v>0</v>
      </c>
      <c r="BH149" s="12">
        <v>0</v>
      </c>
      <c r="BI149" s="12">
        <v>0</v>
      </c>
      <c r="BJ149" s="12">
        <v>0</v>
      </c>
      <c r="BK149" s="12">
        <v>0</v>
      </c>
      <c r="BL149" s="12">
        <v>0</v>
      </c>
      <c r="BM149" s="12">
        <v>0</v>
      </c>
      <c r="BN149" s="12">
        <v>0</v>
      </c>
      <c r="BO149" s="12">
        <v>0</v>
      </c>
      <c r="BP149" s="12">
        <v>0</v>
      </c>
      <c r="BQ149" s="12">
        <v>0</v>
      </c>
      <c r="BR149" s="12">
        <v>0</v>
      </c>
      <c r="BS149" s="12">
        <v>0</v>
      </c>
      <c r="BT149" s="12">
        <v>0</v>
      </c>
      <c r="BU149" s="12">
        <v>0</v>
      </c>
      <c r="BV149" s="12">
        <v>0</v>
      </c>
      <c r="BW149" s="12">
        <v>0</v>
      </c>
      <c r="BX149" s="12">
        <v>0</v>
      </c>
      <c r="BY149" s="12">
        <v>0</v>
      </c>
      <c r="BZ149" s="12">
        <v>0</v>
      </c>
      <c r="CA149" s="12">
        <v>0</v>
      </c>
      <c r="CB149" s="13">
        <v>125000</v>
      </c>
      <c r="CC149" s="2"/>
      <c r="CD149" s="2"/>
      <c r="CE149" s="2"/>
      <c r="CF149" s="2"/>
      <c r="CG149" s="2"/>
      <c r="CH149" s="2"/>
      <c r="CI149" s="2"/>
      <c r="CJ149" s="2"/>
      <c r="CK149" s="2"/>
      <c r="CL149" s="2"/>
      <c r="CM149" s="2"/>
      <c r="CN149" s="2"/>
      <c r="CO149" s="2"/>
      <c r="CP149" s="3"/>
      <c r="CQ149" s="2"/>
      <c r="CR149" s="3"/>
    </row>
    <row r="150" spans="1:96" ht="15" x14ac:dyDescent="0.2">
      <c r="A150" s="11">
        <v>3425</v>
      </c>
      <c r="B150" s="11">
        <v>1</v>
      </c>
      <c r="C150" s="11" t="s">
        <v>149</v>
      </c>
      <c r="D150" s="11" t="s">
        <v>127</v>
      </c>
      <c r="E150" s="11">
        <v>40000</v>
      </c>
      <c r="F150" s="11">
        <v>40320</v>
      </c>
      <c r="G150" s="11" t="s">
        <v>26</v>
      </c>
      <c r="H150" s="12">
        <v>0</v>
      </c>
      <c r="I150" s="12">
        <v>0</v>
      </c>
      <c r="J150" s="12">
        <v>0</v>
      </c>
      <c r="K150" s="12">
        <v>0</v>
      </c>
      <c r="L150" s="12">
        <v>0</v>
      </c>
      <c r="M150" s="12">
        <v>0</v>
      </c>
      <c r="N150" s="12">
        <v>0</v>
      </c>
      <c r="O150" s="12">
        <v>0</v>
      </c>
      <c r="P150" s="12">
        <v>0</v>
      </c>
      <c r="Q150" s="12">
        <v>17000</v>
      </c>
      <c r="R150" s="12">
        <v>17000</v>
      </c>
      <c r="S150" s="12">
        <v>16000</v>
      </c>
      <c r="T150" s="12">
        <v>110173</v>
      </c>
      <c r="U150" s="12">
        <v>110171</v>
      </c>
      <c r="V150" s="12">
        <v>111164</v>
      </c>
      <c r="W150" s="12">
        <v>111164</v>
      </c>
      <c r="X150" s="12">
        <v>111164</v>
      </c>
      <c r="Y150" s="12">
        <v>111164</v>
      </c>
      <c r="Z150" s="12">
        <v>0</v>
      </c>
      <c r="AA150" s="12">
        <v>0</v>
      </c>
      <c r="AB150" s="12">
        <v>0</v>
      </c>
      <c r="AC150" s="12">
        <v>0</v>
      </c>
      <c r="AD150" s="12">
        <v>0</v>
      </c>
      <c r="AE150" s="12">
        <v>0</v>
      </c>
      <c r="AF150" s="12">
        <v>0</v>
      </c>
      <c r="AG150" s="12">
        <v>0</v>
      </c>
      <c r="AH150" s="12">
        <v>0</v>
      </c>
      <c r="AI150" s="12">
        <v>0</v>
      </c>
      <c r="AJ150" s="12">
        <v>0</v>
      </c>
      <c r="AK150" s="12">
        <v>0</v>
      </c>
      <c r="AL150" s="12">
        <v>0</v>
      </c>
      <c r="AM150" s="12">
        <v>0</v>
      </c>
      <c r="AN150" s="12">
        <v>0</v>
      </c>
      <c r="AO150" s="12">
        <v>0</v>
      </c>
      <c r="AP150" s="12">
        <v>0</v>
      </c>
      <c r="AQ150" s="12">
        <v>0</v>
      </c>
      <c r="AR150" s="12">
        <v>0</v>
      </c>
      <c r="AS150" s="12">
        <v>0</v>
      </c>
      <c r="AT150" s="12">
        <v>0</v>
      </c>
      <c r="AU150" s="12">
        <v>0</v>
      </c>
      <c r="AV150" s="12">
        <v>0</v>
      </c>
      <c r="AW150" s="12">
        <v>0</v>
      </c>
      <c r="AX150" s="12">
        <v>0</v>
      </c>
      <c r="AY150" s="12">
        <v>0</v>
      </c>
      <c r="AZ150" s="12">
        <v>0</v>
      </c>
      <c r="BA150" s="12">
        <v>0</v>
      </c>
      <c r="BB150" s="12">
        <v>0</v>
      </c>
      <c r="BC150" s="12">
        <v>0</v>
      </c>
      <c r="BD150" s="12">
        <v>0</v>
      </c>
      <c r="BE150" s="12">
        <v>0</v>
      </c>
      <c r="BF150" s="12">
        <v>0</v>
      </c>
      <c r="BG150" s="12">
        <v>0</v>
      </c>
      <c r="BH150" s="12">
        <v>0</v>
      </c>
      <c r="BI150" s="12">
        <v>0</v>
      </c>
      <c r="BJ150" s="12">
        <v>0</v>
      </c>
      <c r="BK150" s="12">
        <v>0</v>
      </c>
      <c r="BL150" s="12">
        <v>0</v>
      </c>
      <c r="BM150" s="12">
        <v>0</v>
      </c>
      <c r="BN150" s="12">
        <v>0</v>
      </c>
      <c r="BO150" s="12">
        <v>0</v>
      </c>
      <c r="BP150" s="12">
        <v>0</v>
      </c>
      <c r="BQ150" s="12">
        <v>0</v>
      </c>
      <c r="BR150" s="12">
        <v>0</v>
      </c>
      <c r="BS150" s="12">
        <v>0</v>
      </c>
      <c r="BT150" s="12">
        <v>0</v>
      </c>
      <c r="BU150" s="12">
        <v>0</v>
      </c>
      <c r="BV150" s="12">
        <v>0</v>
      </c>
      <c r="BW150" s="12">
        <v>0</v>
      </c>
      <c r="BX150" s="12">
        <v>0</v>
      </c>
      <c r="BY150" s="12">
        <v>0</v>
      </c>
      <c r="BZ150" s="12">
        <v>0</v>
      </c>
      <c r="CA150" s="12">
        <v>0</v>
      </c>
      <c r="CB150" s="13">
        <v>50000</v>
      </c>
      <c r="CC150" s="2"/>
      <c r="CD150" s="2"/>
      <c r="CE150" s="2"/>
      <c r="CF150" s="2"/>
      <c r="CG150" s="2"/>
      <c r="CH150" s="2"/>
      <c r="CI150" s="2"/>
      <c r="CJ150" s="2"/>
      <c r="CK150" s="2"/>
      <c r="CL150" s="2"/>
      <c r="CM150" s="2"/>
      <c r="CN150" s="2"/>
      <c r="CO150" s="2"/>
      <c r="CP150" s="3"/>
      <c r="CQ150" s="2"/>
      <c r="CR150" s="3"/>
    </row>
    <row r="151" spans="1:96" ht="15" x14ac:dyDescent="0.2">
      <c r="A151" s="11">
        <v>3427</v>
      </c>
      <c r="B151" s="11">
        <v>1</v>
      </c>
      <c r="C151" s="11" t="s">
        <v>150</v>
      </c>
      <c r="D151" s="11" t="s">
        <v>127</v>
      </c>
      <c r="E151" s="11">
        <v>40000</v>
      </c>
      <c r="F151" s="11">
        <v>40320</v>
      </c>
      <c r="G151" s="11" t="s">
        <v>26</v>
      </c>
      <c r="H151" s="12">
        <v>0</v>
      </c>
      <c r="I151" s="12">
        <v>0</v>
      </c>
      <c r="J151" s="12">
        <v>0</v>
      </c>
      <c r="K151" s="12">
        <v>0</v>
      </c>
      <c r="L151" s="12">
        <v>0</v>
      </c>
      <c r="M151" s="12">
        <v>0</v>
      </c>
      <c r="N151" s="12">
        <v>0</v>
      </c>
      <c r="O151" s="12">
        <v>0</v>
      </c>
      <c r="P151" s="12">
        <v>0</v>
      </c>
      <c r="Q151" s="12">
        <v>17000</v>
      </c>
      <c r="R151" s="12">
        <v>17000</v>
      </c>
      <c r="S151" s="12">
        <v>16000</v>
      </c>
      <c r="T151" s="12">
        <v>118000</v>
      </c>
      <c r="U151" s="12">
        <v>118000</v>
      </c>
      <c r="V151" s="12">
        <v>118000</v>
      </c>
      <c r="W151" s="12">
        <v>118000</v>
      </c>
      <c r="X151" s="12">
        <v>118000</v>
      </c>
      <c r="Y151" s="12">
        <v>120000</v>
      </c>
      <c r="Z151" s="12">
        <v>0</v>
      </c>
      <c r="AA151" s="12">
        <v>0</v>
      </c>
      <c r="AB151" s="12">
        <v>0</v>
      </c>
      <c r="AC151" s="12">
        <v>0</v>
      </c>
      <c r="AD151" s="12">
        <v>0</v>
      </c>
      <c r="AE151" s="12">
        <v>0</v>
      </c>
      <c r="AF151" s="12">
        <v>0</v>
      </c>
      <c r="AG151" s="12">
        <v>0</v>
      </c>
      <c r="AH151" s="12">
        <v>0</v>
      </c>
      <c r="AI151" s="12">
        <v>0</v>
      </c>
      <c r="AJ151" s="12">
        <v>0</v>
      </c>
      <c r="AK151" s="12">
        <v>0</v>
      </c>
      <c r="AL151" s="12">
        <v>0</v>
      </c>
      <c r="AM151" s="12">
        <v>0</v>
      </c>
      <c r="AN151" s="12">
        <v>0</v>
      </c>
      <c r="AO151" s="12">
        <v>0</v>
      </c>
      <c r="AP151" s="12">
        <v>0</v>
      </c>
      <c r="AQ151" s="12">
        <v>0</v>
      </c>
      <c r="AR151" s="12">
        <v>0</v>
      </c>
      <c r="AS151" s="12">
        <v>0</v>
      </c>
      <c r="AT151" s="12">
        <v>0</v>
      </c>
      <c r="AU151" s="12">
        <v>0</v>
      </c>
      <c r="AV151" s="12">
        <v>0</v>
      </c>
      <c r="AW151" s="12">
        <v>0</v>
      </c>
      <c r="AX151" s="12">
        <v>0</v>
      </c>
      <c r="AY151" s="12">
        <v>0</v>
      </c>
      <c r="AZ151" s="12">
        <v>0</v>
      </c>
      <c r="BA151" s="12">
        <v>0</v>
      </c>
      <c r="BB151" s="12">
        <v>0</v>
      </c>
      <c r="BC151" s="12">
        <v>0</v>
      </c>
      <c r="BD151" s="12">
        <v>0</v>
      </c>
      <c r="BE151" s="12">
        <v>0</v>
      </c>
      <c r="BF151" s="12">
        <v>0</v>
      </c>
      <c r="BG151" s="12">
        <v>0</v>
      </c>
      <c r="BH151" s="12">
        <v>0</v>
      </c>
      <c r="BI151" s="12">
        <v>0</v>
      </c>
      <c r="BJ151" s="12">
        <v>0</v>
      </c>
      <c r="BK151" s="12">
        <v>0</v>
      </c>
      <c r="BL151" s="12">
        <v>0</v>
      </c>
      <c r="BM151" s="12">
        <v>0</v>
      </c>
      <c r="BN151" s="12">
        <v>0</v>
      </c>
      <c r="BO151" s="12">
        <v>0</v>
      </c>
      <c r="BP151" s="12">
        <v>0</v>
      </c>
      <c r="BQ151" s="12">
        <v>0</v>
      </c>
      <c r="BR151" s="12">
        <v>0</v>
      </c>
      <c r="BS151" s="12">
        <v>0</v>
      </c>
      <c r="BT151" s="12">
        <v>0</v>
      </c>
      <c r="BU151" s="12">
        <v>0</v>
      </c>
      <c r="BV151" s="12">
        <v>0</v>
      </c>
      <c r="BW151" s="12">
        <v>0</v>
      </c>
      <c r="BX151" s="12">
        <v>0</v>
      </c>
      <c r="BY151" s="12">
        <v>0</v>
      </c>
      <c r="BZ151" s="12">
        <v>0</v>
      </c>
      <c r="CA151" s="12">
        <v>0</v>
      </c>
      <c r="CB151" s="13">
        <v>50000</v>
      </c>
      <c r="CC151" s="2"/>
      <c r="CD151" s="2"/>
      <c r="CE151" s="2"/>
      <c r="CF151" s="2"/>
      <c r="CG151" s="2"/>
      <c r="CH151" s="2"/>
      <c r="CI151" s="2"/>
      <c r="CJ151" s="2"/>
      <c r="CK151" s="2"/>
      <c r="CL151" s="2"/>
      <c r="CM151" s="2"/>
      <c r="CN151" s="2"/>
      <c r="CO151" s="2"/>
      <c r="CP151" s="3"/>
      <c r="CQ151" s="2"/>
      <c r="CR151" s="3"/>
    </row>
    <row r="152" spans="1:96" ht="15" x14ac:dyDescent="0.2">
      <c r="A152" s="11">
        <v>3428</v>
      </c>
      <c r="B152" s="11">
        <v>1</v>
      </c>
      <c r="C152" s="11" t="s">
        <v>151</v>
      </c>
      <c r="D152" s="11" t="s">
        <v>127</v>
      </c>
      <c r="E152" s="11">
        <v>40000</v>
      </c>
      <c r="F152" s="11">
        <v>40323</v>
      </c>
      <c r="G152" s="11" t="s">
        <v>26</v>
      </c>
      <c r="H152" s="12">
        <v>0</v>
      </c>
      <c r="I152" s="12">
        <v>40000</v>
      </c>
      <c r="J152" s="12">
        <v>850000</v>
      </c>
      <c r="K152" s="12">
        <v>110000</v>
      </c>
      <c r="L152" s="12">
        <v>0</v>
      </c>
      <c r="M152" s="12">
        <v>0</v>
      </c>
      <c r="N152" s="12">
        <v>0</v>
      </c>
      <c r="O152" s="12">
        <v>0</v>
      </c>
      <c r="P152" s="12">
        <v>0</v>
      </c>
      <c r="Q152" s="12">
        <v>0</v>
      </c>
      <c r="R152" s="12">
        <v>0</v>
      </c>
      <c r="S152" s="12">
        <v>0</v>
      </c>
      <c r="T152" s="12">
        <v>0</v>
      </c>
      <c r="U152" s="12">
        <v>40000</v>
      </c>
      <c r="V152" s="12">
        <v>850000</v>
      </c>
      <c r="W152" s="12">
        <v>110000</v>
      </c>
      <c r="X152" s="12">
        <v>0</v>
      </c>
      <c r="Y152" s="12">
        <v>0</v>
      </c>
      <c r="Z152" s="12">
        <v>0</v>
      </c>
      <c r="AA152" s="12">
        <v>0</v>
      </c>
      <c r="AB152" s="12">
        <v>0</v>
      </c>
      <c r="AC152" s="12">
        <v>0</v>
      </c>
      <c r="AD152" s="12">
        <v>0</v>
      </c>
      <c r="AE152" s="12">
        <v>0</v>
      </c>
      <c r="AF152" s="12">
        <v>0</v>
      </c>
      <c r="AG152" s="12">
        <v>70000</v>
      </c>
      <c r="AH152" s="12">
        <v>1000000</v>
      </c>
      <c r="AI152" s="12">
        <v>530000</v>
      </c>
      <c r="AJ152" s="12">
        <v>0</v>
      </c>
      <c r="AK152" s="12">
        <v>0</v>
      </c>
      <c r="AL152" s="12">
        <v>0</v>
      </c>
      <c r="AM152" s="12">
        <v>0</v>
      </c>
      <c r="AN152" s="12">
        <v>0</v>
      </c>
      <c r="AO152" s="12">
        <v>0</v>
      </c>
      <c r="AP152" s="12">
        <v>0</v>
      </c>
      <c r="AQ152" s="12">
        <v>0</v>
      </c>
      <c r="AR152" s="12">
        <v>0</v>
      </c>
      <c r="AS152" s="12">
        <v>70000</v>
      </c>
      <c r="AT152" s="12">
        <v>1000000</v>
      </c>
      <c r="AU152" s="12">
        <v>530000</v>
      </c>
      <c r="AV152" s="12">
        <v>0</v>
      </c>
      <c r="AW152" s="12">
        <v>0</v>
      </c>
      <c r="AX152" s="12">
        <v>0</v>
      </c>
      <c r="AY152" s="12">
        <v>0</v>
      </c>
      <c r="AZ152" s="12">
        <v>0</v>
      </c>
      <c r="BA152" s="12">
        <v>0</v>
      </c>
      <c r="BB152" s="12">
        <v>0</v>
      </c>
      <c r="BC152" s="12">
        <v>0</v>
      </c>
      <c r="BD152" s="12">
        <v>0</v>
      </c>
      <c r="BE152" s="12">
        <v>100000</v>
      </c>
      <c r="BF152" s="12">
        <v>1500000</v>
      </c>
      <c r="BG152" s="12">
        <v>900000</v>
      </c>
      <c r="BH152" s="12">
        <v>0</v>
      </c>
      <c r="BI152" s="12">
        <v>0</v>
      </c>
      <c r="BJ152" s="12">
        <v>0</v>
      </c>
      <c r="BK152" s="12">
        <v>0</v>
      </c>
      <c r="BL152" s="12">
        <v>0</v>
      </c>
      <c r="BM152" s="12">
        <v>0</v>
      </c>
      <c r="BN152" s="12">
        <v>0</v>
      </c>
      <c r="BO152" s="12">
        <v>0</v>
      </c>
      <c r="BP152" s="12">
        <v>0</v>
      </c>
      <c r="BQ152" s="12">
        <v>100000</v>
      </c>
      <c r="BR152" s="12">
        <v>1500000</v>
      </c>
      <c r="BS152" s="12">
        <v>900000</v>
      </c>
      <c r="BT152" s="12">
        <v>0</v>
      </c>
      <c r="BU152" s="12">
        <v>0</v>
      </c>
      <c r="BV152" s="12">
        <v>0</v>
      </c>
      <c r="BW152" s="12">
        <v>0</v>
      </c>
      <c r="BX152" s="12">
        <v>0</v>
      </c>
      <c r="BY152" s="12">
        <v>0</v>
      </c>
      <c r="BZ152" s="12">
        <v>0</v>
      </c>
      <c r="CA152" s="12">
        <v>0</v>
      </c>
      <c r="CB152" s="13">
        <v>1000000</v>
      </c>
      <c r="CC152" s="2"/>
      <c r="CD152" s="2"/>
      <c r="CE152" s="2"/>
      <c r="CF152" s="2"/>
      <c r="CG152" s="2"/>
      <c r="CH152" s="2"/>
      <c r="CI152" s="2"/>
      <c r="CJ152" s="2"/>
      <c r="CK152" s="2"/>
      <c r="CL152" s="2"/>
      <c r="CM152" s="2"/>
      <c r="CN152" s="2"/>
      <c r="CO152" s="2"/>
      <c r="CP152" s="3"/>
      <c r="CQ152" s="2"/>
      <c r="CR152" s="3"/>
    </row>
    <row r="153" spans="1:96" ht="15" x14ac:dyDescent="0.2">
      <c r="A153" s="11">
        <v>3429</v>
      </c>
      <c r="B153" s="11">
        <v>1</v>
      </c>
      <c r="C153" s="11" t="s">
        <v>152</v>
      </c>
      <c r="D153" s="11" t="s">
        <v>96</v>
      </c>
      <c r="E153" s="11">
        <v>40000</v>
      </c>
      <c r="F153" s="11">
        <v>40323</v>
      </c>
      <c r="G153" s="11" t="s">
        <v>26</v>
      </c>
      <c r="H153" s="12">
        <v>0</v>
      </c>
      <c r="I153" s="12">
        <v>0</v>
      </c>
      <c r="J153" s="12">
        <v>0</v>
      </c>
      <c r="K153" s="12">
        <v>0</v>
      </c>
      <c r="L153" s="12">
        <v>0</v>
      </c>
      <c r="M153" s="12">
        <v>0</v>
      </c>
      <c r="N153" s="12">
        <v>0</v>
      </c>
      <c r="O153" s="12">
        <v>0</v>
      </c>
      <c r="P153" s="12">
        <v>0</v>
      </c>
      <c r="Q153" s="12">
        <v>0</v>
      </c>
      <c r="R153" s="12">
        <v>0</v>
      </c>
      <c r="S153" s="12">
        <v>0</v>
      </c>
      <c r="T153" s="12">
        <v>0</v>
      </c>
      <c r="U153" s="12">
        <v>0</v>
      </c>
      <c r="V153" s="12">
        <v>0</v>
      </c>
      <c r="W153" s="12">
        <v>0</v>
      </c>
      <c r="X153" s="12">
        <v>0</v>
      </c>
      <c r="Y153" s="12">
        <v>0</v>
      </c>
      <c r="Z153" s="12">
        <v>0</v>
      </c>
      <c r="AA153" s="12">
        <v>0</v>
      </c>
      <c r="AB153" s="12">
        <v>0</v>
      </c>
      <c r="AC153" s="12">
        <v>0</v>
      </c>
      <c r="AD153" s="12">
        <v>0</v>
      </c>
      <c r="AE153" s="12">
        <v>0</v>
      </c>
      <c r="AF153" s="12">
        <v>0</v>
      </c>
      <c r="AG153" s="12">
        <v>0</v>
      </c>
      <c r="AH153" s="12">
        <v>0</v>
      </c>
      <c r="AI153" s="12">
        <v>0</v>
      </c>
      <c r="AJ153" s="12">
        <v>0</v>
      </c>
      <c r="AK153" s="12">
        <v>0</v>
      </c>
      <c r="AL153" s="12">
        <v>0</v>
      </c>
      <c r="AM153" s="12">
        <v>0</v>
      </c>
      <c r="AN153" s="12">
        <v>0</v>
      </c>
      <c r="AO153" s="12">
        <v>0</v>
      </c>
      <c r="AP153" s="12">
        <v>0</v>
      </c>
      <c r="AQ153" s="12">
        <v>0</v>
      </c>
      <c r="AR153" s="12">
        <v>0</v>
      </c>
      <c r="AS153" s="12">
        <v>0</v>
      </c>
      <c r="AT153" s="12">
        <v>0</v>
      </c>
      <c r="AU153" s="12">
        <v>0</v>
      </c>
      <c r="AV153" s="12">
        <v>0</v>
      </c>
      <c r="AW153" s="12">
        <v>0</v>
      </c>
      <c r="AX153" s="12">
        <v>0</v>
      </c>
      <c r="AY153" s="12">
        <v>0</v>
      </c>
      <c r="AZ153" s="12">
        <v>0</v>
      </c>
      <c r="BA153" s="12">
        <v>0</v>
      </c>
      <c r="BB153" s="12">
        <v>0</v>
      </c>
      <c r="BC153" s="12">
        <v>0</v>
      </c>
      <c r="BD153" s="12">
        <v>0</v>
      </c>
      <c r="BE153" s="12">
        <v>0</v>
      </c>
      <c r="BF153" s="12">
        <v>0</v>
      </c>
      <c r="BG153" s="12">
        <v>0</v>
      </c>
      <c r="BH153" s="12">
        <v>0</v>
      </c>
      <c r="BI153" s="12">
        <v>0</v>
      </c>
      <c r="BJ153" s="12">
        <v>0</v>
      </c>
      <c r="BK153" s="12">
        <v>0</v>
      </c>
      <c r="BL153" s="12">
        <v>0</v>
      </c>
      <c r="BM153" s="12">
        <v>0</v>
      </c>
      <c r="BN153" s="12">
        <v>0</v>
      </c>
      <c r="BO153" s="12">
        <v>0</v>
      </c>
      <c r="BP153" s="12">
        <v>0</v>
      </c>
      <c r="BQ153" s="12">
        <v>0</v>
      </c>
      <c r="BR153" s="12">
        <v>0</v>
      </c>
      <c r="BS153" s="12">
        <v>0</v>
      </c>
      <c r="BT153" s="12">
        <v>0</v>
      </c>
      <c r="BU153" s="12">
        <v>0</v>
      </c>
      <c r="BV153" s="12">
        <v>0</v>
      </c>
      <c r="BW153" s="12">
        <v>0</v>
      </c>
      <c r="BX153" s="12">
        <v>0</v>
      </c>
      <c r="BY153" s="12">
        <v>0</v>
      </c>
      <c r="BZ153" s="12">
        <v>0</v>
      </c>
      <c r="CA153" s="12">
        <v>0</v>
      </c>
      <c r="CB153" s="13">
        <v>0</v>
      </c>
      <c r="CC153" s="2"/>
      <c r="CD153" s="2"/>
      <c r="CE153" s="2"/>
      <c r="CF153" s="2"/>
      <c r="CG153" s="2"/>
      <c r="CH153" s="2"/>
      <c r="CI153" s="2"/>
      <c r="CJ153" s="2"/>
      <c r="CK153" s="2"/>
      <c r="CL153" s="2"/>
      <c r="CM153" s="2"/>
      <c r="CN153" s="2"/>
      <c r="CO153" s="2"/>
      <c r="CP153" s="3"/>
      <c r="CQ153" s="2"/>
      <c r="CR153" s="3"/>
    </row>
    <row r="154" spans="1:96" ht="15" x14ac:dyDescent="0.2">
      <c r="A154" s="11">
        <v>3430</v>
      </c>
      <c r="B154" s="11">
        <v>1</v>
      </c>
      <c r="C154" s="11" t="s">
        <v>153</v>
      </c>
      <c r="D154" s="11" t="s">
        <v>127</v>
      </c>
      <c r="E154" s="11">
        <v>40000</v>
      </c>
      <c r="F154" s="11">
        <v>40323</v>
      </c>
      <c r="G154" s="11" t="s">
        <v>26</v>
      </c>
      <c r="H154" s="12">
        <v>0</v>
      </c>
      <c r="I154" s="12">
        <v>0</v>
      </c>
      <c r="J154" s="12">
        <v>0</v>
      </c>
      <c r="K154" s="12">
        <v>0</v>
      </c>
      <c r="L154" s="12">
        <v>0</v>
      </c>
      <c r="M154" s="12">
        <v>0</v>
      </c>
      <c r="N154" s="12">
        <v>0</v>
      </c>
      <c r="O154" s="12">
        <v>0</v>
      </c>
      <c r="P154" s="12">
        <v>0</v>
      </c>
      <c r="Q154" s="12">
        <v>0</v>
      </c>
      <c r="R154" s="12">
        <v>0</v>
      </c>
      <c r="S154" s="12">
        <v>0</v>
      </c>
      <c r="T154" s="12">
        <v>5000</v>
      </c>
      <c r="U154" s="12">
        <v>5000</v>
      </c>
      <c r="V154" s="12">
        <v>5000</v>
      </c>
      <c r="W154" s="12">
        <v>0</v>
      </c>
      <c r="X154" s="12">
        <v>0</v>
      </c>
      <c r="Y154" s="12">
        <v>0</v>
      </c>
      <c r="Z154" s="12">
        <v>0</v>
      </c>
      <c r="AA154" s="12">
        <v>0</v>
      </c>
      <c r="AB154" s="12">
        <v>0</v>
      </c>
      <c r="AC154" s="12">
        <v>0</v>
      </c>
      <c r="AD154" s="12">
        <v>0</v>
      </c>
      <c r="AE154" s="12">
        <v>0</v>
      </c>
      <c r="AF154" s="12">
        <v>10000</v>
      </c>
      <c r="AG154" s="12">
        <v>10000</v>
      </c>
      <c r="AH154" s="12">
        <v>10000</v>
      </c>
      <c r="AI154" s="12">
        <v>10000</v>
      </c>
      <c r="AJ154" s="12">
        <v>20000</v>
      </c>
      <c r="AK154" s="12">
        <v>15000</v>
      </c>
      <c r="AL154" s="12">
        <v>10000</v>
      </c>
      <c r="AM154" s="12">
        <v>10000</v>
      </c>
      <c r="AN154" s="12">
        <v>10000</v>
      </c>
      <c r="AO154" s="12">
        <v>10000</v>
      </c>
      <c r="AP154" s="12">
        <v>10000</v>
      </c>
      <c r="AQ154" s="12">
        <v>10000</v>
      </c>
      <c r="AR154" s="12">
        <v>0</v>
      </c>
      <c r="AS154" s="12">
        <v>0</v>
      </c>
      <c r="AT154" s="12">
        <v>0</v>
      </c>
      <c r="AU154" s="12">
        <v>0</v>
      </c>
      <c r="AV154" s="12">
        <v>0</v>
      </c>
      <c r="AW154" s="12">
        <v>0</v>
      </c>
      <c r="AX154" s="12">
        <v>0</v>
      </c>
      <c r="AY154" s="12">
        <v>0</v>
      </c>
      <c r="AZ154" s="12">
        <v>0</v>
      </c>
      <c r="BA154" s="12">
        <v>0</v>
      </c>
      <c r="BB154" s="12">
        <v>0</v>
      </c>
      <c r="BC154" s="12">
        <v>0</v>
      </c>
      <c r="BD154" s="12">
        <v>0</v>
      </c>
      <c r="BE154" s="12">
        <v>0</v>
      </c>
      <c r="BF154" s="12">
        <v>0</v>
      </c>
      <c r="BG154" s="12">
        <v>0</v>
      </c>
      <c r="BH154" s="12">
        <v>0</v>
      </c>
      <c r="BI154" s="12">
        <v>0</v>
      </c>
      <c r="BJ154" s="12">
        <v>0</v>
      </c>
      <c r="BK154" s="12">
        <v>0</v>
      </c>
      <c r="BL154" s="12">
        <v>0</v>
      </c>
      <c r="BM154" s="12">
        <v>0</v>
      </c>
      <c r="BN154" s="12">
        <v>0</v>
      </c>
      <c r="BO154" s="12">
        <v>0</v>
      </c>
      <c r="BP154" s="12">
        <v>0</v>
      </c>
      <c r="BQ154" s="12">
        <v>0</v>
      </c>
      <c r="BR154" s="12">
        <v>0</v>
      </c>
      <c r="BS154" s="12">
        <v>0</v>
      </c>
      <c r="BT154" s="12">
        <v>0</v>
      </c>
      <c r="BU154" s="12">
        <v>0</v>
      </c>
      <c r="BV154" s="12">
        <v>0</v>
      </c>
      <c r="BW154" s="12">
        <v>0</v>
      </c>
      <c r="BX154" s="12">
        <v>0</v>
      </c>
      <c r="BY154" s="12">
        <v>0</v>
      </c>
      <c r="BZ154" s="12">
        <v>0</v>
      </c>
      <c r="CA154" s="12">
        <v>0</v>
      </c>
      <c r="CB154" s="13">
        <v>0</v>
      </c>
      <c r="CC154" s="2"/>
      <c r="CD154" s="2"/>
      <c r="CE154" s="2"/>
      <c r="CF154" s="2"/>
      <c r="CG154" s="2"/>
      <c r="CH154" s="2"/>
      <c r="CI154" s="2"/>
      <c r="CJ154" s="2"/>
      <c r="CK154" s="2"/>
      <c r="CL154" s="2"/>
      <c r="CM154" s="2"/>
      <c r="CN154" s="2"/>
      <c r="CO154" s="2"/>
      <c r="CP154" s="3"/>
      <c r="CQ154" s="2"/>
      <c r="CR154" s="3"/>
    </row>
    <row r="155" spans="1:96" ht="15" x14ac:dyDescent="0.2">
      <c r="A155" s="11">
        <v>3431</v>
      </c>
      <c r="B155" s="11">
        <v>1</v>
      </c>
      <c r="C155" s="11" t="s">
        <v>154</v>
      </c>
      <c r="D155" s="11" t="s">
        <v>141</v>
      </c>
      <c r="E155" s="11">
        <v>40000</v>
      </c>
      <c r="F155" s="11">
        <v>40323</v>
      </c>
      <c r="G155" s="11" t="s">
        <v>26</v>
      </c>
      <c r="H155" s="12">
        <v>0</v>
      </c>
      <c r="I155" s="12">
        <v>50000</v>
      </c>
      <c r="J155" s="12">
        <v>100000</v>
      </c>
      <c r="K155" s="12">
        <v>0</v>
      </c>
      <c r="L155" s="12">
        <v>0</v>
      </c>
      <c r="M155" s="12">
        <v>0</v>
      </c>
      <c r="N155" s="12">
        <v>200000</v>
      </c>
      <c r="O155" s="12">
        <v>1750000</v>
      </c>
      <c r="P155" s="12">
        <v>1000000</v>
      </c>
      <c r="Q155" s="12">
        <v>400000</v>
      </c>
      <c r="R155" s="12">
        <v>200000</v>
      </c>
      <c r="S155" s="12">
        <v>50000</v>
      </c>
      <c r="T155" s="12">
        <v>0</v>
      </c>
      <c r="U155" s="12">
        <v>0</v>
      </c>
      <c r="V155" s="12">
        <v>0</v>
      </c>
      <c r="W155" s="12">
        <v>0</v>
      </c>
      <c r="X155" s="12">
        <v>0</v>
      </c>
      <c r="Y155" s="12">
        <v>0</v>
      </c>
      <c r="Z155" s="12">
        <v>0</v>
      </c>
      <c r="AA155" s="12">
        <v>0</v>
      </c>
      <c r="AB155" s="12">
        <v>0</v>
      </c>
      <c r="AC155" s="12">
        <v>0</v>
      </c>
      <c r="AD155" s="12">
        <v>0</v>
      </c>
      <c r="AE155" s="12">
        <v>0</v>
      </c>
      <c r="AF155" s="12">
        <v>0</v>
      </c>
      <c r="AG155" s="12">
        <v>0</v>
      </c>
      <c r="AH155" s="12">
        <v>0</v>
      </c>
      <c r="AI155" s="12">
        <v>0</v>
      </c>
      <c r="AJ155" s="12">
        <v>0</v>
      </c>
      <c r="AK155" s="12">
        <v>0</v>
      </c>
      <c r="AL155" s="12">
        <v>0</v>
      </c>
      <c r="AM155" s="12">
        <v>0</v>
      </c>
      <c r="AN155" s="12">
        <v>0</v>
      </c>
      <c r="AO155" s="12">
        <v>0</v>
      </c>
      <c r="AP155" s="12">
        <v>0</v>
      </c>
      <c r="AQ155" s="12">
        <v>0</v>
      </c>
      <c r="AR155" s="12">
        <v>0</v>
      </c>
      <c r="AS155" s="12">
        <v>0</v>
      </c>
      <c r="AT155" s="12">
        <v>0</v>
      </c>
      <c r="AU155" s="12">
        <v>0</v>
      </c>
      <c r="AV155" s="12">
        <v>0</v>
      </c>
      <c r="AW155" s="12">
        <v>0</v>
      </c>
      <c r="AX155" s="12">
        <v>0</v>
      </c>
      <c r="AY155" s="12">
        <v>0</v>
      </c>
      <c r="AZ155" s="12">
        <v>0</v>
      </c>
      <c r="BA155" s="12">
        <v>0</v>
      </c>
      <c r="BB155" s="12">
        <v>0</v>
      </c>
      <c r="BC155" s="12">
        <v>0</v>
      </c>
      <c r="BD155" s="12">
        <v>0</v>
      </c>
      <c r="BE155" s="12">
        <v>0</v>
      </c>
      <c r="BF155" s="12">
        <v>0</v>
      </c>
      <c r="BG155" s="12">
        <v>0</v>
      </c>
      <c r="BH155" s="12">
        <v>0</v>
      </c>
      <c r="BI155" s="12">
        <v>0</v>
      </c>
      <c r="BJ155" s="12">
        <v>0</v>
      </c>
      <c r="BK155" s="12">
        <v>0</v>
      </c>
      <c r="BL155" s="12">
        <v>0</v>
      </c>
      <c r="BM155" s="12">
        <v>0</v>
      </c>
      <c r="BN155" s="12">
        <v>0</v>
      </c>
      <c r="BO155" s="12">
        <v>0</v>
      </c>
      <c r="BP155" s="12">
        <v>0</v>
      </c>
      <c r="BQ155" s="12">
        <v>0</v>
      </c>
      <c r="BR155" s="12">
        <v>0</v>
      </c>
      <c r="BS155" s="12">
        <v>0</v>
      </c>
      <c r="BT155" s="12">
        <v>0</v>
      </c>
      <c r="BU155" s="12">
        <v>0</v>
      </c>
      <c r="BV155" s="12">
        <v>0</v>
      </c>
      <c r="BW155" s="12">
        <v>0</v>
      </c>
      <c r="BX155" s="12">
        <v>0</v>
      </c>
      <c r="BY155" s="12">
        <v>0</v>
      </c>
      <c r="BZ155" s="12">
        <v>0</v>
      </c>
      <c r="CA155" s="12">
        <v>0</v>
      </c>
      <c r="CB155" s="13">
        <v>3750000</v>
      </c>
      <c r="CC155" s="2"/>
      <c r="CD155" s="2"/>
      <c r="CE155" s="2"/>
      <c r="CF155" s="2"/>
      <c r="CG155" s="2"/>
      <c r="CH155" s="2"/>
      <c r="CI155" s="2"/>
      <c r="CJ155" s="2"/>
      <c r="CK155" s="2"/>
      <c r="CL155" s="2"/>
      <c r="CM155" s="2"/>
      <c r="CN155" s="2"/>
      <c r="CO155" s="2"/>
      <c r="CP155" s="3"/>
      <c r="CQ155" s="2"/>
      <c r="CR155" s="3"/>
    </row>
    <row r="156" spans="1:96" ht="15" x14ac:dyDescent="0.2">
      <c r="A156" s="11">
        <v>3432</v>
      </c>
      <c r="B156" s="11">
        <v>1</v>
      </c>
      <c r="C156" s="11" t="s">
        <v>155</v>
      </c>
      <c r="D156" s="11" t="s">
        <v>127</v>
      </c>
      <c r="E156" s="11">
        <v>40000</v>
      </c>
      <c r="F156" s="11">
        <v>40323</v>
      </c>
      <c r="G156" s="11" t="s">
        <v>26</v>
      </c>
      <c r="H156" s="12">
        <v>0</v>
      </c>
      <c r="I156" s="12">
        <v>0</v>
      </c>
      <c r="J156" s="12">
        <v>0</v>
      </c>
      <c r="K156" s="12">
        <v>0</v>
      </c>
      <c r="L156" s="12">
        <v>0</v>
      </c>
      <c r="M156" s="12">
        <v>0</v>
      </c>
      <c r="N156" s="12">
        <v>0</v>
      </c>
      <c r="O156" s="12">
        <v>200000</v>
      </c>
      <c r="P156" s="12">
        <v>1000000</v>
      </c>
      <c r="Q156" s="12">
        <v>750000</v>
      </c>
      <c r="R156" s="12">
        <v>200000</v>
      </c>
      <c r="S156" s="12">
        <v>100000</v>
      </c>
      <c r="T156" s="12">
        <v>0</v>
      </c>
      <c r="U156" s="12">
        <v>0</v>
      </c>
      <c r="V156" s="12">
        <v>0</v>
      </c>
      <c r="W156" s="12">
        <v>0</v>
      </c>
      <c r="X156" s="12">
        <v>0</v>
      </c>
      <c r="Y156" s="12">
        <v>0</v>
      </c>
      <c r="Z156" s="12">
        <v>0</v>
      </c>
      <c r="AA156" s="12">
        <v>0</v>
      </c>
      <c r="AB156" s="12">
        <v>0</v>
      </c>
      <c r="AC156" s="12">
        <v>0</v>
      </c>
      <c r="AD156" s="12">
        <v>0</v>
      </c>
      <c r="AE156" s="12">
        <v>0</v>
      </c>
      <c r="AF156" s="12">
        <v>0</v>
      </c>
      <c r="AG156" s="12">
        <v>0</v>
      </c>
      <c r="AH156" s="12">
        <v>0</v>
      </c>
      <c r="AI156" s="12">
        <v>0</v>
      </c>
      <c r="AJ156" s="12">
        <v>0</v>
      </c>
      <c r="AK156" s="12">
        <v>0</v>
      </c>
      <c r="AL156" s="12">
        <v>0</v>
      </c>
      <c r="AM156" s="12">
        <v>0</v>
      </c>
      <c r="AN156" s="12">
        <v>0</v>
      </c>
      <c r="AO156" s="12">
        <v>0</v>
      </c>
      <c r="AP156" s="12">
        <v>0</v>
      </c>
      <c r="AQ156" s="12">
        <v>0</v>
      </c>
      <c r="AR156" s="12">
        <v>0</v>
      </c>
      <c r="AS156" s="12">
        <v>0</v>
      </c>
      <c r="AT156" s="12">
        <v>0</v>
      </c>
      <c r="AU156" s="12">
        <v>0</v>
      </c>
      <c r="AV156" s="12">
        <v>0</v>
      </c>
      <c r="AW156" s="12">
        <v>0</v>
      </c>
      <c r="AX156" s="12">
        <v>0</v>
      </c>
      <c r="AY156" s="12">
        <v>0</v>
      </c>
      <c r="AZ156" s="12">
        <v>0</v>
      </c>
      <c r="BA156" s="12">
        <v>0</v>
      </c>
      <c r="BB156" s="12">
        <v>0</v>
      </c>
      <c r="BC156" s="12">
        <v>0</v>
      </c>
      <c r="BD156" s="12">
        <v>0</v>
      </c>
      <c r="BE156" s="12">
        <v>0</v>
      </c>
      <c r="BF156" s="12">
        <v>0</v>
      </c>
      <c r="BG156" s="12">
        <v>0</v>
      </c>
      <c r="BH156" s="12">
        <v>0</v>
      </c>
      <c r="BI156" s="12">
        <v>0</v>
      </c>
      <c r="BJ156" s="12">
        <v>0</v>
      </c>
      <c r="BK156" s="12">
        <v>0</v>
      </c>
      <c r="BL156" s="12">
        <v>0</v>
      </c>
      <c r="BM156" s="12">
        <v>0</v>
      </c>
      <c r="BN156" s="12">
        <v>0</v>
      </c>
      <c r="BO156" s="12">
        <v>0</v>
      </c>
      <c r="BP156" s="12">
        <v>0</v>
      </c>
      <c r="BQ156" s="12">
        <v>0</v>
      </c>
      <c r="BR156" s="12">
        <v>0</v>
      </c>
      <c r="BS156" s="12">
        <v>0</v>
      </c>
      <c r="BT156" s="12">
        <v>0</v>
      </c>
      <c r="BU156" s="12">
        <v>0</v>
      </c>
      <c r="BV156" s="12">
        <v>0</v>
      </c>
      <c r="BW156" s="12">
        <v>0</v>
      </c>
      <c r="BX156" s="12">
        <v>0</v>
      </c>
      <c r="BY156" s="12">
        <v>0</v>
      </c>
      <c r="BZ156" s="12">
        <v>0</v>
      </c>
      <c r="CA156" s="12">
        <v>0</v>
      </c>
      <c r="CB156" s="13">
        <v>2250000</v>
      </c>
      <c r="CC156" s="2"/>
      <c r="CD156" s="2"/>
      <c r="CE156" s="2"/>
      <c r="CF156" s="2"/>
      <c r="CG156" s="2"/>
      <c r="CH156" s="2"/>
      <c r="CI156" s="2"/>
      <c r="CJ156" s="2"/>
      <c r="CK156" s="2"/>
      <c r="CL156" s="2"/>
      <c r="CM156" s="2"/>
      <c r="CN156" s="2"/>
      <c r="CO156" s="2"/>
      <c r="CP156" s="3"/>
      <c r="CQ156" s="2"/>
      <c r="CR156" s="3"/>
    </row>
    <row r="157" spans="1:96" ht="15" x14ac:dyDescent="0.2">
      <c r="A157" s="11">
        <v>3432</v>
      </c>
      <c r="B157" s="11">
        <v>2</v>
      </c>
      <c r="C157" s="11" t="s">
        <v>155</v>
      </c>
      <c r="D157" s="11" t="s">
        <v>127</v>
      </c>
      <c r="E157" s="11">
        <v>40000</v>
      </c>
      <c r="F157" s="11">
        <v>40323</v>
      </c>
      <c r="G157" s="11" t="s">
        <v>26</v>
      </c>
      <c r="H157" s="12">
        <v>0</v>
      </c>
      <c r="I157" s="12">
        <v>0</v>
      </c>
      <c r="J157" s="12">
        <v>0</v>
      </c>
      <c r="K157" s="12">
        <v>0</v>
      </c>
      <c r="L157" s="12">
        <v>0</v>
      </c>
      <c r="M157" s="12">
        <v>0</v>
      </c>
      <c r="N157" s="12">
        <v>0</v>
      </c>
      <c r="O157" s="12">
        <v>0</v>
      </c>
      <c r="P157" s="12">
        <v>0</v>
      </c>
      <c r="Q157" s="12">
        <v>0</v>
      </c>
      <c r="R157" s="12">
        <v>20000</v>
      </c>
      <c r="S157" s="12">
        <v>40000</v>
      </c>
      <c r="T157" s="12">
        <v>0</v>
      </c>
      <c r="U157" s="12">
        <v>0</v>
      </c>
      <c r="V157" s="12">
        <v>0</v>
      </c>
      <c r="W157" s="12">
        <v>0</v>
      </c>
      <c r="X157" s="12">
        <v>0</v>
      </c>
      <c r="Y157" s="12">
        <v>0</v>
      </c>
      <c r="Z157" s="12">
        <v>0</v>
      </c>
      <c r="AA157" s="12">
        <v>0</v>
      </c>
      <c r="AB157" s="12">
        <v>0</v>
      </c>
      <c r="AC157" s="12">
        <v>0</v>
      </c>
      <c r="AD157" s="12">
        <v>0</v>
      </c>
      <c r="AE157" s="12">
        <v>0</v>
      </c>
      <c r="AF157" s="12">
        <v>0</v>
      </c>
      <c r="AG157" s="12">
        <v>0</v>
      </c>
      <c r="AH157" s="12">
        <v>0</v>
      </c>
      <c r="AI157" s="12">
        <v>0</v>
      </c>
      <c r="AJ157" s="12">
        <v>0</v>
      </c>
      <c r="AK157" s="12">
        <v>0</v>
      </c>
      <c r="AL157" s="12">
        <v>0</v>
      </c>
      <c r="AM157" s="12">
        <v>0</v>
      </c>
      <c r="AN157" s="12">
        <v>0</v>
      </c>
      <c r="AO157" s="12">
        <v>0</v>
      </c>
      <c r="AP157" s="12">
        <v>0</v>
      </c>
      <c r="AQ157" s="12">
        <v>0</v>
      </c>
      <c r="AR157" s="12">
        <v>0</v>
      </c>
      <c r="AS157" s="12">
        <v>0</v>
      </c>
      <c r="AT157" s="12">
        <v>0</v>
      </c>
      <c r="AU157" s="12">
        <v>0</v>
      </c>
      <c r="AV157" s="12">
        <v>0</v>
      </c>
      <c r="AW157" s="12">
        <v>0</v>
      </c>
      <c r="AX157" s="12">
        <v>0</v>
      </c>
      <c r="AY157" s="12">
        <v>0</v>
      </c>
      <c r="AZ157" s="12">
        <v>0</v>
      </c>
      <c r="BA157" s="12">
        <v>0</v>
      </c>
      <c r="BB157" s="12">
        <v>0</v>
      </c>
      <c r="BC157" s="12">
        <v>0</v>
      </c>
      <c r="BD157" s="12">
        <v>0</v>
      </c>
      <c r="BE157" s="12">
        <v>0</v>
      </c>
      <c r="BF157" s="12">
        <v>0</v>
      </c>
      <c r="BG157" s="12">
        <v>0</v>
      </c>
      <c r="BH157" s="12">
        <v>0</v>
      </c>
      <c r="BI157" s="12">
        <v>0</v>
      </c>
      <c r="BJ157" s="12">
        <v>0</v>
      </c>
      <c r="BK157" s="12">
        <v>0</v>
      </c>
      <c r="BL157" s="12">
        <v>0</v>
      </c>
      <c r="BM157" s="12">
        <v>0</v>
      </c>
      <c r="BN157" s="12">
        <v>0</v>
      </c>
      <c r="BO157" s="12">
        <v>0</v>
      </c>
      <c r="BP157" s="12">
        <v>0</v>
      </c>
      <c r="BQ157" s="12">
        <v>0</v>
      </c>
      <c r="BR157" s="12">
        <v>0</v>
      </c>
      <c r="BS157" s="12">
        <v>0</v>
      </c>
      <c r="BT157" s="12">
        <v>0</v>
      </c>
      <c r="BU157" s="12">
        <v>0</v>
      </c>
      <c r="BV157" s="12">
        <v>0</v>
      </c>
      <c r="BW157" s="12">
        <v>0</v>
      </c>
      <c r="BX157" s="12">
        <v>0</v>
      </c>
      <c r="BY157" s="12">
        <v>0</v>
      </c>
      <c r="BZ157" s="12">
        <v>0</v>
      </c>
      <c r="CA157" s="12">
        <v>0</v>
      </c>
      <c r="CB157" s="13">
        <v>60000</v>
      </c>
      <c r="CC157" s="2"/>
      <c r="CD157" s="2"/>
      <c r="CE157" s="2"/>
      <c r="CF157" s="2"/>
      <c r="CG157" s="2"/>
      <c r="CH157" s="2"/>
      <c r="CI157" s="2"/>
      <c r="CJ157" s="2"/>
      <c r="CK157" s="2"/>
      <c r="CL157" s="2"/>
      <c r="CM157" s="2"/>
      <c r="CN157" s="2"/>
      <c r="CO157" s="2"/>
      <c r="CP157" s="3"/>
      <c r="CQ157" s="2"/>
      <c r="CR157" s="3"/>
    </row>
    <row r="158" spans="1:96" ht="15" x14ac:dyDescent="0.2">
      <c r="A158" s="11">
        <v>3434</v>
      </c>
      <c r="B158" s="11">
        <v>1</v>
      </c>
      <c r="C158" s="11" t="s">
        <v>156</v>
      </c>
      <c r="D158" s="11" t="s">
        <v>127</v>
      </c>
      <c r="E158" s="11">
        <v>40000</v>
      </c>
      <c r="F158" s="11">
        <v>40323</v>
      </c>
      <c r="G158" s="11" t="s">
        <v>26</v>
      </c>
      <c r="H158" s="12">
        <v>0</v>
      </c>
      <c r="I158" s="12">
        <v>0</v>
      </c>
      <c r="J158" s="12">
        <v>0</v>
      </c>
      <c r="K158" s="12">
        <v>0</v>
      </c>
      <c r="L158" s="12">
        <v>0</v>
      </c>
      <c r="M158" s="12">
        <v>0</v>
      </c>
      <c r="N158" s="12">
        <v>0</v>
      </c>
      <c r="O158" s="12">
        <v>25000</v>
      </c>
      <c r="P158" s="12">
        <v>25000</v>
      </c>
      <c r="Q158" s="12">
        <v>0</v>
      </c>
      <c r="R158" s="12">
        <v>0</v>
      </c>
      <c r="S158" s="12">
        <v>0</v>
      </c>
      <c r="T158" s="12">
        <v>0</v>
      </c>
      <c r="U158" s="12">
        <v>0</v>
      </c>
      <c r="V158" s="12">
        <v>0</v>
      </c>
      <c r="W158" s="12">
        <v>0</v>
      </c>
      <c r="X158" s="12">
        <v>0</v>
      </c>
      <c r="Y158" s="12">
        <v>0</v>
      </c>
      <c r="Z158" s="12">
        <v>0</v>
      </c>
      <c r="AA158" s="12">
        <v>0</v>
      </c>
      <c r="AB158" s="12">
        <v>0</v>
      </c>
      <c r="AC158" s="12">
        <v>0</v>
      </c>
      <c r="AD158" s="12">
        <v>0</v>
      </c>
      <c r="AE158" s="12">
        <v>0</v>
      </c>
      <c r="AF158" s="12">
        <v>300000</v>
      </c>
      <c r="AG158" s="12">
        <v>300000</v>
      </c>
      <c r="AH158" s="12">
        <v>700000</v>
      </c>
      <c r="AI158" s="12">
        <v>350000</v>
      </c>
      <c r="AJ158" s="12">
        <v>350000</v>
      </c>
      <c r="AK158" s="12">
        <v>0</v>
      </c>
      <c r="AL158" s="12">
        <v>0</v>
      </c>
      <c r="AM158" s="12">
        <v>0</v>
      </c>
      <c r="AN158" s="12">
        <v>0</v>
      </c>
      <c r="AO158" s="12">
        <v>0</v>
      </c>
      <c r="AP158" s="12">
        <v>0</v>
      </c>
      <c r="AQ158" s="12">
        <v>0</v>
      </c>
      <c r="AR158" s="12">
        <v>0</v>
      </c>
      <c r="AS158" s="12">
        <v>0</v>
      </c>
      <c r="AT158" s="12">
        <v>0</v>
      </c>
      <c r="AU158" s="12">
        <v>0</v>
      </c>
      <c r="AV158" s="12">
        <v>0</v>
      </c>
      <c r="AW158" s="12">
        <v>0</v>
      </c>
      <c r="AX158" s="12">
        <v>0</v>
      </c>
      <c r="AY158" s="12">
        <v>0</v>
      </c>
      <c r="AZ158" s="12">
        <v>0</v>
      </c>
      <c r="BA158" s="12">
        <v>0</v>
      </c>
      <c r="BB158" s="12">
        <v>0</v>
      </c>
      <c r="BC158" s="12">
        <v>0</v>
      </c>
      <c r="BD158" s="12">
        <v>0</v>
      </c>
      <c r="BE158" s="12">
        <v>0</v>
      </c>
      <c r="BF158" s="12">
        <v>0</v>
      </c>
      <c r="BG158" s="12">
        <v>0</v>
      </c>
      <c r="BH158" s="12">
        <v>0</v>
      </c>
      <c r="BI158" s="12">
        <v>0</v>
      </c>
      <c r="BJ158" s="12">
        <v>0</v>
      </c>
      <c r="BK158" s="12">
        <v>0</v>
      </c>
      <c r="BL158" s="12">
        <v>0</v>
      </c>
      <c r="BM158" s="12">
        <v>0</v>
      </c>
      <c r="BN158" s="12">
        <v>0</v>
      </c>
      <c r="BO158" s="12">
        <v>0</v>
      </c>
      <c r="BP158" s="12">
        <v>0</v>
      </c>
      <c r="BQ158" s="12">
        <v>0</v>
      </c>
      <c r="BR158" s="12">
        <v>0</v>
      </c>
      <c r="BS158" s="12">
        <v>0</v>
      </c>
      <c r="BT158" s="12">
        <v>0</v>
      </c>
      <c r="BU158" s="12">
        <v>0</v>
      </c>
      <c r="BV158" s="12">
        <v>0</v>
      </c>
      <c r="BW158" s="12">
        <v>0</v>
      </c>
      <c r="BX158" s="12">
        <v>0</v>
      </c>
      <c r="BY158" s="12">
        <v>0</v>
      </c>
      <c r="BZ158" s="12">
        <v>0</v>
      </c>
      <c r="CA158" s="12">
        <v>0</v>
      </c>
      <c r="CB158" s="13">
        <v>50000</v>
      </c>
      <c r="CC158" s="2"/>
      <c r="CD158" s="2"/>
      <c r="CE158" s="2"/>
      <c r="CF158" s="2"/>
      <c r="CG158" s="2"/>
      <c r="CH158" s="2"/>
      <c r="CI158" s="2"/>
      <c r="CJ158" s="2"/>
      <c r="CK158" s="2"/>
      <c r="CL158" s="2"/>
      <c r="CM158" s="2"/>
      <c r="CN158" s="2"/>
      <c r="CO158" s="2"/>
      <c r="CP158" s="3"/>
      <c r="CQ158" s="2"/>
      <c r="CR158" s="3"/>
    </row>
    <row r="159" spans="1:96" ht="15" x14ac:dyDescent="0.2">
      <c r="A159" s="11">
        <v>3434</v>
      </c>
      <c r="B159" s="11">
        <v>2</v>
      </c>
      <c r="C159" s="11" t="s">
        <v>156</v>
      </c>
      <c r="D159" s="11" t="s">
        <v>106</v>
      </c>
      <c r="E159" s="11" t="s">
        <v>99</v>
      </c>
      <c r="F159" s="11">
        <v>40323</v>
      </c>
      <c r="G159" s="11" t="s">
        <v>26</v>
      </c>
      <c r="H159" s="12">
        <v>0</v>
      </c>
      <c r="I159" s="12">
        <v>0</v>
      </c>
      <c r="J159" s="12">
        <v>0</v>
      </c>
      <c r="K159" s="12">
        <v>0</v>
      </c>
      <c r="L159" s="12">
        <v>0</v>
      </c>
      <c r="M159" s="12">
        <v>0</v>
      </c>
      <c r="N159" s="12">
        <v>0</v>
      </c>
      <c r="O159" s="12">
        <v>25000</v>
      </c>
      <c r="P159" s="12">
        <v>25000</v>
      </c>
      <c r="Q159" s="12">
        <v>0</v>
      </c>
      <c r="R159" s="12">
        <v>0</v>
      </c>
      <c r="S159" s="12">
        <v>0</v>
      </c>
      <c r="T159" s="12">
        <v>0</v>
      </c>
      <c r="U159" s="12">
        <v>0</v>
      </c>
      <c r="V159" s="12">
        <v>0</v>
      </c>
      <c r="W159" s="12">
        <v>0</v>
      </c>
      <c r="X159" s="12">
        <v>0</v>
      </c>
      <c r="Y159" s="12">
        <v>0</v>
      </c>
      <c r="Z159" s="12">
        <v>0</v>
      </c>
      <c r="AA159" s="12">
        <v>0</v>
      </c>
      <c r="AB159" s="12">
        <v>0</v>
      </c>
      <c r="AC159" s="12">
        <v>0</v>
      </c>
      <c r="AD159" s="12">
        <v>0</v>
      </c>
      <c r="AE159" s="12">
        <v>0</v>
      </c>
      <c r="AF159" s="12">
        <v>0</v>
      </c>
      <c r="AG159" s="12">
        <v>0</v>
      </c>
      <c r="AH159" s="12">
        <v>0</v>
      </c>
      <c r="AI159" s="12">
        <v>1500000</v>
      </c>
      <c r="AJ159" s="12">
        <v>500000</v>
      </c>
      <c r="AK159" s="12">
        <v>0</v>
      </c>
      <c r="AL159" s="12">
        <v>0</v>
      </c>
      <c r="AM159" s="12">
        <v>0</v>
      </c>
      <c r="AN159" s="12">
        <v>0</v>
      </c>
      <c r="AO159" s="12">
        <v>0</v>
      </c>
      <c r="AP159" s="12">
        <v>0</v>
      </c>
      <c r="AQ159" s="12">
        <v>0</v>
      </c>
      <c r="AR159" s="12">
        <v>0</v>
      </c>
      <c r="AS159" s="12">
        <v>0</v>
      </c>
      <c r="AT159" s="12">
        <v>0</v>
      </c>
      <c r="AU159" s="12">
        <v>0</v>
      </c>
      <c r="AV159" s="12">
        <v>0</v>
      </c>
      <c r="AW159" s="12">
        <v>0</v>
      </c>
      <c r="AX159" s="12">
        <v>0</v>
      </c>
      <c r="AY159" s="12">
        <v>0</v>
      </c>
      <c r="AZ159" s="12">
        <v>0</v>
      </c>
      <c r="BA159" s="12">
        <v>0</v>
      </c>
      <c r="BB159" s="12">
        <v>0</v>
      </c>
      <c r="BC159" s="12">
        <v>0</v>
      </c>
      <c r="BD159" s="12">
        <v>0</v>
      </c>
      <c r="BE159" s="12">
        <v>0</v>
      </c>
      <c r="BF159" s="12">
        <v>0</v>
      </c>
      <c r="BG159" s="12">
        <v>0</v>
      </c>
      <c r="BH159" s="12">
        <v>0</v>
      </c>
      <c r="BI159" s="12">
        <v>0</v>
      </c>
      <c r="BJ159" s="12">
        <v>0</v>
      </c>
      <c r="BK159" s="12">
        <v>0</v>
      </c>
      <c r="BL159" s="12">
        <v>0</v>
      </c>
      <c r="BM159" s="12">
        <v>0</v>
      </c>
      <c r="BN159" s="12">
        <v>0</v>
      </c>
      <c r="BO159" s="12">
        <v>0</v>
      </c>
      <c r="BP159" s="12">
        <v>0</v>
      </c>
      <c r="BQ159" s="12">
        <v>0</v>
      </c>
      <c r="BR159" s="12">
        <v>0</v>
      </c>
      <c r="BS159" s="12">
        <v>0</v>
      </c>
      <c r="BT159" s="12">
        <v>0</v>
      </c>
      <c r="BU159" s="12">
        <v>0</v>
      </c>
      <c r="BV159" s="12">
        <v>0</v>
      </c>
      <c r="BW159" s="12">
        <v>0</v>
      </c>
      <c r="BX159" s="12">
        <v>0</v>
      </c>
      <c r="BY159" s="12">
        <v>0</v>
      </c>
      <c r="BZ159" s="12">
        <v>0</v>
      </c>
      <c r="CA159" s="12">
        <v>0</v>
      </c>
      <c r="CB159" s="13">
        <v>50000</v>
      </c>
      <c r="CC159" s="2"/>
      <c r="CD159" s="2"/>
      <c r="CE159" s="2"/>
      <c r="CF159" s="2"/>
      <c r="CG159" s="2"/>
      <c r="CH159" s="2"/>
      <c r="CI159" s="2"/>
      <c r="CJ159" s="2"/>
      <c r="CK159" s="2"/>
      <c r="CL159" s="2"/>
      <c r="CM159" s="2"/>
      <c r="CN159" s="2"/>
      <c r="CO159" s="2"/>
      <c r="CP159" s="3"/>
      <c r="CQ159" s="2"/>
      <c r="CR159" s="3"/>
    </row>
    <row r="160" spans="1:96" ht="15" x14ac:dyDescent="0.2">
      <c r="A160" s="11">
        <v>3434</v>
      </c>
      <c r="B160" s="11">
        <v>3</v>
      </c>
      <c r="C160" s="11" t="s">
        <v>156</v>
      </c>
      <c r="D160" s="11" t="s">
        <v>94</v>
      </c>
      <c r="E160" s="11" t="s">
        <v>99</v>
      </c>
      <c r="F160" s="11">
        <v>40323</v>
      </c>
      <c r="G160" s="11" t="s">
        <v>26</v>
      </c>
      <c r="H160" s="12">
        <v>0</v>
      </c>
      <c r="I160" s="12">
        <v>0</v>
      </c>
      <c r="J160" s="12">
        <v>0</v>
      </c>
      <c r="K160" s="12">
        <v>0</v>
      </c>
      <c r="L160" s="12">
        <v>0</v>
      </c>
      <c r="M160" s="12">
        <v>0</v>
      </c>
      <c r="N160" s="12">
        <v>0</v>
      </c>
      <c r="O160" s="12">
        <v>15000</v>
      </c>
      <c r="P160" s="12">
        <v>15000</v>
      </c>
      <c r="Q160" s="12">
        <v>15000</v>
      </c>
      <c r="R160" s="12">
        <v>5000</v>
      </c>
      <c r="S160" s="12">
        <v>0</v>
      </c>
      <c r="T160" s="12">
        <v>0</v>
      </c>
      <c r="U160" s="12">
        <v>0</v>
      </c>
      <c r="V160" s="12">
        <v>0</v>
      </c>
      <c r="W160" s="12">
        <v>0</v>
      </c>
      <c r="X160" s="12">
        <v>0</v>
      </c>
      <c r="Y160" s="12">
        <v>0</v>
      </c>
      <c r="Z160" s="12">
        <v>0</v>
      </c>
      <c r="AA160" s="12">
        <v>0</v>
      </c>
      <c r="AB160" s="12">
        <v>0</v>
      </c>
      <c r="AC160" s="12">
        <v>0</v>
      </c>
      <c r="AD160" s="12">
        <v>0</v>
      </c>
      <c r="AE160" s="12">
        <v>0</v>
      </c>
      <c r="AF160" s="12">
        <v>0</v>
      </c>
      <c r="AG160" s="12">
        <v>0</v>
      </c>
      <c r="AH160" s="12">
        <v>0</v>
      </c>
      <c r="AI160" s="12">
        <v>60000</v>
      </c>
      <c r="AJ160" s="12">
        <v>60000</v>
      </c>
      <c r="AK160" s="12">
        <v>0</v>
      </c>
      <c r="AL160" s="12">
        <v>0</v>
      </c>
      <c r="AM160" s="12">
        <v>0</v>
      </c>
      <c r="AN160" s="12">
        <v>0</v>
      </c>
      <c r="AO160" s="12">
        <v>0</v>
      </c>
      <c r="AP160" s="12">
        <v>0</v>
      </c>
      <c r="AQ160" s="12">
        <v>0</v>
      </c>
      <c r="AR160" s="12">
        <v>0</v>
      </c>
      <c r="AS160" s="12">
        <v>0</v>
      </c>
      <c r="AT160" s="12">
        <v>0</v>
      </c>
      <c r="AU160" s="12">
        <v>0</v>
      </c>
      <c r="AV160" s="12">
        <v>0</v>
      </c>
      <c r="AW160" s="12">
        <v>0</v>
      </c>
      <c r="AX160" s="12">
        <v>0</v>
      </c>
      <c r="AY160" s="12">
        <v>0</v>
      </c>
      <c r="AZ160" s="12">
        <v>0</v>
      </c>
      <c r="BA160" s="12">
        <v>0</v>
      </c>
      <c r="BB160" s="12">
        <v>0</v>
      </c>
      <c r="BC160" s="12">
        <v>0</v>
      </c>
      <c r="BD160" s="12">
        <v>0</v>
      </c>
      <c r="BE160" s="12">
        <v>0</v>
      </c>
      <c r="BF160" s="12">
        <v>0</v>
      </c>
      <c r="BG160" s="12">
        <v>0</v>
      </c>
      <c r="BH160" s="12">
        <v>0</v>
      </c>
      <c r="BI160" s="12">
        <v>0</v>
      </c>
      <c r="BJ160" s="12">
        <v>0</v>
      </c>
      <c r="BK160" s="12">
        <v>0</v>
      </c>
      <c r="BL160" s="12">
        <v>0</v>
      </c>
      <c r="BM160" s="12">
        <v>0</v>
      </c>
      <c r="BN160" s="12">
        <v>0</v>
      </c>
      <c r="BO160" s="12">
        <v>0</v>
      </c>
      <c r="BP160" s="12">
        <v>0</v>
      </c>
      <c r="BQ160" s="12">
        <v>0</v>
      </c>
      <c r="BR160" s="12">
        <v>0</v>
      </c>
      <c r="BS160" s="12">
        <v>0</v>
      </c>
      <c r="BT160" s="12">
        <v>0</v>
      </c>
      <c r="BU160" s="12">
        <v>0</v>
      </c>
      <c r="BV160" s="12">
        <v>0</v>
      </c>
      <c r="BW160" s="12">
        <v>0</v>
      </c>
      <c r="BX160" s="12">
        <v>0</v>
      </c>
      <c r="BY160" s="12">
        <v>0</v>
      </c>
      <c r="BZ160" s="12">
        <v>0</v>
      </c>
      <c r="CA160" s="12">
        <v>0</v>
      </c>
      <c r="CB160" s="13">
        <v>50000</v>
      </c>
      <c r="CC160" s="2"/>
      <c r="CD160" s="2"/>
      <c r="CE160" s="2"/>
      <c r="CF160" s="2"/>
      <c r="CG160" s="2"/>
      <c r="CH160" s="2"/>
      <c r="CI160" s="2"/>
      <c r="CJ160" s="2"/>
      <c r="CK160" s="2"/>
      <c r="CL160" s="2"/>
      <c r="CM160" s="2"/>
      <c r="CN160" s="2"/>
      <c r="CO160" s="2"/>
      <c r="CP160" s="3"/>
      <c r="CQ160" s="2"/>
      <c r="CR160" s="3"/>
    </row>
    <row r="161" spans="1:96" ht="15" x14ac:dyDescent="0.2">
      <c r="A161" s="11">
        <v>3435</v>
      </c>
      <c r="B161" s="11">
        <v>1</v>
      </c>
      <c r="C161" s="11" t="s">
        <v>157</v>
      </c>
      <c r="D161" s="11" t="s">
        <v>127</v>
      </c>
      <c r="E161" s="11">
        <v>49901</v>
      </c>
      <c r="F161" s="11">
        <v>40320</v>
      </c>
      <c r="G161" s="11" t="s">
        <v>26</v>
      </c>
      <c r="H161" s="12">
        <v>0</v>
      </c>
      <c r="I161" s="12">
        <v>0</v>
      </c>
      <c r="J161" s="12">
        <v>0</v>
      </c>
      <c r="K161" s="12">
        <v>0</v>
      </c>
      <c r="L161" s="12">
        <v>0</v>
      </c>
      <c r="M161" s="12">
        <v>0</v>
      </c>
      <c r="N161" s="12">
        <v>0</v>
      </c>
      <c r="O161" s="12">
        <v>550000</v>
      </c>
      <c r="P161" s="12">
        <v>300000</v>
      </c>
      <c r="Q161" s="12">
        <v>250000</v>
      </c>
      <c r="R161" s="12">
        <v>250000</v>
      </c>
      <c r="S161" s="12">
        <v>150000</v>
      </c>
      <c r="T161" s="12">
        <v>0</v>
      </c>
      <c r="U161" s="12">
        <v>0</v>
      </c>
      <c r="V161" s="12">
        <v>0</v>
      </c>
      <c r="W161" s="12">
        <v>0</v>
      </c>
      <c r="X161" s="12">
        <v>0</v>
      </c>
      <c r="Y161" s="12">
        <v>0</v>
      </c>
      <c r="Z161" s="12">
        <v>0</v>
      </c>
      <c r="AA161" s="12">
        <v>0</v>
      </c>
      <c r="AB161" s="12">
        <v>0</v>
      </c>
      <c r="AC161" s="12">
        <v>0</v>
      </c>
      <c r="AD161" s="12">
        <v>0</v>
      </c>
      <c r="AE161" s="12">
        <v>0</v>
      </c>
      <c r="AF161" s="12">
        <v>0</v>
      </c>
      <c r="AG161" s="12">
        <v>0</v>
      </c>
      <c r="AH161" s="12">
        <v>0</v>
      </c>
      <c r="AI161" s="12">
        <v>0</v>
      </c>
      <c r="AJ161" s="12">
        <v>0</v>
      </c>
      <c r="AK161" s="12">
        <v>0</v>
      </c>
      <c r="AL161" s="12">
        <v>0</v>
      </c>
      <c r="AM161" s="12">
        <v>0</v>
      </c>
      <c r="AN161" s="12">
        <v>0</v>
      </c>
      <c r="AO161" s="12">
        <v>0</v>
      </c>
      <c r="AP161" s="12">
        <v>0</v>
      </c>
      <c r="AQ161" s="12">
        <v>0</v>
      </c>
      <c r="AR161" s="12">
        <v>0</v>
      </c>
      <c r="AS161" s="12">
        <v>0</v>
      </c>
      <c r="AT161" s="12">
        <v>0</v>
      </c>
      <c r="AU161" s="12">
        <v>0</v>
      </c>
      <c r="AV161" s="12">
        <v>0</v>
      </c>
      <c r="AW161" s="12">
        <v>0</v>
      </c>
      <c r="AX161" s="12">
        <v>0</v>
      </c>
      <c r="AY161" s="12">
        <v>0</v>
      </c>
      <c r="AZ161" s="12">
        <v>0</v>
      </c>
      <c r="BA161" s="12">
        <v>0</v>
      </c>
      <c r="BB161" s="12">
        <v>0</v>
      </c>
      <c r="BC161" s="12">
        <v>0</v>
      </c>
      <c r="BD161" s="12">
        <v>0</v>
      </c>
      <c r="BE161" s="12">
        <v>0</v>
      </c>
      <c r="BF161" s="12">
        <v>0</v>
      </c>
      <c r="BG161" s="12">
        <v>0</v>
      </c>
      <c r="BH161" s="12">
        <v>0</v>
      </c>
      <c r="BI161" s="12">
        <v>0</v>
      </c>
      <c r="BJ161" s="12">
        <v>0</v>
      </c>
      <c r="BK161" s="12">
        <v>0</v>
      </c>
      <c r="BL161" s="12">
        <v>0</v>
      </c>
      <c r="BM161" s="12">
        <v>0</v>
      </c>
      <c r="BN161" s="12">
        <v>0</v>
      </c>
      <c r="BO161" s="12">
        <v>0</v>
      </c>
      <c r="BP161" s="12">
        <v>0</v>
      </c>
      <c r="BQ161" s="12">
        <v>0</v>
      </c>
      <c r="BR161" s="12">
        <v>0</v>
      </c>
      <c r="BS161" s="12">
        <v>0</v>
      </c>
      <c r="BT161" s="12">
        <v>0</v>
      </c>
      <c r="BU161" s="12">
        <v>0</v>
      </c>
      <c r="BV161" s="12">
        <v>0</v>
      </c>
      <c r="BW161" s="12">
        <v>0</v>
      </c>
      <c r="BX161" s="12">
        <v>0</v>
      </c>
      <c r="BY161" s="12">
        <v>0</v>
      </c>
      <c r="BZ161" s="12">
        <v>0</v>
      </c>
      <c r="CA161" s="12">
        <v>0</v>
      </c>
      <c r="CB161" s="13">
        <v>1500000</v>
      </c>
      <c r="CC161" s="2"/>
      <c r="CD161" s="2"/>
      <c r="CE161" s="2"/>
      <c r="CF161" s="2"/>
      <c r="CG161" s="2"/>
      <c r="CH161" s="2"/>
      <c r="CI161" s="2"/>
      <c r="CJ161" s="2"/>
      <c r="CK161" s="2"/>
      <c r="CL161" s="2"/>
      <c r="CM161" s="2"/>
      <c r="CN161" s="2"/>
      <c r="CO161" s="2"/>
      <c r="CP161" s="3"/>
      <c r="CQ161" s="2"/>
      <c r="CR161" s="3"/>
    </row>
    <row r="162" spans="1:96" ht="15" x14ac:dyDescent="0.2">
      <c r="A162" s="11">
        <v>3436</v>
      </c>
      <c r="B162" s="11">
        <v>1</v>
      </c>
      <c r="C162" s="11" t="s">
        <v>158</v>
      </c>
      <c r="D162" s="11" t="s">
        <v>127</v>
      </c>
      <c r="E162" s="11">
        <v>40000</v>
      </c>
      <c r="F162" s="11">
        <v>40320</v>
      </c>
      <c r="G162" s="11" t="s">
        <v>26</v>
      </c>
      <c r="H162" s="12">
        <v>0</v>
      </c>
      <c r="I162" s="12">
        <v>0</v>
      </c>
      <c r="J162" s="12">
        <v>0</v>
      </c>
      <c r="K162" s="12">
        <v>0</v>
      </c>
      <c r="L162" s="12">
        <v>0</v>
      </c>
      <c r="M162" s="12">
        <v>0</v>
      </c>
      <c r="N162" s="12">
        <v>0</v>
      </c>
      <c r="O162" s="12">
        <v>0</v>
      </c>
      <c r="P162" s="12">
        <v>0</v>
      </c>
      <c r="Q162" s="12">
        <v>0</v>
      </c>
      <c r="R162" s="12">
        <v>0</v>
      </c>
      <c r="S162" s="12">
        <v>0</v>
      </c>
      <c r="T162" s="12">
        <v>0</v>
      </c>
      <c r="U162" s="12">
        <v>0</v>
      </c>
      <c r="V162" s="12">
        <v>0</v>
      </c>
      <c r="W162" s="12">
        <v>0</v>
      </c>
      <c r="X162" s="12">
        <v>0</v>
      </c>
      <c r="Y162" s="12">
        <v>0</v>
      </c>
      <c r="Z162" s="12">
        <v>0</v>
      </c>
      <c r="AA162" s="12">
        <v>0</v>
      </c>
      <c r="AB162" s="12">
        <v>0</v>
      </c>
      <c r="AC162" s="12">
        <v>6666</v>
      </c>
      <c r="AD162" s="12">
        <v>6667</v>
      </c>
      <c r="AE162" s="12">
        <v>6667</v>
      </c>
      <c r="AF162" s="12">
        <v>0</v>
      </c>
      <c r="AG162" s="12">
        <v>0</v>
      </c>
      <c r="AH162" s="12">
        <v>0</v>
      </c>
      <c r="AI162" s="12">
        <v>0</v>
      </c>
      <c r="AJ162" s="12">
        <v>0</v>
      </c>
      <c r="AK162" s="12">
        <v>0</v>
      </c>
      <c r="AL162" s="12">
        <v>31000</v>
      </c>
      <c r="AM162" s="12">
        <v>31000</v>
      </c>
      <c r="AN162" s="12">
        <v>31000</v>
      </c>
      <c r="AO162" s="12">
        <v>31000</v>
      </c>
      <c r="AP162" s="12">
        <v>31000</v>
      </c>
      <c r="AQ162" s="12">
        <v>31000</v>
      </c>
      <c r="AR162" s="12">
        <v>0</v>
      </c>
      <c r="AS162" s="12">
        <v>0</v>
      </c>
      <c r="AT162" s="12">
        <v>0</v>
      </c>
      <c r="AU162" s="12">
        <v>0</v>
      </c>
      <c r="AV162" s="12">
        <v>0</v>
      </c>
      <c r="AW162" s="12">
        <v>0</v>
      </c>
      <c r="AX162" s="12">
        <v>0</v>
      </c>
      <c r="AY162" s="12">
        <v>0</v>
      </c>
      <c r="AZ162" s="12">
        <v>0</v>
      </c>
      <c r="BA162" s="12">
        <v>0</v>
      </c>
      <c r="BB162" s="12">
        <v>0</v>
      </c>
      <c r="BC162" s="12">
        <v>0</v>
      </c>
      <c r="BD162" s="12">
        <v>0</v>
      </c>
      <c r="BE162" s="12">
        <v>0</v>
      </c>
      <c r="BF162" s="12">
        <v>0</v>
      </c>
      <c r="BG162" s="12">
        <v>0</v>
      </c>
      <c r="BH162" s="12">
        <v>0</v>
      </c>
      <c r="BI162" s="12">
        <v>0</v>
      </c>
      <c r="BJ162" s="12">
        <v>0</v>
      </c>
      <c r="BK162" s="12">
        <v>0</v>
      </c>
      <c r="BL162" s="12">
        <v>0</v>
      </c>
      <c r="BM162" s="12">
        <v>0</v>
      </c>
      <c r="BN162" s="12">
        <v>0</v>
      </c>
      <c r="BO162" s="12">
        <v>0</v>
      </c>
      <c r="BP162" s="12">
        <v>0</v>
      </c>
      <c r="BQ162" s="12">
        <v>0</v>
      </c>
      <c r="BR162" s="12">
        <v>0</v>
      </c>
      <c r="BS162" s="12">
        <v>0</v>
      </c>
      <c r="BT162" s="12">
        <v>0</v>
      </c>
      <c r="BU162" s="12">
        <v>0</v>
      </c>
      <c r="BV162" s="12">
        <v>0</v>
      </c>
      <c r="BW162" s="12">
        <v>0</v>
      </c>
      <c r="BX162" s="12">
        <v>0</v>
      </c>
      <c r="BY162" s="12">
        <v>0</v>
      </c>
      <c r="BZ162" s="12">
        <v>0</v>
      </c>
      <c r="CA162" s="12">
        <v>0</v>
      </c>
      <c r="CB162" s="13">
        <v>0</v>
      </c>
      <c r="CC162" s="2"/>
      <c r="CD162" s="2"/>
      <c r="CE162" s="2"/>
      <c r="CF162" s="2"/>
      <c r="CG162" s="2"/>
      <c r="CH162" s="2"/>
      <c r="CI162" s="2"/>
      <c r="CJ162" s="2"/>
      <c r="CK162" s="2"/>
      <c r="CL162" s="2"/>
      <c r="CM162" s="2"/>
      <c r="CN162" s="2"/>
      <c r="CO162" s="2"/>
      <c r="CP162" s="3"/>
      <c r="CQ162" s="2"/>
      <c r="CR162" s="3"/>
    </row>
    <row r="163" spans="1:96" ht="15" x14ac:dyDescent="0.2">
      <c r="A163" s="11">
        <v>3437</v>
      </c>
      <c r="B163" s="11">
        <v>1</v>
      </c>
      <c r="C163" s="11" t="s">
        <v>159</v>
      </c>
      <c r="D163" s="11" t="s">
        <v>127</v>
      </c>
      <c r="E163" s="11">
        <v>40000</v>
      </c>
      <c r="F163" s="11">
        <v>40320</v>
      </c>
      <c r="G163" s="11" t="s">
        <v>26</v>
      </c>
      <c r="H163" s="12">
        <v>0</v>
      </c>
      <c r="I163" s="12">
        <v>0</v>
      </c>
      <c r="J163" s="12">
        <v>0</v>
      </c>
      <c r="K163" s="12">
        <v>0</v>
      </c>
      <c r="L163" s="12">
        <v>0</v>
      </c>
      <c r="M163" s="12">
        <v>0</v>
      </c>
      <c r="N163" s="12">
        <v>0</v>
      </c>
      <c r="O163" s="12">
        <v>0</v>
      </c>
      <c r="P163" s="12">
        <v>0</v>
      </c>
      <c r="Q163" s="12">
        <v>0</v>
      </c>
      <c r="R163" s="12">
        <v>0</v>
      </c>
      <c r="S163" s="12">
        <v>0</v>
      </c>
      <c r="T163" s="12">
        <v>0</v>
      </c>
      <c r="U163" s="12">
        <v>0</v>
      </c>
      <c r="V163" s="12">
        <v>0</v>
      </c>
      <c r="W163" s="12">
        <v>0</v>
      </c>
      <c r="X163" s="12">
        <v>0</v>
      </c>
      <c r="Y163" s="12">
        <v>0</v>
      </c>
      <c r="Z163" s="12">
        <v>0</v>
      </c>
      <c r="AA163" s="12">
        <v>0</v>
      </c>
      <c r="AB163" s="12">
        <v>0</v>
      </c>
      <c r="AC163" s="12">
        <v>0</v>
      </c>
      <c r="AD163" s="12">
        <v>0</v>
      </c>
      <c r="AE163" s="12">
        <v>0</v>
      </c>
      <c r="AF163" s="12">
        <v>0</v>
      </c>
      <c r="AG163" s="12">
        <v>0</v>
      </c>
      <c r="AH163" s="12">
        <v>0</v>
      </c>
      <c r="AI163" s="12">
        <v>0</v>
      </c>
      <c r="AJ163" s="12">
        <v>0</v>
      </c>
      <c r="AK163" s="12">
        <v>0</v>
      </c>
      <c r="AL163" s="12">
        <v>0</v>
      </c>
      <c r="AM163" s="12">
        <v>0</v>
      </c>
      <c r="AN163" s="12">
        <v>0</v>
      </c>
      <c r="AO163" s="12">
        <v>16666</v>
      </c>
      <c r="AP163" s="12">
        <v>16667</v>
      </c>
      <c r="AQ163" s="12">
        <v>16667</v>
      </c>
      <c r="AR163" s="12">
        <v>0</v>
      </c>
      <c r="AS163" s="12">
        <v>0</v>
      </c>
      <c r="AT163" s="12">
        <v>0</v>
      </c>
      <c r="AU163" s="12">
        <v>0</v>
      </c>
      <c r="AV163" s="12">
        <v>0</v>
      </c>
      <c r="AW163" s="12">
        <v>0</v>
      </c>
      <c r="AX163" s="12">
        <v>36833</v>
      </c>
      <c r="AY163" s="12">
        <v>36833</v>
      </c>
      <c r="AZ163" s="12">
        <v>36833</v>
      </c>
      <c r="BA163" s="12">
        <v>36833</v>
      </c>
      <c r="BB163" s="12">
        <v>36833</v>
      </c>
      <c r="BC163" s="12">
        <v>36835</v>
      </c>
      <c r="BD163" s="12">
        <v>0</v>
      </c>
      <c r="BE163" s="12">
        <v>0</v>
      </c>
      <c r="BF163" s="12">
        <v>0</v>
      </c>
      <c r="BG163" s="12">
        <v>0</v>
      </c>
      <c r="BH163" s="12">
        <v>0</v>
      </c>
      <c r="BI163" s="12">
        <v>0</v>
      </c>
      <c r="BJ163" s="12">
        <v>0</v>
      </c>
      <c r="BK163" s="12">
        <v>0</v>
      </c>
      <c r="BL163" s="12">
        <v>0</v>
      </c>
      <c r="BM163" s="12">
        <v>0</v>
      </c>
      <c r="BN163" s="12">
        <v>0</v>
      </c>
      <c r="BO163" s="12">
        <v>0</v>
      </c>
      <c r="BP163" s="12">
        <v>0</v>
      </c>
      <c r="BQ163" s="12">
        <v>0</v>
      </c>
      <c r="BR163" s="12">
        <v>0</v>
      </c>
      <c r="BS163" s="12">
        <v>0</v>
      </c>
      <c r="BT163" s="12">
        <v>0</v>
      </c>
      <c r="BU163" s="12">
        <v>0</v>
      </c>
      <c r="BV163" s="12">
        <v>0</v>
      </c>
      <c r="BW163" s="12">
        <v>0</v>
      </c>
      <c r="BX163" s="12">
        <v>0</v>
      </c>
      <c r="BY163" s="12">
        <v>0</v>
      </c>
      <c r="BZ163" s="12">
        <v>0</v>
      </c>
      <c r="CA163" s="12">
        <v>0</v>
      </c>
      <c r="CB163" s="13">
        <v>0</v>
      </c>
      <c r="CC163" s="2"/>
      <c r="CD163" s="2"/>
      <c r="CE163" s="2"/>
      <c r="CF163" s="2"/>
      <c r="CG163" s="2"/>
      <c r="CH163" s="2"/>
      <c r="CI163" s="2"/>
      <c r="CJ163" s="2"/>
      <c r="CK163" s="2"/>
      <c r="CL163" s="2"/>
      <c r="CM163" s="2"/>
      <c r="CN163" s="2"/>
      <c r="CO163" s="2"/>
      <c r="CP163" s="3"/>
      <c r="CQ163" s="2"/>
      <c r="CR163" s="3"/>
    </row>
    <row r="164" spans="1:96" ht="15" x14ac:dyDescent="0.2">
      <c r="A164" s="11">
        <v>3445</v>
      </c>
      <c r="B164" s="11">
        <v>1</v>
      </c>
      <c r="C164" s="11" t="s">
        <v>160</v>
      </c>
      <c r="D164" s="11" t="s">
        <v>127</v>
      </c>
      <c r="E164" s="11">
        <v>40000</v>
      </c>
      <c r="F164" s="11">
        <v>40320</v>
      </c>
      <c r="G164" s="11" t="s">
        <v>26</v>
      </c>
      <c r="H164" s="12">
        <v>0</v>
      </c>
      <c r="I164" s="12">
        <v>0</v>
      </c>
      <c r="J164" s="12">
        <v>0</v>
      </c>
      <c r="K164" s="12">
        <v>0</v>
      </c>
      <c r="L164" s="12">
        <v>0</v>
      </c>
      <c r="M164" s="12">
        <v>0</v>
      </c>
      <c r="N164" s="12">
        <v>0</v>
      </c>
      <c r="O164" s="12">
        <v>0</v>
      </c>
      <c r="P164" s="12">
        <v>0</v>
      </c>
      <c r="Q164" s="12">
        <v>0</v>
      </c>
      <c r="R164" s="12">
        <v>0</v>
      </c>
      <c r="S164" s="12">
        <v>0</v>
      </c>
      <c r="T164" s="12">
        <v>0</v>
      </c>
      <c r="U164" s="12">
        <v>0</v>
      </c>
      <c r="V164" s="12">
        <v>0</v>
      </c>
      <c r="W164" s="12">
        <v>0</v>
      </c>
      <c r="X164" s="12">
        <v>0</v>
      </c>
      <c r="Y164" s="12">
        <v>0</v>
      </c>
      <c r="Z164" s="12">
        <v>0</v>
      </c>
      <c r="AA164" s="12">
        <v>0</v>
      </c>
      <c r="AB164" s="12">
        <v>0</v>
      </c>
      <c r="AC164" s="12">
        <v>0</v>
      </c>
      <c r="AD164" s="12">
        <v>0</v>
      </c>
      <c r="AE164" s="12">
        <v>0</v>
      </c>
      <c r="AF164" s="12">
        <v>0</v>
      </c>
      <c r="AG164" s="12">
        <v>0</v>
      </c>
      <c r="AH164" s="12">
        <v>0</v>
      </c>
      <c r="AI164" s="12">
        <v>0</v>
      </c>
      <c r="AJ164" s="12">
        <v>0</v>
      </c>
      <c r="AK164" s="12">
        <v>0</v>
      </c>
      <c r="AL164" s="12">
        <v>0</v>
      </c>
      <c r="AM164" s="12">
        <v>0</v>
      </c>
      <c r="AN164" s="12">
        <v>0</v>
      </c>
      <c r="AO164" s="12">
        <v>16666</v>
      </c>
      <c r="AP164" s="12">
        <v>16667</v>
      </c>
      <c r="AQ164" s="12">
        <v>16667</v>
      </c>
      <c r="AR164" s="12">
        <v>0</v>
      </c>
      <c r="AS164" s="12">
        <v>0</v>
      </c>
      <c r="AT164" s="12">
        <v>0</v>
      </c>
      <c r="AU164" s="12">
        <v>0</v>
      </c>
      <c r="AV164" s="12">
        <v>0</v>
      </c>
      <c r="AW164" s="12">
        <v>0</v>
      </c>
      <c r="AX164" s="12">
        <v>36833</v>
      </c>
      <c r="AY164" s="12">
        <v>36833</v>
      </c>
      <c r="AZ164" s="12">
        <v>36833</v>
      </c>
      <c r="BA164" s="12">
        <v>36833</v>
      </c>
      <c r="BB164" s="12">
        <v>36833</v>
      </c>
      <c r="BC164" s="12">
        <v>36835</v>
      </c>
      <c r="BD164" s="12">
        <v>0</v>
      </c>
      <c r="BE164" s="12">
        <v>0</v>
      </c>
      <c r="BF164" s="12">
        <v>0</v>
      </c>
      <c r="BG164" s="12">
        <v>0</v>
      </c>
      <c r="BH164" s="12">
        <v>0</v>
      </c>
      <c r="BI164" s="12">
        <v>0</v>
      </c>
      <c r="BJ164" s="12">
        <v>0</v>
      </c>
      <c r="BK164" s="12">
        <v>0</v>
      </c>
      <c r="BL164" s="12">
        <v>0</v>
      </c>
      <c r="BM164" s="12">
        <v>0</v>
      </c>
      <c r="BN164" s="12">
        <v>0</v>
      </c>
      <c r="BO164" s="12">
        <v>0</v>
      </c>
      <c r="BP164" s="12">
        <v>0</v>
      </c>
      <c r="BQ164" s="12">
        <v>0</v>
      </c>
      <c r="BR164" s="12">
        <v>0</v>
      </c>
      <c r="BS164" s="12">
        <v>0</v>
      </c>
      <c r="BT164" s="12">
        <v>0</v>
      </c>
      <c r="BU164" s="12">
        <v>0</v>
      </c>
      <c r="BV164" s="12">
        <v>0</v>
      </c>
      <c r="BW164" s="12">
        <v>0</v>
      </c>
      <c r="BX164" s="12">
        <v>0</v>
      </c>
      <c r="BY164" s="12">
        <v>0</v>
      </c>
      <c r="BZ164" s="12">
        <v>0</v>
      </c>
      <c r="CA164" s="12">
        <v>0</v>
      </c>
      <c r="CB164" s="13">
        <v>0</v>
      </c>
      <c r="CC164" s="2"/>
      <c r="CD164" s="2"/>
      <c r="CE164" s="2"/>
      <c r="CF164" s="2"/>
      <c r="CG164" s="2"/>
      <c r="CH164" s="2"/>
      <c r="CI164" s="2"/>
      <c r="CJ164" s="2"/>
      <c r="CK164" s="2"/>
      <c r="CL164" s="2"/>
      <c r="CM164" s="2"/>
      <c r="CN164" s="2"/>
      <c r="CO164" s="2"/>
      <c r="CP164" s="3"/>
      <c r="CQ164" s="2"/>
      <c r="CR164" s="3"/>
    </row>
    <row r="165" spans="1:96" ht="15" x14ac:dyDescent="0.2">
      <c r="A165" s="11">
        <v>3448</v>
      </c>
      <c r="B165" s="11">
        <v>1</v>
      </c>
      <c r="C165" s="11" t="s">
        <v>161</v>
      </c>
      <c r="D165" s="11" t="s">
        <v>141</v>
      </c>
      <c r="E165" s="11">
        <v>40000</v>
      </c>
      <c r="F165" s="11">
        <v>40320</v>
      </c>
      <c r="G165" s="11" t="s">
        <v>26</v>
      </c>
      <c r="H165" s="12">
        <v>0</v>
      </c>
      <c r="I165" s="12">
        <v>0</v>
      </c>
      <c r="J165" s="12">
        <v>0</v>
      </c>
      <c r="K165" s="12">
        <v>0</v>
      </c>
      <c r="L165" s="12">
        <v>0</v>
      </c>
      <c r="M165" s="12">
        <v>0</v>
      </c>
      <c r="N165" s="12">
        <v>0</v>
      </c>
      <c r="O165" s="12">
        <v>0</v>
      </c>
      <c r="P165" s="12">
        <v>0</v>
      </c>
      <c r="Q165" s="12">
        <v>0</v>
      </c>
      <c r="R165" s="12">
        <v>0</v>
      </c>
      <c r="S165" s="12">
        <v>0</v>
      </c>
      <c r="T165" s="12">
        <v>0</v>
      </c>
      <c r="U165" s="12">
        <v>0</v>
      </c>
      <c r="V165" s="12">
        <v>0</v>
      </c>
      <c r="W165" s="12">
        <v>0</v>
      </c>
      <c r="X165" s="12">
        <v>0</v>
      </c>
      <c r="Y165" s="12">
        <v>0</v>
      </c>
      <c r="Z165" s="12">
        <v>0</v>
      </c>
      <c r="AA165" s="12">
        <v>0</v>
      </c>
      <c r="AB165" s="12">
        <v>0</v>
      </c>
      <c r="AC165" s="12">
        <v>0</v>
      </c>
      <c r="AD165" s="12">
        <v>0</v>
      </c>
      <c r="AE165" s="12">
        <v>0</v>
      </c>
      <c r="AF165" s="12">
        <v>0</v>
      </c>
      <c r="AG165" s="12">
        <v>0</v>
      </c>
      <c r="AH165" s="12">
        <v>0</v>
      </c>
      <c r="AI165" s="12">
        <v>0</v>
      </c>
      <c r="AJ165" s="12">
        <v>0</v>
      </c>
      <c r="AK165" s="12">
        <v>0</v>
      </c>
      <c r="AL165" s="12">
        <v>0</v>
      </c>
      <c r="AM165" s="12">
        <v>0</v>
      </c>
      <c r="AN165" s="12">
        <v>0</v>
      </c>
      <c r="AO165" s="12">
        <v>0</v>
      </c>
      <c r="AP165" s="12">
        <v>0</v>
      </c>
      <c r="AQ165" s="12">
        <v>0</v>
      </c>
      <c r="AR165" s="12">
        <v>0</v>
      </c>
      <c r="AS165" s="12">
        <v>0</v>
      </c>
      <c r="AT165" s="12">
        <v>0</v>
      </c>
      <c r="AU165" s="12">
        <v>0</v>
      </c>
      <c r="AV165" s="12">
        <v>0</v>
      </c>
      <c r="AW165" s="12">
        <v>0</v>
      </c>
      <c r="AX165" s="12">
        <v>0</v>
      </c>
      <c r="AY165" s="12">
        <v>0</v>
      </c>
      <c r="AZ165" s="12">
        <v>0</v>
      </c>
      <c r="BA165" s="12">
        <v>0</v>
      </c>
      <c r="BB165" s="12">
        <v>0</v>
      </c>
      <c r="BC165" s="12">
        <v>0</v>
      </c>
      <c r="BD165" s="12">
        <v>71638</v>
      </c>
      <c r="BE165" s="12">
        <v>71638</v>
      </c>
      <c r="BF165" s="12">
        <v>71638</v>
      </c>
      <c r="BG165" s="12">
        <v>71638</v>
      </c>
      <c r="BH165" s="12">
        <v>71638</v>
      </c>
      <c r="BI165" s="12">
        <v>71638</v>
      </c>
      <c r="BJ165" s="12">
        <v>71982</v>
      </c>
      <c r="BK165" s="12">
        <v>71638</v>
      </c>
      <c r="BL165" s="12">
        <v>71638</v>
      </c>
      <c r="BM165" s="12">
        <v>71638</v>
      </c>
      <c r="BN165" s="12">
        <v>71638</v>
      </c>
      <c r="BO165" s="12">
        <v>71638</v>
      </c>
      <c r="BP165" s="12">
        <v>71638</v>
      </c>
      <c r="BQ165" s="12">
        <v>71638</v>
      </c>
      <c r="BR165" s="12">
        <v>71638</v>
      </c>
      <c r="BS165" s="12">
        <v>71638</v>
      </c>
      <c r="BT165" s="12">
        <v>71638</v>
      </c>
      <c r="BU165" s="12">
        <v>71638</v>
      </c>
      <c r="BV165" s="12">
        <v>71982</v>
      </c>
      <c r="BW165" s="12">
        <v>71638</v>
      </c>
      <c r="BX165" s="12">
        <v>71638</v>
      </c>
      <c r="BY165" s="12">
        <v>71638</v>
      </c>
      <c r="BZ165" s="12">
        <v>71638</v>
      </c>
      <c r="CA165" s="12">
        <v>71638</v>
      </c>
      <c r="CB165" s="13">
        <v>0</v>
      </c>
      <c r="CC165" s="2"/>
      <c r="CD165" s="2"/>
      <c r="CE165" s="2"/>
      <c r="CF165" s="2"/>
      <c r="CG165" s="2"/>
      <c r="CH165" s="2"/>
      <c r="CI165" s="2"/>
      <c r="CJ165" s="2"/>
      <c r="CK165" s="2"/>
      <c r="CL165" s="2"/>
      <c r="CM165" s="2"/>
      <c r="CN165" s="2"/>
      <c r="CO165" s="2"/>
      <c r="CP165" s="3"/>
      <c r="CQ165" s="2"/>
      <c r="CR165" s="3"/>
    </row>
    <row r="166" spans="1:96" ht="15" x14ac:dyDescent="0.2">
      <c r="A166" s="11">
        <v>3450</v>
      </c>
      <c r="B166" s="11">
        <v>1</v>
      </c>
      <c r="C166" s="11" t="s">
        <v>162</v>
      </c>
      <c r="D166" s="11" t="s">
        <v>127</v>
      </c>
      <c r="E166" s="11">
        <v>49901</v>
      </c>
      <c r="F166" s="11">
        <v>40320</v>
      </c>
      <c r="G166" s="11" t="s">
        <v>26</v>
      </c>
      <c r="H166" s="12">
        <v>260000</v>
      </c>
      <c r="I166" s="12">
        <v>60000</v>
      </c>
      <c r="J166" s="12">
        <v>60000</v>
      </c>
      <c r="K166" s="12">
        <v>60000</v>
      </c>
      <c r="L166" s="12">
        <v>60000</v>
      </c>
      <c r="M166" s="12">
        <v>0</v>
      </c>
      <c r="N166" s="12">
        <v>0</v>
      </c>
      <c r="O166" s="12">
        <v>0</v>
      </c>
      <c r="P166" s="12">
        <v>0</v>
      </c>
      <c r="Q166" s="12">
        <v>0</v>
      </c>
      <c r="R166" s="12">
        <v>0</v>
      </c>
      <c r="S166" s="12">
        <v>0</v>
      </c>
      <c r="T166" s="12">
        <v>0</v>
      </c>
      <c r="U166" s="12">
        <v>0</v>
      </c>
      <c r="V166" s="12">
        <v>0</v>
      </c>
      <c r="W166" s="12">
        <v>0</v>
      </c>
      <c r="X166" s="12">
        <v>0</v>
      </c>
      <c r="Y166" s="12">
        <v>0</v>
      </c>
      <c r="Z166" s="12">
        <v>0</v>
      </c>
      <c r="AA166" s="12">
        <v>0</v>
      </c>
      <c r="AB166" s="12">
        <v>0</v>
      </c>
      <c r="AC166" s="12">
        <v>0</v>
      </c>
      <c r="AD166" s="12">
        <v>0</v>
      </c>
      <c r="AE166" s="12">
        <v>0</v>
      </c>
      <c r="AF166" s="12">
        <v>0</v>
      </c>
      <c r="AG166" s="12">
        <v>0</v>
      </c>
      <c r="AH166" s="12">
        <v>0</v>
      </c>
      <c r="AI166" s="12">
        <v>0</v>
      </c>
      <c r="AJ166" s="12">
        <v>0</v>
      </c>
      <c r="AK166" s="12">
        <v>0</v>
      </c>
      <c r="AL166" s="12">
        <v>0</v>
      </c>
      <c r="AM166" s="12">
        <v>0</v>
      </c>
      <c r="AN166" s="12">
        <v>0</v>
      </c>
      <c r="AO166" s="12">
        <v>0</v>
      </c>
      <c r="AP166" s="12">
        <v>0</v>
      </c>
      <c r="AQ166" s="12">
        <v>0</v>
      </c>
      <c r="AR166" s="12">
        <v>0</v>
      </c>
      <c r="AS166" s="12">
        <v>0</v>
      </c>
      <c r="AT166" s="12">
        <v>0</v>
      </c>
      <c r="AU166" s="12">
        <v>0</v>
      </c>
      <c r="AV166" s="12">
        <v>0</v>
      </c>
      <c r="AW166" s="12">
        <v>0</v>
      </c>
      <c r="AX166" s="12">
        <v>0</v>
      </c>
      <c r="AY166" s="12">
        <v>0</v>
      </c>
      <c r="AZ166" s="12">
        <v>0</v>
      </c>
      <c r="BA166" s="12">
        <v>0</v>
      </c>
      <c r="BB166" s="12">
        <v>0</v>
      </c>
      <c r="BC166" s="12">
        <v>0</v>
      </c>
      <c r="BD166" s="12">
        <v>0</v>
      </c>
      <c r="BE166" s="12">
        <v>0</v>
      </c>
      <c r="BF166" s="12">
        <v>0</v>
      </c>
      <c r="BG166" s="12">
        <v>0</v>
      </c>
      <c r="BH166" s="12">
        <v>0</v>
      </c>
      <c r="BI166" s="12">
        <v>0</v>
      </c>
      <c r="BJ166" s="12">
        <v>0</v>
      </c>
      <c r="BK166" s="12">
        <v>0</v>
      </c>
      <c r="BL166" s="12">
        <v>0</v>
      </c>
      <c r="BM166" s="12">
        <v>0</v>
      </c>
      <c r="BN166" s="12">
        <v>0</v>
      </c>
      <c r="BO166" s="12">
        <v>0</v>
      </c>
      <c r="BP166" s="12">
        <v>0</v>
      </c>
      <c r="BQ166" s="12">
        <v>0</v>
      </c>
      <c r="BR166" s="12">
        <v>0</v>
      </c>
      <c r="BS166" s="12">
        <v>0</v>
      </c>
      <c r="BT166" s="12">
        <v>0</v>
      </c>
      <c r="BU166" s="12">
        <v>0</v>
      </c>
      <c r="BV166" s="12">
        <v>0</v>
      </c>
      <c r="BW166" s="12">
        <v>0</v>
      </c>
      <c r="BX166" s="12">
        <v>0</v>
      </c>
      <c r="BY166" s="12">
        <v>0</v>
      </c>
      <c r="BZ166" s="12">
        <v>0</v>
      </c>
      <c r="CA166" s="12">
        <v>0</v>
      </c>
      <c r="CB166" s="13">
        <v>500000</v>
      </c>
      <c r="CC166" s="2"/>
      <c r="CD166" s="2"/>
      <c r="CE166" s="2"/>
      <c r="CF166" s="2"/>
      <c r="CG166" s="2"/>
      <c r="CH166" s="2"/>
      <c r="CI166" s="2"/>
      <c r="CJ166" s="2"/>
      <c r="CK166" s="2"/>
      <c r="CL166" s="2"/>
      <c r="CM166" s="2"/>
      <c r="CN166" s="2"/>
      <c r="CO166" s="2"/>
      <c r="CP166" s="3"/>
      <c r="CQ166" s="2"/>
      <c r="CR166" s="3"/>
    </row>
    <row r="167" spans="1:96" ht="15" x14ac:dyDescent="0.2">
      <c r="A167" s="11">
        <v>3453</v>
      </c>
      <c r="B167" s="11">
        <v>1</v>
      </c>
      <c r="C167" s="11" t="s">
        <v>163</v>
      </c>
      <c r="D167" s="11" t="s">
        <v>141</v>
      </c>
      <c r="E167" s="11">
        <v>40000</v>
      </c>
      <c r="F167" s="11">
        <v>40320</v>
      </c>
      <c r="G167" s="11" t="s">
        <v>26</v>
      </c>
      <c r="H167" s="12">
        <v>0</v>
      </c>
      <c r="I167" s="12">
        <v>0</v>
      </c>
      <c r="J167" s="12">
        <v>50000</v>
      </c>
      <c r="K167" s="12">
        <v>50000</v>
      </c>
      <c r="L167" s="12">
        <v>50000</v>
      </c>
      <c r="M167" s="12">
        <v>50000</v>
      </c>
      <c r="N167" s="12">
        <v>50000</v>
      </c>
      <c r="O167" s="12">
        <v>50000</v>
      </c>
      <c r="P167" s="12">
        <v>15000</v>
      </c>
      <c r="Q167" s="12">
        <v>0</v>
      </c>
      <c r="R167" s="12">
        <v>0</v>
      </c>
      <c r="S167" s="12">
        <v>0</v>
      </c>
      <c r="T167" s="12">
        <v>0</v>
      </c>
      <c r="U167" s="12">
        <v>0</v>
      </c>
      <c r="V167" s="12">
        <v>0</v>
      </c>
      <c r="W167" s="12">
        <v>0</v>
      </c>
      <c r="X167" s="12">
        <v>0</v>
      </c>
      <c r="Y167" s="12">
        <v>0</v>
      </c>
      <c r="Z167" s="12">
        <v>0</v>
      </c>
      <c r="AA167" s="12">
        <v>0</v>
      </c>
      <c r="AB167" s="12">
        <v>100000</v>
      </c>
      <c r="AC167" s="12">
        <v>100000</v>
      </c>
      <c r="AD167" s="12">
        <v>100000</v>
      </c>
      <c r="AE167" s="12">
        <v>15000</v>
      </c>
      <c r="AF167" s="12">
        <v>0</v>
      </c>
      <c r="AG167" s="12">
        <v>0</v>
      </c>
      <c r="AH167" s="12">
        <v>0</v>
      </c>
      <c r="AI167" s="12">
        <v>0</v>
      </c>
      <c r="AJ167" s="12">
        <v>0</v>
      </c>
      <c r="AK167" s="12">
        <v>0</v>
      </c>
      <c r="AL167" s="12">
        <v>0</v>
      </c>
      <c r="AM167" s="12">
        <v>0</v>
      </c>
      <c r="AN167" s="12">
        <v>100000</v>
      </c>
      <c r="AO167" s="12">
        <v>100000</v>
      </c>
      <c r="AP167" s="12">
        <v>100000</v>
      </c>
      <c r="AQ167" s="12">
        <v>15000</v>
      </c>
      <c r="AR167" s="12">
        <v>0</v>
      </c>
      <c r="AS167" s="12">
        <v>0</v>
      </c>
      <c r="AT167" s="12">
        <v>0</v>
      </c>
      <c r="AU167" s="12">
        <v>0</v>
      </c>
      <c r="AV167" s="12">
        <v>0</v>
      </c>
      <c r="AW167" s="12">
        <v>0</v>
      </c>
      <c r="AX167" s="12">
        <v>0</v>
      </c>
      <c r="AY167" s="12">
        <v>0</v>
      </c>
      <c r="AZ167" s="12">
        <v>100000</v>
      </c>
      <c r="BA167" s="12">
        <v>100000</v>
      </c>
      <c r="BB167" s="12">
        <v>100000</v>
      </c>
      <c r="BC167" s="12">
        <v>15000</v>
      </c>
      <c r="BD167" s="12">
        <v>0</v>
      </c>
      <c r="BE167" s="12">
        <v>0</v>
      </c>
      <c r="BF167" s="12">
        <v>0</v>
      </c>
      <c r="BG167" s="12">
        <v>0</v>
      </c>
      <c r="BH167" s="12">
        <v>0</v>
      </c>
      <c r="BI167" s="12">
        <v>0</v>
      </c>
      <c r="BJ167" s="12">
        <v>0</v>
      </c>
      <c r="BK167" s="12">
        <v>0</v>
      </c>
      <c r="BL167" s="12">
        <v>100000</v>
      </c>
      <c r="BM167" s="12">
        <v>100000</v>
      </c>
      <c r="BN167" s="12">
        <v>100000</v>
      </c>
      <c r="BO167" s="12">
        <v>15000</v>
      </c>
      <c r="BP167" s="12">
        <v>0</v>
      </c>
      <c r="BQ167" s="12">
        <v>0</v>
      </c>
      <c r="BR167" s="12">
        <v>0</v>
      </c>
      <c r="BS167" s="12">
        <v>0</v>
      </c>
      <c r="BT167" s="12">
        <v>0</v>
      </c>
      <c r="BU167" s="12">
        <v>0</v>
      </c>
      <c r="BV167" s="12">
        <v>0</v>
      </c>
      <c r="BW167" s="12">
        <v>0</v>
      </c>
      <c r="BX167" s="12">
        <v>100000</v>
      </c>
      <c r="BY167" s="12">
        <v>100000</v>
      </c>
      <c r="BZ167" s="12">
        <v>100000</v>
      </c>
      <c r="CA167" s="12">
        <v>15000</v>
      </c>
      <c r="CB167" s="13">
        <v>315000</v>
      </c>
      <c r="CC167" s="2"/>
      <c r="CD167" s="2"/>
      <c r="CE167" s="2"/>
      <c r="CF167" s="2"/>
      <c r="CG167" s="2"/>
      <c r="CH167" s="2"/>
      <c r="CI167" s="2"/>
      <c r="CJ167" s="2"/>
      <c r="CK167" s="2"/>
      <c r="CL167" s="2"/>
      <c r="CM167" s="2"/>
      <c r="CN167" s="2"/>
      <c r="CO167" s="2"/>
      <c r="CP167" s="3"/>
      <c r="CQ167" s="2"/>
      <c r="CR167" s="3"/>
    </row>
    <row r="168" spans="1:96" ht="15" x14ac:dyDescent="0.2">
      <c r="A168" s="11">
        <v>3455</v>
      </c>
      <c r="B168" s="11">
        <v>1</v>
      </c>
      <c r="C168" s="11" t="s">
        <v>164</v>
      </c>
      <c r="D168" s="11" t="s">
        <v>127</v>
      </c>
      <c r="E168" s="11">
        <v>40000</v>
      </c>
      <c r="F168" s="11">
        <v>40320</v>
      </c>
      <c r="G168" s="11" t="s">
        <v>26</v>
      </c>
      <c r="H168" s="12">
        <v>0</v>
      </c>
      <c r="I168" s="12">
        <v>0</v>
      </c>
      <c r="J168" s="12">
        <v>0</v>
      </c>
      <c r="K168" s="12">
        <v>0</v>
      </c>
      <c r="L168" s="12">
        <v>0</v>
      </c>
      <c r="M168" s="12">
        <v>0</v>
      </c>
      <c r="N168" s="12">
        <v>0</v>
      </c>
      <c r="O168" s="12">
        <v>0</v>
      </c>
      <c r="P168" s="12">
        <v>0</v>
      </c>
      <c r="Q168" s="12">
        <v>0</v>
      </c>
      <c r="R168" s="12">
        <v>0</v>
      </c>
      <c r="S168" s="12">
        <v>0</v>
      </c>
      <c r="T168" s="12">
        <v>0</v>
      </c>
      <c r="U168" s="12">
        <v>0</v>
      </c>
      <c r="V168" s="12">
        <v>0</v>
      </c>
      <c r="W168" s="12">
        <v>0</v>
      </c>
      <c r="X168" s="12">
        <v>0</v>
      </c>
      <c r="Y168" s="12">
        <v>0</v>
      </c>
      <c r="Z168" s="12">
        <v>0</v>
      </c>
      <c r="AA168" s="12">
        <v>0</v>
      </c>
      <c r="AB168" s="12">
        <v>0</v>
      </c>
      <c r="AC168" s="12">
        <v>0</v>
      </c>
      <c r="AD168" s="12">
        <v>0</v>
      </c>
      <c r="AE168" s="12">
        <v>0</v>
      </c>
      <c r="AF168" s="12">
        <v>0</v>
      </c>
      <c r="AG168" s="12">
        <v>0</v>
      </c>
      <c r="AH168" s="12">
        <v>0</v>
      </c>
      <c r="AI168" s="12">
        <v>0</v>
      </c>
      <c r="AJ168" s="12">
        <v>0</v>
      </c>
      <c r="AK168" s="12">
        <v>0</v>
      </c>
      <c r="AL168" s="12">
        <v>0</v>
      </c>
      <c r="AM168" s="12">
        <v>0</v>
      </c>
      <c r="AN168" s="12">
        <v>0</v>
      </c>
      <c r="AO168" s="12">
        <v>6666</v>
      </c>
      <c r="AP168" s="12">
        <v>6667</v>
      </c>
      <c r="AQ168" s="12">
        <v>6667</v>
      </c>
      <c r="AR168" s="12">
        <v>0</v>
      </c>
      <c r="AS168" s="12">
        <v>0</v>
      </c>
      <c r="AT168" s="12">
        <v>0</v>
      </c>
      <c r="AU168" s="12">
        <v>0</v>
      </c>
      <c r="AV168" s="12">
        <v>0</v>
      </c>
      <c r="AW168" s="12">
        <v>0</v>
      </c>
      <c r="AX168" s="12">
        <v>8833</v>
      </c>
      <c r="AY168" s="12">
        <v>8833</v>
      </c>
      <c r="AZ168" s="12">
        <v>8833</v>
      </c>
      <c r="BA168" s="12">
        <v>8833</v>
      </c>
      <c r="BB168" s="12">
        <v>8833</v>
      </c>
      <c r="BC168" s="12">
        <v>8835</v>
      </c>
      <c r="BD168" s="12">
        <v>0</v>
      </c>
      <c r="BE168" s="12">
        <v>0</v>
      </c>
      <c r="BF168" s="12">
        <v>0</v>
      </c>
      <c r="BG168" s="12">
        <v>0</v>
      </c>
      <c r="BH168" s="12">
        <v>0</v>
      </c>
      <c r="BI168" s="12">
        <v>0</v>
      </c>
      <c r="BJ168" s="12">
        <v>0</v>
      </c>
      <c r="BK168" s="12">
        <v>0</v>
      </c>
      <c r="BL168" s="12">
        <v>0</v>
      </c>
      <c r="BM168" s="12">
        <v>0</v>
      </c>
      <c r="BN168" s="12">
        <v>0</v>
      </c>
      <c r="BO168" s="12">
        <v>0</v>
      </c>
      <c r="BP168" s="12">
        <v>0</v>
      </c>
      <c r="BQ168" s="12">
        <v>0</v>
      </c>
      <c r="BR168" s="12">
        <v>0</v>
      </c>
      <c r="BS168" s="12">
        <v>0</v>
      </c>
      <c r="BT168" s="12">
        <v>0</v>
      </c>
      <c r="BU168" s="12">
        <v>0</v>
      </c>
      <c r="BV168" s="12">
        <v>0</v>
      </c>
      <c r="BW168" s="12">
        <v>0</v>
      </c>
      <c r="BX168" s="12">
        <v>0</v>
      </c>
      <c r="BY168" s="12">
        <v>0</v>
      </c>
      <c r="BZ168" s="12">
        <v>0</v>
      </c>
      <c r="CA168" s="12">
        <v>0</v>
      </c>
      <c r="CB168" s="13">
        <v>0</v>
      </c>
      <c r="CC168" s="2"/>
      <c r="CD168" s="2"/>
      <c r="CE168" s="2"/>
      <c r="CF168" s="2"/>
      <c r="CG168" s="2"/>
      <c r="CH168" s="2"/>
      <c r="CI168" s="2"/>
      <c r="CJ168" s="2"/>
      <c r="CK168" s="2"/>
      <c r="CL168" s="2"/>
      <c r="CM168" s="2"/>
      <c r="CN168" s="2"/>
      <c r="CO168" s="2"/>
      <c r="CP168" s="3"/>
      <c r="CQ168" s="2"/>
      <c r="CR168" s="3"/>
    </row>
    <row r="169" spans="1:96" ht="15" x14ac:dyDescent="0.2">
      <c r="A169" s="11">
        <v>3456</v>
      </c>
      <c r="B169" s="11">
        <v>1</v>
      </c>
      <c r="C169" s="11" t="s">
        <v>165</v>
      </c>
      <c r="D169" s="11" t="s">
        <v>127</v>
      </c>
      <c r="E169" s="11">
        <v>40000</v>
      </c>
      <c r="F169" s="11">
        <v>40320</v>
      </c>
      <c r="G169" s="11" t="s">
        <v>26</v>
      </c>
      <c r="H169" s="12">
        <v>0</v>
      </c>
      <c r="I169" s="12">
        <v>0</v>
      </c>
      <c r="J169" s="12">
        <v>0</v>
      </c>
      <c r="K169" s="12">
        <v>0</v>
      </c>
      <c r="L169" s="12">
        <v>0</v>
      </c>
      <c r="M169" s="12">
        <v>0</v>
      </c>
      <c r="N169" s="12">
        <v>0</v>
      </c>
      <c r="O169" s="12">
        <v>0</v>
      </c>
      <c r="P169" s="12">
        <v>0</v>
      </c>
      <c r="Q169" s="12">
        <v>0</v>
      </c>
      <c r="R169" s="12">
        <v>0</v>
      </c>
      <c r="S169" s="12">
        <v>0</v>
      </c>
      <c r="T169" s="12">
        <v>0</v>
      </c>
      <c r="U169" s="12">
        <v>0</v>
      </c>
      <c r="V169" s="12">
        <v>0</v>
      </c>
      <c r="W169" s="12">
        <v>0</v>
      </c>
      <c r="X169" s="12">
        <v>0</v>
      </c>
      <c r="Y169" s="12">
        <v>0</v>
      </c>
      <c r="Z169" s="12">
        <v>0</v>
      </c>
      <c r="AA169" s="12">
        <v>0</v>
      </c>
      <c r="AB169" s="12">
        <v>0</v>
      </c>
      <c r="AC169" s="12">
        <v>0</v>
      </c>
      <c r="AD169" s="12">
        <v>0</v>
      </c>
      <c r="AE169" s="12">
        <v>0</v>
      </c>
      <c r="AF169" s="12">
        <v>0</v>
      </c>
      <c r="AG169" s="12">
        <v>0</v>
      </c>
      <c r="AH169" s="12">
        <v>0</v>
      </c>
      <c r="AI169" s="12">
        <v>0</v>
      </c>
      <c r="AJ169" s="12">
        <v>0</v>
      </c>
      <c r="AK169" s="12">
        <v>0</v>
      </c>
      <c r="AL169" s="12">
        <v>0</v>
      </c>
      <c r="AM169" s="12">
        <v>0</v>
      </c>
      <c r="AN169" s="12">
        <v>0</v>
      </c>
      <c r="AO169" s="12">
        <v>16666</v>
      </c>
      <c r="AP169" s="12">
        <v>16667</v>
      </c>
      <c r="AQ169" s="12">
        <v>16667</v>
      </c>
      <c r="AR169" s="12">
        <v>0</v>
      </c>
      <c r="AS169" s="12">
        <v>0</v>
      </c>
      <c r="AT169" s="12">
        <v>0</v>
      </c>
      <c r="AU169" s="12">
        <v>0</v>
      </c>
      <c r="AV169" s="12">
        <v>0</v>
      </c>
      <c r="AW169" s="12">
        <v>0</v>
      </c>
      <c r="AX169" s="12">
        <v>85500</v>
      </c>
      <c r="AY169" s="12">
        <v>85500</v>
      </c>
      <c r="AZ169" s="12">
        <v>85500</v>
      </c>
      <c r="BA169" s="12">
        <v>85500</v>
      </c>
      <c r="BB169" s="12">
        <v>85500</v>
      </c>
      <c r="BC169" s="12">
        <v>85500</v>
      </c>
      <c r="BD169" s="12">
        <v>0</v>
      </c>
      <c r="BE169" s="12">
        <v>0</v>
      </c>
      <c r="BF169" s="12">
        <v>0</v>
      </c>
      <c r="BG169" s="12">
        <v>0</v>
      </c>
      <c r="BH169" s="12">
        <v>0</v>
      </c>
      <c r="BI169" s="12">
        <v>0</v>
      </c>
      <c r="BJ169" s="12">
        <v>0</v>
      </c>
      <c r="BK169" s="12">
        <v>0</v>
      </c>
      <c r="BL169" s="12">
        <v>0</v>
      </c>
      <c r="BM169" s="12">
        <v>0</v>
      </c>
      <c r="BN169" s="12">
        <v>0</v>
      </c>
      <c r="BO169" s="12">
        <v>0</v>
      </c>
      <c r="BP169" s="12">
        <v>0</v>
      </c>
      <c r="BQ169" s="12">
        <v>0</v>
      </c>
      <c r="BR169" s="12">
        <v>0</v>
      </c>
      <c r="BS169" s="12">
        <v>0</v>
      </c>
      <c r="BT169" s="12">
        <v>0</v>
      </c>
      <c r="BU169" s="12">
        <v>0</v>
      </c>
      <c r="BV169" s="12">
        <v>0</v>
      </c>
      <c r="BW169" s="12">
        <v>0</v>
      </c>
      <c r="BX169" s="12">
        <v>0</v>
      </c>
      <c r="BY169" s="12">
        <v>0</v>
      </c>
      <c r="BZ169" s="12">
        <v>0</v>
      </c>
      <c r="CA169" s="12">
        <v>0</v>
      </c>
      <c r="CB169" s="13">
        <v>0</v>
      </c>
      <c r="CC169" s="2"/>
      <c r="CD169" s="2"/>
      <c r="CE169" s="2"/>
      <c r="CF169" s="2"/>
      <c r="CG169" s="2"/>
      <c r="CH169" s="2"/>
      <c r="CI169" s="2"/>
      <c r="CJ169" s="2"/>
      <c r="CK169" s="2"/>
      <c r="CL169" s="2"/>
      <c r="CM169" s="2"/>
      <c r="CN169" s="2"/>
      <c r="CO169" s="2"/>
      <c r="CP169" s="3"/>
      <c r="CQ169" s="2"/>
      <c r="CR169" s="3"/>
    </row>
    <row r="170" spans="1:96" ht="15" x14ac:dyDescent="0.2">
      <c r="A170" s="11">
        <v>3459</v>
      </c>
      <c r="B170" s="11">
        <v>1</v>
      </c>
      <c r="C170" s="11" t="s">
        <v>166</v>
      </c>
      <c r="D170" s="11" t="s">
        <v>127</v>
      </c>
      <c r="E170" s="11">
        <v>40000</v>
      </c>
      <c r="F170" s="11">
        <v>40320</v>
      </c>
      <c r="G170" s="11" t="s">
        <v>26</v>
      </c>
      <c r="H170" s="12">
        <v>0</v>
      </c>
      <c r="I170" s="12">
        <v>0</v>
      </c>
      <c r="J170" s="12">
        <v>0</v>
      </c>
      <c r="K170" s="12">
        <v>0</v>
      </c>
      <c r="L170" s="12">
        <v>0</v>
      </c>
      <c r="M170" s="12">
        <v>0</v>
      </c>
      <c r="N170" s="12">
        <v>0</v>
      </c>
      <c r="O170" s="12">
        <v>0</v>
      </c>
      <c r="P170" s="12">
        <v>0</v>
      </c>
      <c r="Q170" s="12">
        <v>0</v>
      </c>
      <c r="R170" s="12">
        <v>0</v>
      </c>
      <c r="S170" s="12">
        <v>0</v>
      </c>
      <c r="T170" s="12">
        <v>0</v>
      </c>
      <c r="U170" s="12">
        <v>0</v>
      </c>
      <c r="V170" s="12">
        <v>0</v>
      </c>
      <c r="W170" s="12">
        <v>0</v>
      </c>
      <c r="X170" s="12">
        <v>0</v>
      </c>
      <c r="Y170" s="12">
        <v>0</v>
      </c>
      <c r="Z170" s="12">
        <v>0</v>
      </c>
      <c r="AA170" s="12">
        <v>0</v>
      </c>
      <c r="AB170" s="12">
        <v>0</v>
      </c>
      <c r="AC170" s="12">
        <v>0</v>
      </c>
      <c r="AD170" s="12">
        <v>0</v>
      </c>
      <c r="AE170" s="12">
        <v>0</v>
      </c>
      <c r="AF170" s="12">
        <v>0</v>
      </c>
      <c r="AG170" s="12">
        <v>0</v>
      </c>
      <c r="AH170" s="12">
        <v>0</v>
      </c>
      <c r="AI170" s="12">
        <v>0</v>
      </c>
      <c r="AJ170" s="12">
        <v>0</v>
      </c>
      <c r="AK170" s="12">
        <v>0</v>
      </c>
      <c r="AL170" s="12">
        <v>0</v>
      </c>
      <c r="AM170" s="12">
        <v>0</v>
      </c>
      <c r="AN170" s="12">
        <v>0</v>
      </c>
      <c r="AO170" s="12">
        <v>11666</v>
      </c>
      <c r="AP170" s="12">
        <v>11667</v>
      </c>
      <c r="AQ170" s="12">
        <v>11667</v>
      </c>
      <c r="AR170" s="12">
        <v>0</v>
      </c>
      <c r="AS170" s="12">
        <v>0</v>
      </c>
      <c r="AT170" s="12">
        <v>0</v>
      </c>
      <c r="AU170" s="12">
        <v>0</v>
      </c>
      <c r="AV170" s="12">
        <v>0</v>
      </c>
      <c r="AW170" s="12">
        <v>0</v>
      </c>
      <c r="AX170" s="12">
        <v>36667</v>
      </c>
      <c r="AY170" s="12">
        <v>36667</v>
      </c>
      <c r="AZ170" s="12">
        <v>36667</v>
      </c>
      <c r="BA170" s="12">
        <v>36667</v>
      </c>
      <c r="BB170" s="12">
        <v>36667</v>
      </c>
      <c r="BC170" s="12">
        <v>36665</v>
      </c>
      <c r="BD170" s="12">
        <v>0</v>
      </c>
      <c r="BE170" s="12">
        <v>0</v>
      </c>
      <c r="BF170" s="12">
        <v>0</v>
      </c>
      <c r="BG170" s="12">
        <v>0</v>
      </c>
      <c r="BH170" s="12">
        <v>0</v>
      </c>
      <c r="BI170" s="12">
        <v>0</v>
      </c>
      <c r="BJ170" s="12">
        <v>0</v>
      </c>
      <c r="BK170" s="12">
        <v>0</v>
      </c>
      <c r="BL170" s="12">
        <v>0</v>
      </c>
      <c r="BM170" s="12">
        <v>0</v>
      </c>
      <c r="BN170" s="12">
        <v>0</v>
      </c>
      <c r="BO170" s="12">
        <v>0</v>
      </c>
      <c r="BP170" s="12">
        <v>0</v>
      </c>
      <c r="BQ170" s="12">
        <v>0</v>
      </c>
      <c r="BR170" s="12">
        <v>0</v>
      </c>
      <c r="BS170" s="12">
        <v>0</v>
      </c>
      <c r="BT170" s="12">
        <v>0</v>
      </c>
      <c r="BU170" s="12">
        <v>0</v>
      </c>
      <c r="BV170" s="12">
        <v>0</v>
      </c>
      <c r="BW170" s="12">
        <v>0</v>
      </c>
      <c r="BX170" s="12">
        <v>0</v>
      </c>
      <c r="BY170" s="12">
        <v>0</v>
      </c>
      <c r="BZ170" s="12">
        <v>0</v>
      </c>
      <c r="CA170" s="12">
        <v>0</v>
      </c>
      <c r="CB170" s="13">
        <v>0</v>
      </c>
      <c r="CC170" s="2"/>
      <c r="CD170" s="2"/>
      <c r="CE170" s="2"/>
      <c r="CF170" s="2"/>
      <c r="CG170" s="2"/>
      <c r="CH170" s="2"/>
      <c r="CI170" s="2"/>
      <c r="CJ170" s="2"/>
      <c r="CK170" s="2"/>
      <c r="CL170" s="2"/>
      <c r="CM170" s="2"/>
      <c r="CN170" s="2"/>
      <c r="CO170" s="2"/>
      <c r="CP170" s="3"/>
      <c r="CQ170" s="2"/>
      <c r="CR170" s="3"/>
    </row>
    <row r="171" spans="1:96" ht="15" x14ac:dyDescent="0.2">
      <c r="A171" s="11">
        <v>3460</v>
      </c>
      <c r="B171" s="11">
        <v>1</v>
      </c>
      <c r="C171" s="11" t="s">
        <v>167</v>
      </c>
      <c r="D171" s="11" t="s">
        <v>127</v>
      </c>
      <c r="E171" s="11">
        <v>40000</v>
      </c>
      <c r="F171" s="11">
        <v>40320</v>
      </c>
      <c r="G171" s="11" t="s">
        <v>26</v>
      </c>
      <c r="H171" s="12">
        <v>0</v>
      </c>
      <c r="I171" s="12">
        <v>0</v>
      </c>
      <c r="J171" s="12">
        <v>0</v>
      </c>
      <c r="K171" s="12">
        <v>0</v>
      </c>
      <c r="L171" s="12">
        <v>0</v>
      </c>
      <c r="M171" s="12">
        <v>0</v>
      </c>
      <c r="N171" s="12">
        <v>0</v>
      </c>
      <c r="O171" s="12">
        <v>0</v>
      </c>
      <c r="P171" s="12">
        <v>0</v>
      </c>
      <c r="Q171" s="12">
        <v>0</v>
      </c>
      <c r="R171" s="12">
        <v>0</v>
      </c>
      <c r="S171" s="12">
        <v>0</v>
      </c>
      <c r="T171" s="12">
        <v>0</v>
      </c>
      <c r="U171" s="12">
        <v>0</v>
      </c>
      <c r="V171" s="12">
        <v>0</v>
      </c>
      <c r="W171" s="12">
        <v>0</v>
      </c>
      <c r="X171" s="12">
        <v>0</v>
      </c>
      <c r="Y171" s="12">
        <v>0</v>
      </c>
      <c r="Z171" s="12">
        <v>0</v>
      </c>
      <c r="AA171" s="12">
        <v>0</v>
      </c>
      <c r="AB171" s="12">
        <v>0</v>
      </c>
      <c r="AC171" s="12">
        <v>0</v>
      </c>
      <c r="AD171" s="12">
        <v>0</v>
      </c>
      <c r="AE171" s="12">
        <v>0</v>
      </c>
      <c r="AF171" s="12">
        <v>0</v>
      </c>
      <c r="AG171" s="12">
        <v>0</v>
      </c>
      <c r="AH171" s="12">
        <v>0</v>
      </c>
      <c r="AI171" s="12">
        <v>0</v>
      </c>
      <c r="AJ171" s="12">
        <v>0</v>
      </c>
      <c r="AK171" s="12">
        <v>0</v>
      </c>
      <c r="AL171" s="12">
        <v>0</v>
      </c>
      <c r="AM171" s="12">
        <v>0</v>
      </c>
      <c r="AN171" s="12">
        <v>0</v>
      </c>
      <c r="AO171" s="12">
        <v>16666</v>
      </c>
      <c r="AP171" s="12">
        <v>16667</v>
      </c>
      <c r="AQ171" s="12">
        <v>16667</v>
      </c>
      <c r="AR171" s="12">
        <v>0</v>
      </c>
      <c r="AS171" s="12">
        <v>0</v>
      </c>
      <c r="AT171" s="12">
        <v>0</v>
      </c>
      <c r="AU171" s="12">
        <v>0</v>
      </c>
      <c r="AV171" s="12">
        <v>0</v>
      </c>
      <c r="AW171" s="12">
        <v>0</v>
      </c>
      <c r="AX171" s="12">
        <v>38500</v>
      </c>
      <c r="AY171" s="12">
        <v>38500</v>
      </c>
      <c r="AZ171" s="12">
        <v>38500</v>
      </c>
      <c r="BA171" s="12">
        <v>38500</v>
      </c>
      <c r="BB171" s="12">
        <v>38500</v>
      </c>
      <c r="BC171" s="12">
        <v>38500</v>
      </c>
      <c r="BD171" s="12">
        <v>0</v>
      </c>
      <c r="BE171" s="12">
        <v>0</v>
      </c>
      <c r="BF171" s="12">
        <v>0</v>
      </c>
      <c r="BG171" s="12">
        <v>0</v>
      </c>
      <c r="BH171" s="12">
        <v>0</v>
      </c>
      <c r="BI171" s="12">
        <v>0</v>
      </c>
      <c r="BJ171" s="12">
        <v>0</v>
      </c>
      <c r="BK171" s="12">
        <v>0</v>
      </c>
      <c r="BL171" s="12">
        <v>0</v>
      </c>
      <c r="BM171" s="12">
        <v>0</v>
      </c>
      <c r="BN171" s="12">
        <v>0</v>
      </c>
      <c r="BO171" s="12">
        <v>0</v>
      </c>
      <c r="BP171" s="12">
        <v>0</v>
      </c>
      <c r="BQ171" s="12">
        <v>0</v>
      </c>
      <c r="BR171" s="12">
        <v>0</v>
      </c>
      <c r="BS171" s="12">
        <v>0</v>
      </c>
      <c r="BT171" s="12">
        <v>0</v>
      </c>
      <c r="BU171" s="12">
        <v>0</v>
      </c>
      <c r="BV171" s="12">
        <v>0</v>
      </c>
      <c r="BW171" s="12">
        <v>0</v>
      </c>
      <c r="BX171" s="12">
        <v>0</v>
      </c>
      <c r="BY171" s="12">
        <v>0</v>
      </c>
      <c r="BZ171" s="12">
        <v>0</v>
      </c>
      <c r="CA171" s="12">
        <v>0</v>
      </c>
      <c r="CB171" s="13">
        <v>0</v>
      </c>
      <c r="CC171" s="2"/>
      <c r="CD171" s="2"/>
      <c r="CE171" s="2"/>
      <c r="CF171" s="2"/>
      <c r="CG171" s="2"/>
      <c r="CH171" s="2"/>
      <c r="CI171" s="2"/>
      <c r="CJ171" s="2"/>
      <c r="CK171" s="2"/>
      <c r="CL171" s="2"/>
      <c r="CM171" s="2"/>
      <c r="CN171" s="2"/>
      <c r="CO171" s="2"/>
      <c r="CP171" s="3"/>
      <c r="CQ171" s="2"/>
      <c r="CR171" s="3"/>
    </row>
    <row r="172" spans="1:96" ht="15" x14ac:dyDescent="0.2">
      <c r="A172" s="11">
        <v>3466</v>
      </c>
      <c r="B172" s="11">
        <v>1</v>
      </c>
      <c r="C172" s="11" t="s">
        <v>168</v>
      </c>
      <c r="D172" s="11" t="s">
        <v>141</v>
      </c>
      <c r="E172" s="11">
        <v>40000</v>
      </c>
      <c r="F172" s="11">
        <v>40323</v>
      </c>
      <c r="G172" s="11" t="s">
        <v>26</v>
      </c>
      <c r="H172" s="12">
        <v>0</v>
      </c>
      <c r="I172" s="12">
        <v>0</v>
      </c>
      <c r="J172" s="12">
        <v>0</v>
      </c>
      <c r="K172" s="12">
        <v>0</v>
      </c>
      <c r="L172" s="12">
        <v>0</v>
      </c>
      <c r="M172" s="12">
        <v>0</v>
      </c>
      <c r="N172" s="12">
        <v>0</v>
      </c>
      <c r="O172" s="12">
        <v>0</v>
      </c>
      <c r="P172" s="12">
        <v>0</v>
      </c>
      <c r="Q172" s="12">
        <v>0</v>
      </c>
      <c r="R172" s="12">
        <v>0</v>
      </c>
      <c r="S172" s="12">
        <v>0</v>
      </c>
      <c r="T172" s="12">
        <v>0</v>
      </c>
      <c r="U172" s="12">
        <v>0</v>
      </c>
      <c r="V172" s="12">
        <v>0</v>
      </c>
      <c r="W172" s="12">
        <v>0</v>
      </c>
      <c r="X172" s="12">
        <v>0</v>
      </c>
      <c r="Y172" s="12">
        <v>0</v>
      </c>
      <c r="Z172" s="12">
        <v>0</v>
      </c>
      <c r="AA172" s="12">
        <v>0</v>
      </c>
      <c r="AB172" s="12">
        <v>0</v>
      </c>
      <c r="AC172" s="12">
        <v>0</v>
      </c>
      <c r="AD172" s="12">
        <v>0</v>
      </c>
      <c r="AE172" s="12">
        <v>0</v>
      </c>
      <c r="AF172" s="12">
        <v>0</v>
      </c>
      <c r="AG172" s="12">
        <v>0</v>
      </c>
      <c r="AH172" s="12">
        <v>0</v>
      </c>
      <c r="AI172" s="12">
        <v>0</v>
      </c>
      <c r="AJ172" s="12">
        <v>0</v>
      </c>
      <c r="AK172" s="12">
        <v>0</v>
      </c>
      <c r="AL172" s="12">
        <v>0</v>
      </c>
      <c r="AM172" s="12">
        <v>0</v>
      </c>
      <c r="AN172" s="12">
        <v>0</v>
      </c>
      <c r="AO172" s="12">
        <v>0</v>
      </c>
      <c r="AP172" s="12">
        <v>0</v>
      </c>
      <c r="AQ172" s="12">
        <v>0</v>
      </c>
      <c r="AR172" s="12">
        <v>0</v>
      </c>
      <c r="AS172" s="12">
        <v>0</v>
      </c>
      <c r="AT172" s="12">
        <v>0</v>
      </c>
      <c r="AU172" s="12">
        <v>0</v>
      </c>
      <c r="AV172" s="12">
        <v>0</v>
      </c>
      <c r="AW172" s="12">
        <v>0</v>
      </c>
      <c r="AX172" s="12">
        <v>0</v>
      </c>
      <c r="AY172" s="12">
        <v>0</v>
      </c>
      <c r="AZ172" s="12">
        <v>0</v>
      </c>
      <c r="BA172" s="12">
        <v>0</v>
      </c>
      <c r="BB172" s="12">
        <v>0</v>
      </c>
      <c r="BC172" s="12">
        <v>0</v>
      </c>
      <c r="BD172" s="12">
        <v>0</v>
      </c>
      <c r="BE172" s="12">
        <v>0</v>
      </c>
      <c r="BF172" s="12">
        <v>0</v>
      </c>
      <c r="BG172" s="12">
        <v>0</v>
      </c>
      <c r="BH172" s="12">
        <v>0</v>
      </c>
      <c r="BI172" s="12">
        <v>0</v>
      </c>
      <c r="BJ172" s="12">
        <v>0</v>
      </c>
      <c r="BK172" s="12">
        <v>0</v>
      </c>
      <c r="BL172" s="12">
        <v>0</v>
      </c>
      <c r="BM172" s="12">
        <v>0</v>
      </c>
      <c r="BN172" s="12">
        <v>0</v>
      </c>
      <c r="BO172" s="12">
        <v>0</v>
      </c>
      <c r="BP172" s="12">
        <v>0</v>
      </c>
      <c r="BQ172" s="12">
        <v>0</v>
      </c>
      <c r="BR172" s="12">
        <v>0</v>
      </c>
      <c r="BS172" s="12">
        <v>150000</v>
      </c>
      <c r="BT172" s="12">
        <v>0</v>
      </c>
      <c r="BU172" s="12">
        <v>0</v>
      </c>
      <c r="BV172" s="12">
        <v>0</v>
      </c>
      <c r="BW172" s="12">
        <v>0</v>
      </c>
      <c r="BX172" s="12">
        <v>0</v>
      </c>
      <c r="BY172" s="12">
        <v>0</v>
      </c>
      <c r="BZ172" s="12">
        <v>0</v>
      </c>
      <c r="CA172" s="12">
        <v>0</v>
      </c>
      <c r="CB172" s="13">
        <v>0</v>
      </c>
      <c r="CC172" s="2"/>
      <c r="CD172" s="2"/>
      <c r="CE172" s="2"/>
      <c r="CF172" s="2"/>
      <c r="CG172" s="2"/>
      <c r="CH172" s="2"/>
      <c r="CI172" s="2"/>
      <c r="CJ172" s="2"/>
      <c r="CK172" s="2"/>
      <c r="CL172" s="2"/>
      <c r="CM172" s="2"/>
      <c r="CN172" s="2"/>
      <c r="CO172" s="2"/>
      <c r="CP172" s="3"/>
      <c r="CQ172" s="2"/>
      <c r="CR172" s="3"/>
    </row>
    <row r="173" spans="1:96" ht="15" x14ac:dyDescent="0.2">
      <c r="A173" s="11">
        <v>3467</v>
      </c>
      <c r="B173" s="11">
        <v>1</v>
      </c>
      <c r="C173" s="11" t="s">
        <v>169</v>
      </c>
      <c r="D173" s="11" t="s">
        <v>127</v>
      </c>
      <c r="E173" s="11" t="s">
        <v>99</v>
      </c>
      <c r="F173" s="11">
        <v>40320</v>
      </c>
      <c r="G173" s="11" t="s">
        <v>26</v>
      </c>
      <c r="H173" s="12">
        <v>0</v>
      </c>
      <c r="I173" s="12">
        <v>0</v>
      </c>
      <c r="J173" s="12">
        <v>0</v>
      </c>
      <c r="K173" s="12">
        <v>0</v>
      </c>
      <c r="L173" s="12">
        <v>0</v>
      </c>
      <c r="M173" s="12">
        <v>0</v>
      </c>
      <c r="N173" s="12">
        <v>0</v>
      </c>
      <c r="O173" s="12">
        <v>0</v>
      </c>
      <c r="P173" s="12">
        <v>0</v>
      </c>
      <c r="Q173" s="12">
        <v>16667</v>
      </c>
      <c r="R173" s="12">
        <v>16667</v>
      </c>
      <c r="S173" s="12">
        <v>16666</v>
      </c>
      <c r="T173" s="12">
        <v>0</v>
      </c>
      <c r="U173" s="12">
        <v>0</v>
      </c>
      <c r="V173" s="12">
        <v>0</v>
      </c>
      <c r="W173" s="12">
        <v>0</v>
      </c>
      <c r="X173" s="12">
        <v>0</v>
      </c>
      <c r="Y173" s="12">
        <v>0</v>
      </c>
      <c r="Z173" s="12">
        <v>91667</v>
      </c>
      <c r="AA173" s="12">
        <v>91667</v>
      </c>
      <c r="AB173" s="12">
        <v>91667</v>
      </c>
      <c r="AC173" s="12">
        <v>91667</v>
      </c>
      <c r="AD173" s="12">
        <v>91667</v>
      </c>
      <c r="AE173" s="12">
        <v>91665</v>
      </c>
      <c r="AF173" s="12">
        <v>0</v>
      </c>
      <c r="AG173" s="12">
        <v>0</v>
      </c>
      <c r="AH173" s="12">
        <v>0</v>
      </c>
      <c r="AI173" s="12">
        <v>0</v>
      </c>
      <c r="AJ173" s="12">
        <v>0</v>
      </c>
      <c r="AK173" s="12">
        <v>0</v>
      </c>
      <c r="AL173" s="12">
        <v>0</v>
      </c>
      <c r="AM173" s="12">
        <v>0</v>
      </c>
      <c r="AN173" s="12">
        <v>0</v>
      </c>
      <c r="AO173" s="12">
        <v>0</v>
      </c>
      <c r="AP173" s="12">
        <v>0</v>
      </c>
      <c r="AQ173" s="12">
        <v>0</v>
      </c>
      <c r="AR173" s="12">
        <v>0</v>
      </c>
      <c r="AS173" s="12">
        <v>0</v>
      </c>
      <c r="AT173" s="12">
        <v>0</v>
      </c>
      <c r="AU173" s="12">
        <v>0</v>
      </c>
      <c r="AV173" s="12">
        <v>0</v>
      </c>
      <c r="AW173" s="12">
        <v>0</v>
      </c>
      <c r="AX173" s="12">
        <v>0</v>
      </c>
      <c r="AY173" s="12">
        <v>0</v>
      </c>
      <c r="AZ173" s="12">
        <v>0</v>
      </c>
      <c r="BA173" s="12">
        <v>0</v>
      </c>
      <c r="BB173" s="12">
        <v>0</v>
      </c>
      <c r="BC173" s="12">
        <v>0</v>
      </c>
      <c r="BD173" s="12">
        <v>0</v>
      </c>
      <c r="BE173" s="12">
        <v>0</v>
      </c>
      <c r="BF173" s="12">
        <v>0</v>
      </c>
      <c r="BG173" s="12">
        <v>0</v>
      </c>
      <c r="BH173" s="12">
        <v>0</v>
      </c>
      <c r="BI173" s="12">
        <v>0</v>
      </c>
      <c r="BJ173" s="12">
        <v>0</v>
      </c>
      <c r="BK173" s="12">
        <v>0</v>
      </c>
      <c r="BL173" s="12">
        <v>0</v>
      </c>
      <c r="BM173" s="12">
        <v>0</v>
      </c>
      <c r="BN173" s="12">
        <v>0</v>
      </c>
      <c r="BO173" s="12">
        <v>0</v>
      </c>
      <c r="BP173" s="12">
        <v>0</v>
      </c>
      <c r="BQ173" s="12">
        <v>0</v>
      </c>
      <c r="BR173" s="12">
        <v>0</v>
      </c>
      <c r="BS173" s="12">
        <v>0</v>
      </c>
      <c r="BT173" s="12">
        <v>0</v>
      </c>
      <c r="BU173" s="12">
        <v>0</v>
      </c>
      <c r="BV173" s="12">
        <v>0</v>
      </c>
      <c r="BW173" s="12">
        <v>0</v>
      </c>
      <c r="BX173" s="12">
        <v>0</v>
      </c>
      <c r="BY173" s="12">
        <v>0</v>
      </c>
      <c r="BZ173" s="12">
        <v>0</v>
      </c>
      <c r="CA173" s="12">
        <v>0</v>
      </c>
      <c r="CB173" s="13">
        <v>50000</v>
      </c>
      <c r="CC173" s="2"/>
      <c r="CD173" s="2"/>
      <c r="CE173" s="2"/>
      <c r="CF173" s="2"/>
      <c r="CG173" s="2"/>
      <c r="CH173" s="2"/>
      <c r="CI173" s="2"/>
      <c r="CJ173" s="2"/>
      <c r="CK173" s="2"/>
      <c r="CL173" s="2"/>
      <c r="CM173" s="2"/>
      <c r="CN173" s="2"/>
      <c r="CO173" s="2"/>
      <c r="CP173" s="3"/>
      <c r="CQ173" s="2"/>
      <c r="CR173" s="3"/>
    </row>
    <row r="174" spans="1:96" ht="15" x14ac:dyDescent="0.2">
      <c r="A174" s="11">
        <v>3477</v>
      </c>
      <c r="B174" s="11">
        <v>1</v>
      </c>
      <c r="C174" s="11" t="s">
        <v>170</v>
      </c>
      <c r="D174" s="11" t="s">
        <v>127</v>
      </c>
      <c r="E174" s="11" t="s">
        <v>99</v>
      </c>
      <c r="F174" s="11">
        <v>40323</v>
      </c>
      <c r="G174" s="11" t="s">
        <v>26</v>
      </c>
      <c r="H174" s="12">
        <v>150000</v>
      </c>
      <c r="I174" s="12">
        <v>130000</v>
      </c>
      <c r="J174" s="12">
        <v>150000</v>
      </c>
      <c r="K174" s="12">
        <v>150000</v>
      </c>
      <c r="L174" s="12">
        <v>100000</v>
      </c>
      <c r="M174" s="12">
        <v>24000</v>
      </c>
      <c r="N174" s="12">
        <v>0</v>
      </c>
      <c r="O174" s="12">
        <v>0</v>
      </c>
      <c r="P174" s="12">
        <v>0</v>
      </c>
      <c r="Q174" s="12">
        <v>0</v>
      </c>
      <c r="R174" s="12">
        <v>0</v>
      </c>
      <c r="S174" s="12">
        <v>0</v>
      </c>
      <c r="T174" s="12">
        <v>0</v>
      </c>
      <c r="U174" s="12">
        <v>0</v>
      </c>
      <c r="V174" s="12">
        <v>0</v>
      </c>
      <c r="W174" s="12">
        <v>0</v>
      </c>
      <c r="X174" s="12">
        <v>0</v>
      </c>
      <c r="Y174" s="12">
        <v>0</v>
      </c>
      <c r="Z174" s="12">
        <v>0</v>
      </c>
      <c r="AA174" s="12">
        <v>0</v>
      </c>
      <c r="AB174" s="12">
        <v>0</v>
      </c>
      <c r="AC174" s="12">
        <v>0</v>
      </c>
      <c r="AD174" s="12">
        <v>0</v>
      </c>
      <c r="AE174" s="12">
        <v>0</v>
      </c>
      <c r="AF174" s="12">
        <v>0</v>
      </c>
      <c r="AG174" s="12">
        <v>0</v>
      </c>
      <c r="AH174" s="12">
        <v>0</v>
      </c>
      <c r="AI174" s="12">
        <v>0</v>
      </c>
      <c r="AJ174" s="12">
        <v>0</v>
      </c>
      <c r="AK174" s="12">
        <v>0</v>
      </c>
      <c r="AL174" s="12">
        <v>0</v>
      </c>
      <c r="AM174" s="12">
        <v>0</v>
      </c>
      <c r="AN174" s="12">
        <v>0</v>
      </c>
      <c r="AO174" s="12">
        <v>0</v>
      </c>
      <c r="AP174" s="12">
        <v>0</v>
      </c>
      <c r="AQ174" s="12">
        <v>0</v>
      </c>
      <c r="AR174" s="12">
        <v>0</v>
      </c>
      <c r="AS174" s="12">
        <v>0</v>
      </c>
      <c r="AT174" s="12">
        <v>0</v>
      </c>
      <c r="AU174" s="12">
        <v>0</v>
      </c>
      <c r="AV174" s="12">
        <v>0</v>
      </c>
      <c r="AW174" s="12">
        <v>0</v>
      </c>
      <c r="AX174" s="12">
        <v>0</v>
      </c>
      <c r="AY174" s="12">
        <v>0</v>
      </c>
      <c r="AZ174" s="12">
        <v>0</v>
      </c>
      <c r="BA174" s="12">
        <v>0</v>
      </c>
      <c r="BB174" s="12">
        <v>0</v>
      </c>
      <c r="BC174" s="12">
        <v>0</v>
      </c>
      <c r="BD174" s="12">
        <v>0</v>
      </c>
      <c r="BE174" s="12">
        <v>0</v>
      </c>
      <c r="BF174" s="12">
        <v>0</v>
      </c>
      <c r="BG174" s="12">
        <v>0</v>
      </c>
      <c r="BH174" s="12">
        <v>0</v>
      </c>
      <c r="BI174" s="12">
        <v>0</v>
      </c>
      <c r="BJ174" s="12">
        <v>0</v>
      </c>
      <c r="BK174" s="12">
        <v>0</v>
      </c>
      <c r="BL174" s="12">
        <v>0</v>
      </c>
      <c r="BM174" s="12">
        <v>0</v>
      </c>
      <c r="BN174" s="12">
        <v>0</v>
      </c>
      <c r="BO174" s="12">
        <v>0</v>
      </c>
      <c r="BP174" s="12">
        <v>0</v>
      </c>
      <c r="BQ174" s="12">
        <v>0</v>
      </c>
      <c r="BR174" s="12">
        <v>0</v>
      </c>
      <c r="BS174" s="12">
        <v>0</v>
      </c>
      <c r="BT174" s="12">
        <v>0</v>
      </c>
      <c r="BU174" s="12">
        <v>0</v>
      </c>
      <c r="BV174" s="12">
        <v>0</v>
      </c>
      <c r="BW174" s="12">
        <v>0</v>
      </c>
      <c r="BX174" s="12">
        <v>0</v>
      </c>
      <c r="BY174" s="12">
        <v>0</v>
      </c>
      <c r="BZ174" s="12">
        <v>0</v>
      </c>
      <c r="CA174" s="12">
        <v>0</v>
      </c>
      <c r="CB174" s="13">
        <v>704000</v>
      </c>
      <c r="CC174" s="2"/>
      <c r="CD174" s="2"/>
      <c r="CE174" s="2"/>
      <c r="CF174" s="2"/>
      <c r="CG174" s="2"/>
      <c r="CH174" s="2"/>
      <c r="CI174" s="2"/>
      <c r="CJ174" s="2"/>
      <c r="CK174" s="2"/>
      <c r="CL174" s="2"/>
      <c r="CM174" s="2"/>
      <c r="CN174" s="2"/>
      <c r="CO174" s="2"/>
      <c r="CP174" s="3"/>
      <c r="CQ174" s="2"/>
      <c r="CR174" s="3"/>
    </row>
    <row r="175" spans="1:96" ht="15" x14ac:dyDescent="0.2">
      <c r="A175" s="11">
        <v>3479</v>
      </c>
      <c r="B175" s="11">
        <v>1</v>
      </c>
      <c r="C175" s="11" t="s">
        <v>171</v>
      </c>
      <c r="D175" s="11" t="s">
        <v>127</v>
      </c>
      <c r="E175" s="11">
        <v>40000</v>
      </c>
      <c r="F175" s="11">
        <v>40320</v>
      </c>
      <c r="G175" s="11" t="s">
        <v>26</v>
      </c>
      <c r="H175" s="12">
        <v>0</v>
      </c>
      <c r="I175" s="12">
        <v>0</v>
      </c>
      <c r="J175" s="12">
        <v>0</v>
      </c>
      <c r="K175" s="12">
        <v>0</v>
      </c>
      <c r="L175" s="12">
        <v>0</v>
      </c>
      <c r="M175" s="12">
        <v>0</v>
      </c>
      <c r="N175" s="12">
        <v>0</v>
      </c>
      <c r="O175" s="12">
        <v>0</v>
      </c>
      <c r="P175" s="12">
        <v>0</v>
      </c>
      <c r="Q175" s="12">
        <v>0</v>
      </c>
      <c r="R175" s="12">
        <v>0</v>
      </c>
      <c r="S175" s="12">
        <v>0</v>
      </c>
      <c r="T175" s="12">
        <v>0</v>
      </c>
      <c r="U175" s="12">
        <v>0</v>
      </c>
      <c r="V175" s="12">
        <v>0</v>
      </c>
      <c r="W175" s="12">
        <v>0</v>
      </c>
      <c r="X175" s="12">
        <v>0</v>
      </c>
      <c r="Y175" s="12">
        <v>0</v>
      </c>
      <c r="Z175" s="12">
        <v>0</v>
      </c>
      <c r="AA175" s="12">
        <v>0</v>
      </c>
      <c r="AB175" s="12">
        <v>0</v>
      </c>
      <c r="AC175" s="12">
        <v>0</v>
      </c>
      <c r="AD175" s="12">
        <v>0</v>
      </c>
      <c r="AE175" s="12">
        <v>0</v>
      </c>
      <c r="AF175" s="12">
        <v>0</v>
      </c>
      <c r="AG175" s="12">
        <v>0</v>
      </c>
      <c r="AH175" s="12">
        <v>0</v>
      </c>
      <c r="AI175" s="12">
        <v>0</v>
      </c>
      <c r="AJ175" s="12">
        <v>0</v>
      </c>
      <c r="AK175" s="12">
        <v>0</v>
      </c>
      <c r="AL175" s="12">
        <v>0</v>
      </c>
      <c r="AM175" s="12">
        <v>0</v>
      </c>
      <c r="AN175" s="12">
        <v>0</v>
      </c>
      <c r="AO175" s="12">
        <v>0</v>
      </c>
      <c r="AP175" s="12">
        <v>0</v>
      </c>
      <c r="AQ175" s="12">
        <v>0</v>
      </c>
      <c r="AR175" s="12">
        <v>0</v>
      </c>
      <c r="AS175" s="12">
        <v>0</v>
      </c>
      <c r="AT175" s="12">
        <v>0</v>
      </c>
      <c r="AU175" s="12">
        <v>0</v>
      </c>
      <c r="AV175" s="12">
        <v>0</v>
      </c>
      <c r="AW175" s="12">
        <v>0</v>
      </c>
      <c r="AX175" s="12">
        <v>0</v>
      </c>
      <c r="AY175" s="12">
        <v>0</v>
      </c>
      <c r="AZ175" s="12">
        <v>0</v>
      </c>
      <c r="BA175" s="12">
        <v>0</v>
      </c>
      <c r="BB175" s="12">
        <v>0</v>
      </c>
      <c r="BC175" s="12">
        <v>0</v>
      </c>
      <c r="BD175" s="12">
        <v>0</v>
      </c>
      <c r="BE175" s="12">
        <v>0</v>
      </c>
      <c r="BF175" s="12">
        <v>0</v>
      </c>
      <c r="BG175" s="12">
        <v>0</v>
      </c>
      <c r="BH175" s="12">
        <v>0</v>
      </c>
      <c r="BI175" s="12">
        <v>0</v>
      </c>
      <c r="BJ175" s="12">
        <v>0</v>
      </c>
      <c r="BK175" s="12">
        <v>0</v>
      </c>
      <c r="BL175" s="12">
        <v>0</v>
      </c>
      <c r="BM175" s="12">
        <v>0</v>
      </c>
      <c r="BN175" s="12">
        <v>0</v>
      </c>
      <c r="BO175" s="12">
        <v>0</v>
      </c>
      <c r="BP175" s="12">
        <v>0</v>
      </c>
      <c r="BQ175" s="12">
        <v>0</v>
      </c>
      <c r="BR175" s="12">
        <v>0</v>
      </c>
      <c r="BS175" s="12">
        <v>0</v>
      </c>
      <c r="BT175" s="12">
        <v>0</v>
      </c>
      <c r="BU175" s="12">
        <v>0</v>
      </c>
      <c r="BV175" s="12">
        <v>0</v>
      </c>
      <c r="BW175" s="12">
        <v>0</v>
      </c>
      <c r="BX175" s="12">
        <v>0</v>
      </c>
      <c r="BY175" s="12">
        <v>0</v>
      </c>
      <c r="BZ175" s="12">
        <v>0</v>
      </c>
      <c r="CA175" s="12">
        <v>0</v>
      </c>
      <c r="CB175" s="13">
        <v>0</v>
      </c>
      <c r="CC175" s="2"/>
      <c r="CD175" s="2"/>
      <c r="CE175" s="2"/>
      <c r="CF175" s="2"/>
      <c r="CG175" s="2"/>
      <c r="CH175" s="2"/>
      <c r="CI175" s="2"/>
      <c r="CJ175" s="2"/>
      <c r="CK175" s="2"/>
      <c r="CL175" s="2"/>
      <c r="CM175" s="2"/>
      <c r="CN175" s="2"/>
      <c r="CO175" s="2"/>
      <c r="CP175" s="3"/>
      <c r="CQ175" s="2"/>
      <c r="CR175" s="3"/>
    </row>
    <row r="176" spans="1:96" ht="15" x14ac:dyDescent="0.2">
      <c r="A176" s="11">
        <v>3480</v>
      </c>
      <c r="B176" s="11">
        <v>1</v>
      </c>
      <c r="C176" s="11" t="s">
        <v>172</v>
      </c>
      <c r="D176" s="11" t="s">
        <v>127</v>
      </c>
      <c r="E176" s="11">
        <v>40000</v>
      </c>
      <c r="F176" s="11">
        <v>40320</v>
      </c>
      <c r="G176" s="11" t="s">
        <v>26</v>
      </c>
      <c r="H176" s="12">
        <v>25000</v>
      </c>
      <c r="I176" s="12">
        <v>25000</v>
      </c>
      <c r="J176" s="12">
        <v>0</v>
      </c>
      <c r="K176" s="12">
        <v>0</v>
      </c>
      <c r="L176" s="12">
        <v>0</v>
      </c>
      <c r="M176" s="12">
        <v>0</v>
      </c>
      <c r="N176" s="12">
        <v>0</v>
      </c>
      <c r="O176" s="12">
        <v>0</v>
      </c>
      <c r="P176" s="12">
        <v>0</v>
      </c>
      <c r="Q176" s="12">
        <v>0</v>
      </c>
      <c r="R176" s="12">
        <v>0</v>
      </c>
      <c r="S176" s="12">
        <v>0</v>
      </c>
      <c r="T176" s="12">
        <v>0</v>
      </c>
      <c r="U176" s="12">
        <v>0</v>
      </c>
      <c r="V176" s="12">
        <v>0</v>
      </c>
      <c r="W176" s="12">
        <v>0</v>
      </c>
      <c r="X176" s="12">
        <v>0</v>
      </c>
      <c r="Y176" s="12">
        <v>0</v>
      </c>
      <c r="Z176" s="12">
        <v>0</v>
      </c>
      <c r="AA176" s="12">
        <v>0</v>
      </c>
      <c r="AB176" s="12">
        <v>0</v>
      </c>
      <c r="AC176" s="12">
        <v>0</v>
      </c>
      <c r="AD176" s="12">
        <v>0</v>
      </c>
      <c r="AE176" s="12">
        <v>0</v>
      </c>
      <c r="AF176" s="12">
        <v>0</v>
      </c>
      <c r="AG176" s="12">
        <v>0</v>
      </c>
      <c r="AH176" s="12">
        <v>0</v>
      </c>
      <c r="AI176" s="12">
        <v>0</v>
      </c>
      <c r="AJ176" s="12">
        <v>0</v>
      </c>
      <c r="AK176" s="12">
        <v>0</v>
      </c>
      <c r="AL176" s="12">
        <v>0</v>
      </c>
      <c r="AM176" s="12">
        <v>0</v>
      </c>
      <c r="AN176" s="12">
        <v>0</v>
      </c>
      <c r="AO176" s="12">
        <v>0</v>
      </c>
      <c r="AP176" s="12">
        <v>0</v>
      </c>
      <c r="AQ176" s="12">
        <v>0</v>
      </c>
      <c r="AR176" s="12">
        <v>0</v>
      </c>
      <c r="AS176" s="12">
        <v>0</v>
      </c>
      <c r="AT176" s="12">
        <v>0</v>
      </c>
      <c r="AU176" s="12">
        <v>0</v>
      </c>
      <c r="AV176" s="12">
        <v>0</v>
      </c>
      <c r="AW176" s="12">
        <v>0</v>
      </c>
      <c r="AX176" s="12">
        <v>0</v>
      </c>
      <c r="AY176" s="12">
        <v>0</v>
      </c>
      <c r="AZ176" s="12">
        <v>0</v>
      </c>
      <c r="BA176" s="12">
        <v>0</v>
      </c>
      <c r="BB176" s="12">
        <v>0</v>
      </c>
      <c r="BC176" s="12">
        <v>0</v>
      </c>
      <c r="BD176" s="12">
        <v>0</v>
      </c>
      <c r="BE176" s="12">
        <v>0</v>
      </c>
      <c r="BF176" s="12">
        <v>0</v>
      </c>
      <c r="BG176" s="12">
        <v>0</v>
      </c>
      <c r="BH176" s="12">
        <v>0</v>
      </c>
      <c r="BI176" s="12">
        <v>0</v>
      </c>
      <c r="BJ176" s="12">
        <v>0</v>
      </c>
      <c r="BK176" s="12">
        <v>0</v>
      </c>
      <c r="BL176" s="12">
        <v>0</v>
      </c>
      <c r="BM176" s="12">
        <v>0</v>
      </c>
      <c r="BN176" s="12">
        <v>0</v>
      </c>
      <c r="BO176" s="12">
        <v>0</v>
      </c>
      <c r="BP176" s="12">
        <v>0</v>
      </c>
      <c r="BQ176" s="12">
        <v>0</v>
      </c>
      <c r="BR176" s="12">
        <v>0</v>
      </c>
      <c r="BS176" s="12">
        <v>0</v>
      </c>
      <c r="BT176" s="12">
        <v>0</v>
      </c>
      <c r="BU176" s="12">
        <v>0</v>
      </c>
      <c r="BV176" s="12">
        <v>0</v>
      </c>
      <c r="BW176" s="12">
        <v>0</v>
      </c>
      <c r="BX176" s="12">
        <v>0</v>
      </c>
      <c r="BY176" s="12">
        <v>0</v>
      </c>
      <c r="BZ176" s="12">
        <v>0</v>
      </c>
      <c r="CA176" s="12">
        <v>0</v>
      </c>
      <c r="CB176" s="13">
        <v>50000</v>
      </c>
      <c r="CC176" s="2"/>
      <c r="CD176" s="2"/>
      <c r="CE176" s="2"/>
      <c r="CF176" s="2"/>
      <c r="CG176" s="2"/>
      <c r="CH176" s="2"/>
      <c r="CI176" s="2"/>
      <c r="CJ176" s="2"/>
      <c r="CK176" s="2"/>
      <c r="CL176" s="2"/>
      <c r="CM176" s="2"/>
      <c r="CN176" s="2"/>
      <c r="CO176" s="2"/>
      <c r="CP176" s="3"/>
      <c r="CQ176" s="2"/>
      <c r="CR176" s="3"/>
    </row>
    <row r="177" spans="1:96" ht="15" x14ac:dyDescent="0.2">
      <c r="A177" s="11">
        <v>3482</v>
      </c>
      <c r="B177" s="11">
        <v>1</v>
      </c>
      <c r="C177" s="11" t="s">
        <v>173</v>
      </c>
      <c r="D177" s="11" t="s">
        <v>109</v>
      </c>
      <c r="E177" s="11">
        <v>40000</v>
      </c>
      <c r="F177" s="11">
        <v>40320</v>
      </c>
      <c r="G177" s="11" t="s">
        <v>26</v>
      </c>
      <c r="H177" s="12">
        <v>0</v>
      </c>
      <c r="I177" s="12">
        <v>0</v>
      </c>
      <c r="J177" s="12">
        <v>0</v>
      </c>
      <c r="K177" s="12">
        <v>0</v>
      </c>
      <c r="L177" s="12">
        <v>0</v>
      </c>
      <c r="M177" s="12">
        <v>0</v>
      </c>
      <c r="N177" s="12">
        <v>0</v>
      </c>
      <c r="O177" s="12">
        <v>0</v>
      </c>
      <c r="P177" s="12">
        <v>0</v>
      </c>
      <c r="Q177" s="12">
        <v>0</v>
      </c>
      <c r="R177" s="12">
        <v>0</v>
      </c>
      <c r="S177" s="12">
        <v>0</v>
      </c>
      <c r="T177" s="12">
        <v>0</v>
      </c>
      <c r="U177" s="12">
        <v>0</v>
      </c>
      <c r="V177" s="12">
        <v>0</v>
      </c>
      <c r="W177" s="12">
        <v>0</v>
      </c>
      <c r="X177" s="12">
        <v>0</v>
      </c>
      <c r="Y177" s="12">
        <v>0</v>
      </c>
      <c r="Z177" s="12">
        <v>50000</v>
      </c>
      <c r="AA177" s="12">
        <v>30000</v>
      </c>
      <c r="AB177" s="12">
        <v>30000</v>
      </c>
      <c r="AC177" s="12">
        <v>30000</v>
      </c>
      <c r="AD177" s="12">
        <v>30000</v>
      </c>
      <c r="AE177" s="12">
        <v>30000</v>
      </c>
      <c r="AF177" s="12">
        <v>0</v>
      </c>
      <c r="AG177" s="12">
        <v>0</v>
      </c>
      <c r="AH177" s="12">
        <v>0</v>
      </c>
      <c r="AI177" s="12">
        <v>0</v>
      </c>
      <c r="AJ177" s="12">
        <v>0</v>
      </c>
      <c r="AK177" s="12">
        <v>0</v>
      </c>
      <c r="AL177" s="12">
        <v>0</v>
      </c>
      <c r="AM177" s="12">
        <v>0</v>
      </c>
      <c r="AN177" s="12">
        <v>0</v>
      </c>
      <c r="AO177" s="12">
        <v>0</v>
      </c>
      <c r="AP177" s="12">
        <v>0</v>
      </c>
      <c r="AQ177" s="12">
        <v>0</v>
      </c>
      <c r="AR177" s="12">
        <v>0</v>
      </c>
      <c r="AS177" s="12">
        <v>0</v>
      </c>
      <c r="AT177" s="12">
        <v>0</v>
      </c>
      <c r="AU177" s="12">
        <v>0</v>
      </c>
      <c r="AV177" s="12">
        <v>0</v>
      </c>
      <c r="AW177" s="12">
        <v>0</v>
      </c>
      <c r="AX177" s="12">
        <v>0</v>
      </c>
      <c r="AY177" s="12">
        <v>0</v>
      </c>
      <c r="AZ177" s="12">
        <v>0</v>
      </c>
      <c r="BA177" s="12">
        <v>0</v>
      </c>
      <c r="BB177" s="12">
        <v>0</v>
      </c>
      <c r="BC177" s="12">
        <v>0</v>
      </c>
      <c r="BD177" s="12">
        <v>0</v>
      </c>
      <c r="BE177" s="12">
        <v>0</v>
      </c>
      <c r="BF177" s="12">
        <v>0</v>
      </c>
      <c r="BG177" s="12">
        <v>0</v>
      </c>
      <c r="BH177" s="12">
        <v>0</v>
      </c>
      <c r="BI177" s="12">
        <v>0</v>
      </c>
      <c r="BJ177" s="12">
        <v>0</v>
      </c>
      <c r="BK177" s="12">
        <v>0</v>
      </c>
      <c r="BL177" s="12">
        <v>0</v>
      </c>
      <c r="BM177" s="12">
        <v>0</v>
      </c>
      <c r="BN177" s="12">
        <v>0</v>
      </c>
      <c r="BO177" s="12">
        <v>0</v>
      </c>
      <c r="BP177" s="12">
        <v>0</v>
      </c>
      <c r="BQ177" s="12">
        <v>0</v>
      </c>
      <c r="BR177" s="12">
        <v>0</v>
      </c>
      <c r="BS177" s="12">
        <v>0</v>
      </c>
      <c r="BT177" s="12">
        <v>0</v>
      </c>
      <c r="BU177" s="12">
        <v>0</v>
      </c>
      <c r="BV177" s="12">
        <v>0</v>
      </c>
      <c r="BW177" s="12">
        <v>0</v>
      </c>
      <c r="BX177" s="12">
        <v>0</v>
      </c>
      <c r="BY177" s="12">
        <v>0</v>
      </c>
      <c r="BZ177" s="12">
        <v>0</v>
      </c>
      <c r="CA177" s="12">
        <v>0</v>
      </c>
      <c r="CB177" s="13">
        <v>0</v>
      </c>
      <c r="CC177" s="2"/>
      <c r="CD177" s="2"/>
      <c r="CE177" s="2"/>
      <c r="CF177" s="2"/>
      <c r="CG177" s="2"/>
      <c r="CH177" s="2"/>
      <c r="CI177" s="2"/>
      <c r="CJ177" s="2"/>
      <c r="CK177" s="2"/>
      <c r="CL177" s="2"/>
      <c r="CM177" s="2"/>
      <c r="CN177" s="2"/>
      <c r="CO177" s="2"/>
      <c r="CP177" s="3"/>
      <c r="CQ177" s="2"/>
      <c r="CR177" s="3"/>
    </row>
    <row r="178" spans="1:96" ht="15" x14ac:dyDescent="0.2">
      <c r="A178" s="11">
        <v>3484</v>
      </c>
      <c r="B178" s="11">
        <v>1</v>
      </c>
      <c r="C178" s="11" t="s">
        <v>174</v>
      </c>
      <c r="D178" s="11" t="s">
        <v>127</v>
      </c>
      <c r="E178" s="11">
        <v>40000</v>
      </c>
      <c r="F178" s="11">
        <v>40320</v>
      </c>
      <c r="G178" s="11" t="s">
        <v>26</v>
      </c>
      <c r="H178" s="12">
        <v>25000</v>
      </c>
      <c r="I178" s="12">
        <v>25000</v>
      </c>
      <c r="J178" s="12">
        <v>0</v>
      </c>
      <c r="K178" s="12">
        <v>0</v>
      </c>
      <c r="L178" s="12">
        <v>0</v>
      </c>
      <c r="M178" s="12">
        <v>0</v>
      </c>
      <c r="N178" s="12">
        <v>0</v>
      </c>
      <c r="O178" s="12">
        <v>0</v>
      </c>
      <c r="P178" s="12">
        <v>0</v>
      </c>
      <c r="Q178" s="12">
        <v>0</v>
      </c>
      <c r="R178" s="12">
        <v>0</v>
      </c>
      <c r="S178" s="12">
        <v>0</v>
      </c>
      <c r="T178" s="12">
        <v>0</v>
      </c>
      <c r="U178" s="12">
        <v>0</v>
      </c>
      <c r="V178" s="12">
        <v>0</v>
      </c>
      <c r="W178" s="12">
        <v>0</v>
      </c>
      <c r="X178" s="12">
        <v>0</v>
      </c>
      <c r="Y178" s="12">
        <v>0</v>
      </c>
      <c r="Z178" s="12">
        <v>0</v>
      </c>
      <c r="AA178" s="12">
        <v>0</v>
      </c>
      <c r="AB178" s="12">
        <v>0</v>
      </c>
      <c r="AC178" s="12">
        <v>0</v>
      </c>
      <c r="AD178" s="12">
        <v>0</v>
      </c>
      <c r="AE178" s="12">
        <v>0</v>
      </c>
      <c r="AF178" s="12">
        <v>0</v>
      </c>
      <c r="AG178" s="12">
        <v>0</v>
      </c>
      <c r="AH178" s="12">
        <v>0</v>
      </c>
      <c r="AI178" s="12">
        <v>0</v>
      </c>
      <c r="AJ178" s="12">
        <v>0</v>
      </c>
      <c r="AK178" s="12">
        <v>0</v>
      </c>
      <c r="AL178" s="12">
        <v>0</v>
      </c>
      <c r="AM178" s="12">
        <v>0</v>
      </c>
      <c r="AN178" s="12">
        <v>0</v>
      </c>
      <c r="AO178" s="12">
        <v>0</v>
      </c>
      <c r="AP178" s="12">
        <v>0</v>
      </c>
      <c r="AQ178" s="12">
        <v>0</v>
      </c>
      <c r="AR178" s="12">
        <v>0</v>
      </c>
      <c r="AS178" s="12">
        <v>0</v>
      </c>
      <c r="AT178" s="12">
        <v>0</v>
      </c>
      <c r="AU178" s="12">
        <v>0</v>
      </c>
      <c r="AV178" s="12">
        <v>0</v>
      </c>
      <c r="AW178" s="12">
        <v>0</v>
      </c>
      <c r="AX178" s="12">
        <v>0</v>
      </c>
      <c r="AY178" s="12">
        <v>0</v>
      </c>
      <c r="AZ178" s="12">
        <v>0</v>
      </c>
      <c r="BA178" s="12">
        <v>0</v>
      </c>
      <c r="BB178" s="12">
        <v>0</v>
      </c>
      <c r="BC178" s="12">
        <v>0</v>
      </c>
      <c r="BD178" s="12">
        <v>0</v>
      </c>
      <c r="BE178" s="12">
        <v>0</v>
      </c>
      <c r="BF178" s="12">
        <v>0</v>
      </c>
      <c r="BG178" s="12">
        <v>0</v>
      </c>
      <c r="BH178" s="12">
        <v>0</v>
      </c>
      <c r="BI178" s="12">
        <v>0</v>
      </c>
      <c r="BJ178" s="12">
        <v>0</v>
      </c>
      <c r="BK178" s="12">
        <v>0</v>
      </c>
      <c r="BL178" s="12">
        <v>0</v>
      </c>
      <c r="BM178" s="12">
        <v>0</v>
      </c>
      <c r="BN178" s="12">
        <v>0</v>
      </c>
      <c r="BO178" s="12">
        <v>0</v>
      </c>
      <c r="BP178" s="12">
        <v>0</v>
      </c>
      <c r="BQ178" s="12">
        <v>0</v>
      </c>
      <c r="BR178" s="12">
        <v>0</v>
      </c>
      <c r="BS178" s="12">
        <v>0</v>
      </c>
      <c r="BT178" s="12">
        <v>0</v>
      </c>
      <c r="BU178" s="12">
        <v>0</v>
      </c>
      <c r="BV178" s="12">
        <v>0</v>
      </c>
      <c r="BW178" s="12">
        <v>0</v>
      </c>
      <c r="BX178" s="12">
        <v>0</v>
      </c>
      <c r="BY178" s="12">
        <v>0</v>
      </c>
      <c r="BZ178" s="12">
        <v>0</v>
      </c>
      <c r="CA178" s="12">
        <v>0</v>
      </c>
      <c r="CB178" s="13">
        <v>50000</v>
      </c>
      <c r="CC178" s="2"/>
      <c r="CD178" s="2"/>
      <c r="CE178" s="2"/>
      <c r="CF178" s="2"/>
      <c r="CG178" s="2"/>
      <c r="CH178" s="2"/>
      <c r="CI178" s="2"/>
      <c r="CJ178" s="2"/>
      <c r="CK178" s="2"/>
      <c r="CL178" s="2"/>
      <c r="CM178" s="2"/>
      <c r="CN178" s="2"/>
      <c r="CO178" s="2"/>
      <c r="CP178" s="3"/>
      <c r="CQ178" s="2"/>
      <c r="CR178" s="3"/>
    </row>
    <row r="179" spans="1:96" ht="15" x14ac:dyDescent="0.2">
      <c r="A179" s="11">
        <v>3485</v>
      </c>
      <c r="B179" s="11">
        <v>1</v>
      </c>
      <c r="C179" s="11" t="s">
        <v>175</v>
      </c>
      <c r="D179" s="11" t="s">
        <v>109</v>
      </c>
      <c r="E179" s="11">
        <v>40000</v>
      </c>
      <c r="F179" s="11">
        <v>40320</v>
      </c>
      <c r="G179" s="11" t="s">
        <v>26</v>
      </c>
      <c r="H179" s="12">
        <v>100000</v>
      </c>
      <c r="I179" s="12">
        <v>100000</v>
      </c>
      <c r="J179" s="12">
        <v>100000</v>
      </c>
      <c r="K179" s="12">
        <v>75000</v>
      </c>
      <c r="L179" s="12">
        <v>75000</v>
      </c>
      <c r="M179" s="12">
        <v>0</v>
      </c>
      <c r="N179" s="12">
        <v>0</v>
      </c>
      <c r="O179" s="12">
        <v>0</v>
      </c>
      <c r="P179" s="12">
        <v>0</v>
      </c>
      <c r="Q179" s="12">
        <v>0</v>
      </c>
      <c r="R179" s="12">
        <v>0</v>
      </c>
      <c r="S179" s="12">
        <v>0</v>
      </c>
      <c r="T179" s="12">
        <v>0</v>
      </c>
      <c r="U179" s="12">
        <v>0</v>
      </c>
      <c r="V179" s="12">
        <v>0</v>
      </c>
      <c r="W179" s="12">
        <v>0</v>
      </c>
      <c r="X179" s="12">
        <v>0</v>
      </c>
      <c r="Y179" s="12">
        <v>0</v>
      </c>
      <c r="Z179" s="12">
        <v>0</v>
      </c>
      <c r="AA179" s="12">
        <v>0</v>
      </c>
      <c r="AB179" s="12">
        <v>0</v>
      </c>
      <c r="AC179" s="12">
        <v>0</v>
      </c>
      <c r="AD179" s="12">
        <v>0</v>
      </c>
      <c r="AE179" s="12">
        <v>0</v>
      </c>
      <c r="AF179" s="12">
        <v>0</v>
      </c>
      <c r="AG179" s="12">
        <v>0</v>
      </c>
      <c r="AH179" s="12">
        <v>0</v>
      </c>
      <c r="AI179" s="12">
        <v>0</v>
      </c>
      <c r="AJ179" s="12">
        <v>0</v>
      </c>
      <c r="AK179" s="12">
        <v>0</v>
      </c>
      <c r="AL179" s="12">
        <v>0</v>
      </c>
      <c r="AM179" s="12">
        <v>0</v>
      </c>
      <c r="AN179" s="12">
        <v>0</v>
      </c>
      <c r="AO179" s="12">
        <v>0</v>
      </c>
      <c r="AP179" s="12">
        <v>0</v>
      </c>
      <c r="AQ179" s="12">
        <v>0</v>
      </c>
      <c r="AR179" s="12">
        <v>0</v>
      </c>
      <c r="AS179" s="12">
        <v>0</v>
      </c>
      <c r="AT179" s="12">
        <v>0</v>
      </c>
      <c r="AU179" s="12">
        <v>0</v>
      </c>
      <c r="AV179" s="12">
        <v>0</v>
      </c>
      <c r="AW179" s="12">
        <v>0</v>
      </c>
      <c r="AX179" s="12">
        <v>0</v>
      </c>
      <c r="AY179" s="12">
        <v>0</v>
      </c>
      <c r="AZ179" s="12">
        <v>0</v>
      </c>
      <c r="BA179" s="12">
        <v>0</v>
      </c>
      <c r="BB179" s="12">
        <v>0</v>
      </c>
      <c r="BC179" s="12">
        <v>0</v>
      </c>
      <c r="BD179" s="12">
        <v>0</v>
      </c>
      <c r="BE179" s="12">
        <v>0</v>
      </c>
      <c r="BF179" s="12">
        <v>0</v>
      </c>
      <c r="BG179" s="12">
        <v>0</v>
      </c>
      <c r="BH179" s="12">
        <v>0</v>
      </c>
      <c r="BI179" s="12">
        <v>0</v>
      </c>
      <c r="BJ179" s="12">
        <v>0</v>
      </c>
      <c r="BK179" s="12">
        <v>0</v>
      </c>
      <c r="BL179" s="12">
        <v>0</v>
      </c>
      <c r="BM179" s="12">
        <v>0</v>
      </c>
      <c r="BN179" s="12">
        <v>0</v>
      </c>
      <c r="BO179" s="12">
        <v>0</v>
      </c>
      <c r="BP179" s="12">
        <v>0</v>
      </c>
      <c r="BQ179" s="12">
        <v>0</v>
      </c>
      <c r="BR179" s="12">
        <v>0</v>
      </c>
      <c r="BS179" s="12">
        <v>0</v>
      </c>
      <c r="BT179" s="12">
        <v>0</v>
      </c>
      <c r="BU179" s="12">
        <v>0</v>
      </c>
      <c r="BV179" s="12">
        <v>0</v>
      </c>
      <c r="BW179" s="12">
        <v>0</v>
      </c>
      <c r="BX179" s="12">
        <v>0</v>
      </c>
      <c r="BY179" s="12">
        <v>0</v>
      </c>
      <c r="BZ179" s="12">
        <v>0</v>
      </c>
      <c r="CA179" s="12">
        <v>0</v>
      </c>
      <c r="CB179" s="13">
        <v>450000</v>
      </c>
      <c r="CC179" s="2"/>
      <c r="CD179" s="2"/>
      <c r="CE179" s="2"/>
      <c r="CF179" s="2"/>
      <c r="CG179" s="2"/>
      <c r="CH179" s="2"/>
      <c r="CI179" s="2"/>
      <c r="CJ179" s="2"/>
      <c r="CK179" s="2"/>
      <c r="CL179" s="2"/>
      <c r="CM179" s="2"/>
      <c r="CN179" s="2"/>
      <c r="CO179" s="2"/>
      <c r="CP179" s="3"/>
      <c r="CQ179" s="2"/>
      <c r="CR179" s="3"/>
    </row>
    <row r="180" spans="1:96" ht="15" x14ac:dyDescent="0.2">
      <c r="A180" s="11">
        <v>3487</v>
      </c>
      <c r="B180" s="11">
        <v>1</v>
      </c>
      <c r="C180" s="11" t="s">
        <v>176</v>
      </c>
      <c r="D180" s="11" t="s">
        <v>127</v>
      </c>
      <c r="E180" s="11">
        <v>40000</v>
      </c>
      <c r="F180" s="11">
        <v>40320</v>
      </c>
      <c r="G180" s="11" t="s">
        <v>26</v>
      </c>
      <c r="H180" s="12">
        <v>60000</v>
      </c>
      <c r="I180" s="12">
        <v>60000</v>
      </c>
      <c r="J180" s="12">
        <v>40000</v>
      </c>
      <c r="K180" s="12">
        <v>0</v>
      </c>
      <c r="L180" s="12">
        <v>0</v>
      </c>
      <c r="M180" s="12">
        <v>0</v>
      </c>
      <c r="N180" s="12">
        <v>0</v>
      </c>
      <c r="O180" s="12">
        <v>0</v>
      </c>
      <c r="P180" s="12">
        <v>0</v>
      </c>
      <c r="Q180" s="12">
        <v>0</v>
      </c>
      <c r="R180" s="12">
        <v>0</v>
      </c>
      <c r="S180" s="12">
        <v>0</v>
      </c>
      <c r="T180" s="12">
        <v>0</v>
      </c>
      <c r="U180" s="12">
        <v>0</v>
      </c>
      <c r="V180" s="12">
        <v>0</v>
      </c>
      <c r="W180" s="12">
        <v>0</v>
      </c>
      <c r="X180" s="12">
        <v>0</v>
      </c>
      <c r="Y180" s="12">
        <v>0</v>
      </c>
      <c r="Z180" s="12">
        <v>0</v>
      </c>
      <c r="AA180" s="12">
        <v>0</v>
      </c>
      <c r="AB180" s="12">
        <v>0</v>
      </c>
      <c r="AC180" s="12">
        <v>0</v>
      </c>
      <c r="AD180" s="12">
        <v>0</v>
      </c>
      <c r="AE180" s="12">
        <v>0</v>
      </c>
      <c r="AF180" s="12">
        <v>0</v>
      </c>
      <c r="AG180" s="12">
        <v>0</v>
      </c>
      <c r="AH180" s="12">
        <v>0</v>
      </c>
      <c r="AI180" s="12">
        <v>0</v>
      </c>
      <c r="AJ180" s="12">
        <v>0</v>
      </c>
      <c r="AK180" s="12">
        <v>0</v>
      </c>
      <c r="AL180" s="12">
        <v>0</v>
      </c>
      <c r="AM180" s="12">
        <v>0</v>
      </c>
      <c r="AN180" s="12">
        <v>0</v>
      </c>
      <c r="AO180" s="12">
        <v>0</v>
      </c>
      <c r="AP180" s="12">
        <v>0</v>
      </c>
      <c r="AQ180" s="12">
        <v>0</v>
      </c>
      <c r="AR180" s="12">
        <v>0</v>
      </c>
      <c r="AS180" s="12">
        <v>0</v>
      </c>
      <c r="AT180" s="12">
        <v>0</v>
      </c>
      <c r="AU180" s="12">
        <v>0</v>
      </c>
      <c r="AV180" s="12">
        <v>0</v>
      </c>
      <c r="AW180" s="12">
        <v>0</v>
      </c>
      <c r="AX180" s="12">
        <v>0</v>
      </c>
      <c r="AY180" s="12">
        <v>0</v>
      </c>
      <c r="AZ180" s="12">
        <v>0</v>
      </c>
      <c r="BA180" s="12">
        <v>0</v>
      </c>
      <c r="BB180" s="12">
        <v>0</v>
      </c>
      <c r="BC180" s="12">
        <v>0</v>
      </c>
      <c r="BD180" s="12">
        <v>0</v>
      </c>
      <c r="BE180" s="12">
        <v>0</v>
      </c>
      <c r="BF180" s="12">
        <v>0</v>
      </c>
      <c r="BG180" s="12">
        <v>0</v>
      </c>
      <c r="BH180" s="12">
        <v>0</v>
      </c>
      <c r="BI180" s="12">
        <v>0</v>
      </c>
      <c r="BJ180" s="12">
        <v>0</v>
      </c>
      <c r="BK180" s="12">
        <v>0</v>
      </c>
      <c r="BL180" s="12">
        <v>0</v>
      </c>
      <c r="BM180" s="12">
        <v>0</v>
      </c>
      <c r="BN180" s="12">
        <v>0</v>
      </c>
      <c r="BO180" s="12">
        <v>0</v>
      </c>
      <c r="BP180" s="12">
        <v>0</v>
      </c>
      <c r="BQ180" s="12">
        <v>0</v>
      </c>
      <c r="BR180" s="12">
        <v>0</v>
      </c>
      <c r="BS180" s="12">
        <v>0</v>
      </c>
      <c r="BT180" s="12">
        <v>0</v>
      </c>
      <c r="BU180" s="12">
        <v>0</v>
      </c>
      <c r="BV180" s="12">
        <v>0</v>
      </c>
      <c r="BW180" s="12">
        <v>0</v>
      </c>
      <c r="BX180" s="12">
        <v>0</v>
      </c>
      <c r="BY180" s="12">
        <v>0</v>
      </c>
      <c r="BZ180" s="12">
        <v>0</v>
      </c>
      <c r="CA180" s="12">
        <v>0</v>
      </c>
      <c r="CB180" s="13">
        <v>160000</v>
      </c>
      <c r="CC180" s="2"/>
      <c r="CD180" s="2"/>
      <c r="CE180" s="2"/>
      <c r="CF180" s="2"/>
      <c r="CG180" s="2"/>
      <c r="CH180" s="2"/>
      <c r="CI180" s="2"/>
      <c r="CJ180" s="2"/>
      <c r="CK180" s="2"/>
      <c r="CL180" s="2"/>
      <c r="CM180" s="2"/>
      <c r="CN180" s="2"/>
      <c r="CO180" s="2"/>
      <c r="CP180" s="3"/>
      <c r="CQ180" s="2"/>
      <c r="CR180" s="3"/>
    </row>
    <row r="181" spans="1:96" ht="15" x14ac:dyDescent="0.2">
      <c r="A181" s="11">
        <v>3488</v>
      </c>
      <c r="B181" s="11">
        <v>1</v>
      </c>
      <c r="C181" s="11" t="s">
        <v>177</v>
      </c>
      <c r="D181" s="11" t="s">
        <v>127</v>
      </c>
      <c r="E181" s="11">
        <v>40000</v>
      </c>
      <c r="F181" s="11">
        <v>40320</v>
      </c>
      <c r="G181" s="11" t="s">
        <v>26</v>
      </c>
      <c r="H181" s="12">
        <v>0</v>
      </c>
      <c r="I181" s="12">
        <v>0</v>
      </c>
      <c r="J181" s="12">
        <v>0</v>
      </c>
      <c r="K181" s="12">
        <v>0</v>
      </c>
      <c r="L181" s="12">
        <v>0</v>
      </c>
      <c r="M181" s="12">
        <v>0</v>
      </c>
      <c r="N181" s="12">
        <v>0</v>
      </c>
      <c r="O181" s="12">
        <v>0</v>
      </c>
      <c r="P181" s="12">
        <v>0</v>
      </c>
      <c r="Q181" s="12">
        <v>0</v>
      </c>
      <c r="R181" s="12">
        <v>0</v>
      </c>
      <c r="S181" s="12">
        <v>0</v>
      </c>
      <c r="T181" s="12">
        <v>0</v>
      </c>
      <c r="U181" s="12">
        <v>0</v>
      </c>
      <c r="V181" s="12">
        <v>0</v>
      </c>
      <c r="W181" s="12">
        <v>0</v>
      </c>
      <c r="X181" s="12">
        <v>0</v>
      </c>
      <c r="Y181" s="12">
        <v>0</v>
      </c>
      <c r="Z181" s="12">
        <v>0</v>
      </c>
      <c r="AA181" s="12">
        <v>0</v>
      </c>
      <c r="AB181" s="12">
        <v>0</v>
      </c>
      <c r="AC181" s="12">
        <v>0</v>
      </c>
      <c r="AD181" s="12">
        <v>0</v>
      </c>
      <c r="AE181" s="12">
        <v>0</v>
      </c>
      <c r="AF181" s="12">
        <v>0</v>
      </c>
      <c r="AG181" s="12">
        <v>0</v>
      </c>
      <c r="AH181" s="12">
        <v>0</v>
      </c>
      <c r="AI181" s="12">
        <v>0</v>
      </c>
      <c r="AJ181" s="12">
        <v>0</v>
      </c>
      <c r="AK181" s="12">
        <v>0</v>
      </c>
      <c r="AL181" s="12">
        <v>0</v>
      </c>
      <c r="AM181" s="12">
        <v>0</v>
      </c>
      <c r="AN181" s="12">
        <v>0</v>
      </c>
      <c r="AO181" s="12">
        <v>0</v>
      </c>
      <c r="AP181" s="12">
        <v>0</v>
      </c>
      <c r="AQ181" s="12">
        <v>0</v>
      </c>
      <c r="AR181" s="12">
        <v>0</v>
      </c>
      <c r="AS181" s="12">
        <v>0</v>
      </c>
      <c r="AT181" s="12">
        <v>0</v>
      </c>
      <c r="AU181" s="12">
        <v>0</v>
      </c>
      <c r="AV181" s="12">
        <v>0</v>
      </c>
      <c r="AW181" s="12">
        <v>0</v>
      </c>
      <c r="AX181" s="12">
        <v>0</v>
      </c>
      <c r="AY181" s="12">
        <v>0</v>
      </c>
      <c r="AZ181" s="12">
        <v>0</v>
      </c>
      <c r="BA181" s="12">
        <v>0</v>
      </c>
      <c r="BB181" s="12">
        <v>0</v>
      </c>
      <c r="BC181" s="12">
        <v>0</v>
      </c>
      <c r="BD181" s="12">
        <v>0</v>
      </c>
      <c r="BE181" s="12">
        <v>0</v>
      </c>
      <c r="BF181" s="12">
        <v>0</v>
      </c>
      <c r="BG181" s="12">
        <v>0</v>
      </c>
      <c r="BH181" s="12">
        <v>0</v>
      </c>
      <c r="BI181" s="12">
        <v>0</v>
      </c>
      <c r="BJ181" s="12">
        <v>0</v>
      </c>
      <c r="BK181" s="12">
        <v>0</v>
      </c>
      <c r="BL181" s="12">
        <v>0</v>
      </c>
      <c r="BM181" s="12">
        <v>0</v>
      </c>
      <c r="BN181" s="12">
        <v>0</v>
      </c>
      <c r="BO181" s="12">
        <v>0</v>
      </c>
      <c r="BP181" s="12">
        <v>0</v>
      </c>
      <c r="BQ181" s="12">
        <v>0</v>
      </c>
      <c r="BR181" s="12">
        <v>0</v>
      </c>
      <c r="BS181" s="12">
        <v>0</v>
      </c>
      <c r="BT181" s="12">
        <v>0</v>
      </c>
      <c r="BU181" s="12">
        <v>0</v>
      </c>
      <c r="BV181" s="12">
        <v>0</v>
      </c>
      <c r="BW181" s="12">
        <v>0</v>
      </c>
      <c r="BX181" s="12">
        <v>0</v>
      </c>
      <c r="BY181" s="12">
        <v>0</v>
      </c>
      <c r="BZ181" s="12">
        <v>0</v>
      </c>
      <c r="CA181" s="12">
        <v>0</v>
      </c>
      <c r="CB181" s="13">
        <v>0</v>
      </c>
      <c r="CC181" s="2"/>
      <c r="CD181" s="2"/>
      <c r="CE181" s="2"/>
      <c r="CF181" s="2"/>
      <c r="CG181" s="2"/>
      <c r="CH181" s="2"/>
      <c r="CI181" s="2"/>
      <c r="CJ181" s="2"/>
      <c r="CK181" s="2"/>
      <c r="CL181" s="2"/>
      <c r="CM181" s="2"/>
      <c r="CN181" s="2"/>
      <c r="CO181" s="2"/>
      <c r="CP181" s="3"/>
      <c r="CQ181" s="2"/>
      <c r="CR181" s="3"/>
    </row>
    <row r="182" spans="1:96" ht="15" x14ac:dyDescent="0.2">
      <c r="A182" s="11">
        <v>3489</v>
      </c>
      <c r="B182" s="11">
        <v>1</v>
      </c>
      <c r="C182" s="11" t="s">
        <v>178</v>
      </c>
      <c r="D182" s="11" t="s">
        <v>109</v>
      </c>
      <c r="E182" s="11">
        <v>40000</v>
      </c>
      <c r="F182" s="11">
        <v>40323</v>
      </c>
      <c r="G182" s="11" t="s">
        <v>26</v>
      </c>
      <c r="H182" s="12">
        <v>0</v>
      </c>
      <c r="I182" s="12">
        <v>0</v>
      </c>
      <c r="J182" s="12">
        <v>0</v>
      </c>
      <c r="K182" s="12">
        <v>0</v>
      </c>
      <c r="L182" s="12">
        <v>0</v>
      </c>
      <c r="M182" s="12">
        <v>0</v>
      </c>
      <c r="N182" s="12">
        <v>0</v>
      </c>
      <c r="O182" s="12">
        <v>0</v>
      </c>
      <c r="P182" s="12">
        <v>0</v>
      </c>
      <c r="Q182" s="12">
        <v>0</v>
      </c>
      <c r="R182" s="12">
        <v>0</v>
      </c>
      <c r="S182" s="12">
        <v>0</v>
      </c>
      <c r="T182" s="12">
        <v>0</v>
      </c>
      <c r="U182" s="12">
        <v>0</v>
      </c>
      <c r="V182" s="12">
        <v>0</v>
      </c>
      <c r="W182" s="12">
        <v>0</v>
      </c>
      <c r="X182" s="12">
        <v>0</v>
      </c>
      <c r="Y182" s="12">
        <v>0</v>
      </c>
      <c r="Z182" s="12">
        <v>0</v>
      </c>
      <c r="AA182" s="12">
        <v>0</v>
      </c>
      <c r="AB182" s="12">
        <v>0</v>
      </c>
      <c r="AC182" s="12">
        <v>0</v>
      </c>
      <c r="AD182" s="12">
        <v>0</v>
      </c>
      <c r="AE182" s="12">
        <v>0</v>
      </c>
      <c r="AF182" s="12">
        <v>0</v>
      </c>
      <c r="AG182" s="12">
        <v>0</v>
      </c>
      <c r="AH182" s="12">
        <v>0</v>
      </c>
      <c r="AI182" s="12">
        <v>0</v>
      </c>
      <c r="AJ182" s="12">
        <v>0</v>
      </c>
      <c r="AK182" s="12">
        <v>0</v>
      </c>
      <c r="AL182" s="12">
        <v>0</v>
      </c>
      <c r="AM182" s="12">
        <v>0</v>
      </c>
      <c r="AN182" s="12">
        <v>0</v>
      </c>
      <c r="AO182" s="12">
        <v>0</v>
      </c>
      <c r="AP182" s="12">
        <v>0</v>
      </c>
      <c r="AQ182" s="12">
        <v>0</v>
      </c>
      <c r="AR182" s="12">
        <v>0</v>
      </c>
      <c r="AS182" s="12">
        <v>0</v>
      </c>
      <c r="AT182" s="12">
        <v>0</v>
      </c>
      <c r="AU182" s="12">
        <v>0</v>
      </c>
      <c r="AV182" s="12">
        <v>0</v>
      </c>
      <c r="AW182" s="12">
        <v>0</v>
      </c>
      <c r="AX182" s="12">
        <v>0</v>
      </c>
      <c r="AY182" s="12">
        <v>0</v>
      </c>
      <c r="AZ182" s="12">
        <v>0</v>
      </c>
      <c r="BA182" s="12">
        <v>0</v>
      </c>
      <c r="BB182" s="12">
        <v>0</v>
      </c>
      <c r="BC182" s="12">
        <v>0</v>
      </c>
      <c r="BD182" s="12">
        <v>0</v>
      </c>
      <c r="BE182" s="12">
        <v>0</v>
      </c>
      <c r="BF182" s="12">
        <v>50000</v>
      </c>
      <c r="BG182" s="12">
        <v>0</v>
      </c>
      <c r="BH182" s="12">
        <v>0</v>
      </c>
      <c r="BI182" s="12">
        <v>0</v>
      </c>
      <c r="BJ182" s="12">
        <v>0</v>
      </c>
      <c r="BK182" s="12">
        <v>0</v>
      </c>
      <c r="BL182" s="12">
        <v>0</v>
      </c>
      <c r="BM182" s="12">
        <v>0</v>
      </c>
      <c r="BN182" s="12">
        <v>0</v>
      </c>
      <c r="BO182" s="12">
        <v>0</v>
      </c>
      <c r="BP182" s="12">
        <v>0</v>
      </c>
      <c r="BQ182" s="12">
        <v>0</v>
      </c>
      <c r="BR182" s="12">
        <v>100000</v>
      </c>
      <c r="BS182" s="12">
        <v>700000</v>
      </c>
      <c r="BT182" s="12">
        <v>400000</v>
      </c>
      <c r="BU182" s="12">
        <v>300000</v>
      </c>
      <c r="BV182" s="12">
        <v>0</v>
      </c>
      <c r="BW182" s="12">
        <v>0</v>
      </c>
      <c r="BX182" s="12">
        <v>0</v>
      </c>
      <c r="BY182" s="12">
        <v>0</v>
      </c>
      <c r="BZ182" s="12">
        <v>0</v>
      </c>
      <c r="CA182" s="12">
        <v>0</v>
      </c>
      <c r="CB182" s="13">
        <v>0</v>
      </c>
      <c r="CC182" s="2"/>
      <c r="CD182" s="2"/>
      <c r="CE182" s="2"/>
      <c r="CF182" s="2"/>
      <c r="CG182" s="2"/>
      <c r="CH182" s="2"/>
      <c r="CI182" s="2"/>
      <c r="CJ182" s="2"/>
      <c r="CK182" s="2"/>
      <c r="CL182" s="2"/>
      <c r="CM182" s="2"/>
      <c r="CN182" s="2"/>
      <c r="CO182" s="2"/>
      <c r="CP182" s="3"/>
      <c r="CQ182" s="2"/>
      <c r="CR182" s="3"/>
    </row>
    <row r="183" spans="1:96" ht="15" x14ac:dyDescent="0.2">
      <c r="A183" s="11">
        <v>3490</v>
      </c>
      <c r="B183" s="11">
        <v>1</v>
      </c>
      <c r="C183" s="11" t="s">
        <v>179</v>
      </c>
      <c r="D183" s="11" t="s">
        <v>141</v>
      </c>
      <c r="E183" s="11">
        <v>40000</v>
      </c>
      <c r="F183" s="11">
        <v>40323</v>
      </c>
      <c r="G183" s="11" t="s">
        <v>26</v>
      </c>
      <c r="H183" s="12">
        <v>150000</v>
      </c>
      <c r="I183" s="12">
        <v>750000</v>
      </c>
      <c r="J183" s="12">
        <v>1500000</v>
      </c>
      <c r="K183" s="12">
        <v>500000</v>
      </c>
      <c r="L183" s="12">
        <v>200000</v>
      </c>
      <c r="M183" s="12">
        <v>100000</v>
      </c>
      <c r="N183" s="12">
        <v>0</v>
      </c>
      <c r="O183" s="12">
        <v>0</v>
      </c>
      <c r="P183" s="12">
        <v>0</v>
      </c>
      <c r="Q183" s="12">
        <v>0</v>
      </c>
      <c r="R183" s="12">
        <v>0</v>
      </c>
      <c r="S183" s="12">
        <v>0</v>
      </c>
      <c r="T183" s="12">
        <v>0</v>
      </c>
      <c r="U183" s="12">
        <v>0</v>
      </c>
      <c r="V183" s="12">
        <v>0</v>
      </c>
      <c r="W183" s="12">
        <v>0</v>
      </c>
      <c r="X183" s="12">
        <v>0</v>
      </c>
      <c r="Y183" s="12">
        <v>0</v>
      </c>
      <c r="Z183" s="12">
        <v>0</v>
      </c>
      <c r="AA183" s="12">
        <v>0</v>
      </c>
      <c r="AB183" s="12">
        <v>0</v>
      </c>
      <c r="AC183" s="12">
        <v>0</v>
      </c>
      <c r="AD183" s="12">
        <v>0</v>
      </c>
      <c r="AE183" s="12">
        <v>0</v>
      </c>
      <c r="AF183" s="12">
        <v>0</v>
      </c>
      <c r="AG183" s="12">
        <v>0</v>
      </c>
      <c r="AH183" s="12">
        <v>0</v>
      </c>
      <c r="AI183" s="12">
        <v>0</v>
      </c>
      <c r="AJ183" s="12">
        <v>0</v>
      </c>
      <c r="AK183" s="12">
        <v>0</v>
      </c>
      <c r="AL183" s="12">
        <v>0</v>
      </c>
      <c r="AM183" s="12">
        <v>0</v>
      </c>
      <c r="AN183" s="12">
        <v>0</v>
      </c>
      <c r="AO183" s="12">
        <v>0</v>
      </c>
      <c r="AP183" s="12">
        <v>0</v>
      </c>
      <c r="AQ183" s="12">
        <v>0</v>
      </c>
      <c r="AR183" s="12">
        <v>0</v>
      </c>
      <c r="AS183" s="12">
        <v>0</v>
      </c>
      <c r="AT183" s="12">
        <v>0</v>
      </c>
      <c r="AU183" s="12">
        <v>0</v>
      </c>
      <c r="AV183" s="12">
        <v>0</v>
      </c>
      <c r="AW183" s="12">
        <v>0</v>
      </c>
      <c r="AX183" s="12">
        <v>0</v>
      </c>
      <c r="AY183" s="12">
        <v>0</v>
      </c>
      <c r="AZ183" s="12">
        <v>0</v>
      </c>
      <c r="BA183" s="12">
        <v>0</v>
      </c>
      <c r="BB183" s="12">
        <v>0</v>
      </c>
      <c r="BC183" s="12">
        <v>0</v>
      </c>
      <c r="BD183" s="12">
        <v>0</v>
      </c>
      <c r="BE183" s="12">
        <v>0</v>
      </c>
      <c r="BF183" s="12">
        <v>0</v>
      </c>
      <c r="BG183" s="12">
        <v>0</v>
      </c>
      <c r="BH183" s="12">
        <v>0</v>
      </c>
      <c r="BI183" s="12">
        <v>0</v>
      </c>
      <c r="BJ183" s="12">
        <v>0</v>
      </c>
      <c r="BK183" s="12">
        <v>0</v>
      </c>
      <c r="BL183" s="12">
        <v>0</v>
      </c>
      <c r="BM183" s="12">
        <v>0</v>
      </c>
      <c r="BN183" s="12">
        <v>0</v>
      </c>
      <c r="BO183" s="12">
        <v>0</v>
      </c>
      <c r="BP183" s="12">
        <v>0</v>
      </c>
      <c r="BQ183" s="12">
        <v>0</v>
      </c>
      <c r="BR183" s="12">
        <v>0</v>
      </c>
      <c r="BS183" s="12">
        <v>0</v>
      </c>
      <c r="BT183" s="12">
        <v>0</v>
      </c>
      <c r="BU183" s="12">
        <v>0</v>
      </c>
      <c r="BV183" s="12">
        <v>0</v>
      </c>
      <c r="BW183" s="12">
        <v>0</v>
      </c>
      <c r="BX183" s="12">
        <v>0</v>
      </c>
      <c r="BY183" s="12">
        <v>0</v>
      </c>
      <c r="BZ183" s="12">
        <v>0</v>
      </c>
      <c r="CA183" s="12">
        <v>0</v>
      </c>
      <c r="CB183" s="13">
        <v>3200000</v>
      </c>
      <c r="CC183" s="2"/>
      <c r="CD183" s="2"/>
      <c r="CE183" s="2"/>
      <c r="CF183" s="2"/>
      <c r="CG183" s="2"/>
      <c r="CH183" s="2"/>
      <c r="CI183" s="2"/>
      <c r="CJ183" s="2"/>
      <c r="CK183" s="2"/>
      <c r="CL183" s="2"/>
      <c r="CM183" s="2"/>
      <c r="CN183" s="2"/>
      <c r="CO183" s="2"/>
      <c r="CP183" s="3"/>
      <c r="CQ183" s="2"/>
      <c r="CR183" s="3"/>
    </row>
    <row r="184" spans="1:96" ht="15" x14ac:dyDescent="0.2">
      <c r="A184" s="11">
        <v>3492</v>
      </c>
      <c r="B184" s="11">
        <v>1</v>
      </c>
      <c r="C184" s="11" t="s">
        <v>180</v>
      </c>
      <c r="D184" s="11" t="s">
        <v>127</v>
      </c>
      <c r="E184" s="11">
        <v>40000</v>
      </c>
      <c r="F184" s="11">
        <v>40320</v>
      </c>
      <c r="G184" s="11" t="s">
        <v>26</v>
      </c>
      <c r="H184" s="12">
        <v>0</v>
      </c>
      <c r="I184" s="12">
        <v>0</v>
      </c>
      <c r="J184" s="12">
        <v>0</v>
      </c>
      <c r="K184" s="12">
        <v>0</v>
      </c>
      <c r="L184" s="12">
        <v>0</v>
      </c>
      <c r="M184" s="12">
        <v>0</v>
      </c>
      <c r="N184" s="12">
        <v>0</v>
      </c>
      <c r="O184" s="12">
        <v>0</v>
      </c>
      <c r="P184" s="12">
        <v>0</v>
      </c>
      <c r="Q184" s="12">
        <v>0</v>
      </c>
      <c r="R184" s="12">
        <v>0</v>
      </c>
      <c r="S184" s="12">
        <v>0</v>
      </c>
      <c r="T184" s="12">
        <v>0</v>
      </c>
      <c r="U184" s="12">
        <v>0</v>
      </c>
      <c r="V184" s="12">
        <v>0</v>
      </c>
      <c r="W184" s="12">
        <v>0</v>
      </c>
      <c r="X184" s="12">
        <v>0</v>
      </c>
      <c r="Y184" s="12">
        <v>0</v>
      </c>
      <c r="Z184" s="12">
        <v>0</v>
      </c>
      <c r="AA184" s="12">
        <v>0</v>
      </c>
      <c r="AB184" s="12">
        <v>0</v>
      </c>
      <c r="AC184" s="12">
        <v>0</v>
      </c>
      <c r="AD184" s="12">
        <v>0</v>
      </c>
      <c r="AE184" s="12">
        <v>0</v>
      </c>
      <c r="AF184" s="12">
        <v>0</v>
      </c>
      <c r="AG184" s="12">
        <v>0</v>
      </c>
      <c r="AH184" s="12">
        <v>0</v>
      </c>
      <c r="AI184" s="12">
        <v>0</v>
      </c>
      <c r="AJ184" s="12">
        <v>0</v>
      </c>
      <c r="AK184" s="12">
        <v>0</v>
      </c>
      <c r="AL184" s="12">
        <v>0</v>
      </c>
      <c r="AM184" s="12">
        <v>0</v>
      </c>
      <c r="AN184" s="12">
        <v>0</v>
      </c>
      <c r="AO184" s="12">
        <v>6666</v>
      </c>
      <c r="AP184" s="12">
        <v>6667</v>
      </c>
      <c r="AQ184" s="12">
        <v>6667</v>
      </c>
      <c r="AR184" s="12">
        <v>0</v>
      </c>
      <c r="AS184" s="12">
        <v>0</v>
      </c>
      <c r="AT184" s="12">
        <v>0</v>
      </c>
      <c r="AU184" s="12">
        <v>0</v>
      </c>
      <c r="AV184" s="12">
        <v>0</v>
      </c>
      <c r="AW184" s="12">
        <v>0</v>
      </c>
      <c r="AX184" s="12">
        <v>8000</v>
      </c>
      <c r="AY184" s="12">
        <v>8000</v>
      </c>
      <c r="AZ184" s="12">
        <v>8000</v>
      </c>
      <c r="BA184" s="12">
        <v>8000</v>
      </c>
      <c r="BB184" s="12">
        <v>8000</v>
      </c>
      <c r="BC184" s="12">
        <v>8000</v>
      </c>
      <c r="BD184" s="12">
        <v>0</v>
      </c>
      <c r="BE184" s="12">
        <v>0</v>
      </c>
      <c r="BF184" s="12">
        <v>0</v>
      </c>
      <c r="BG184" s="12">
        <v>0</v>
      </c>
      <c r="BH184" s="12">
        <v>0</v>
      </c>
      <c r="BI184" s="12">
        <v>0</v>
      </c>
      <c r="BJ184" s="12">
        <v>0</v>
      </c>
      <c r="BK184" s="12">
        <v>0</v>
      </c>
      <c r="BL184" s="12">
        <v>0</v>
      </c>
      <c r="BM184" s="12">
        <v>0</v>
      </c>
      <c r="BN184" s="12">
        <v>0</v>
      </c>
      <c r="BO184" s="12">
        <v>0</v>
      </c>
      <c r="BP184" s="12">
        <v>0</v>
      </c>
      <c r="BQ184" s="12">
        <v>0</v>
      </c>
      <c r="BR184" s="12">
        <v>0</v>
      </c>
      <c r="BS184" s="12">
        <v>0</v>
      </c>
      <c r="BT184" s="12">
        <v>0</v>
      </c>
      <c r="BU184" s="12">
        <v>0</v>
      </c>
      <c r="BV184" s="12">
        <v>0</v>
      </c>
      <c r="BW184" s="12">
        <v>0</v>
      </c>
      <c r="BX184" s="12">
        <v>0</v>
      </c>
      <c r="BY184" s="12">
        <v>0</v>
      </c>
      <c r="BZ184" s="12">
        <v>0</v>
      </c>
      <c r="CA184" s="12">
        <v>0</v>
      </c>
      <c r="CB184" s="13">
        <v>0</v>
      </c>
      <c r="CC184" s="2"/>
      <c r="CD184" s="2"/>
      <c r="CE184" s="2"/>
      <c r="CF184" s="2"/>
      <c r="CG184" s="2"/>
      <c r="CH184" s="2"/>
      <c r="CI184" s="2"/>
      <c r="CJ184" s="2"/>
      <c r="CK184" s="2"/>
      <c r="CL184" s="2"/>
      <c r="CM184" s="2"/>
      <c r="CN184" s="2"/>
      <c r="CO184" s="2"/>
      <c r="CP184" s="3"/>
      <c r="CQ184" s="2"/>
      <c r="CR184" s="3"/>
    </row>
    <row r="185" spans="1:96" ht="15" x14ac:dyDescent="0.2">
      <c r="A185" s="11">
        <v>3493</v>
      </c>
      <c r="B185" s="11">
        <v>1</v>
      </c>
      <c r="C185" s="11" t="s">
        <v>181</v>
      </c>
      <c r="D185" s="11" t="s">
        <v>127</v>
      </c>
      <c r="E185" s="11">
        <v>40000</v>
      </c>
      <c r="F185" s="11">
        <v>40320</v>
      </c>
      <c r="G185" s="11" t="s">
        <v>26</v>
      </c>
      <c r="H185" s="12">
        <v>0</v>
      </c>
      <c r="I185" s="12">
        <v>0</v>
      </c>
      <c r="J185" s="12">
        <v>0</v>
      </c>
      <c r="K185" s="12">
        <v>0</v>
      </c>
      <c r="L185" s="12">
        <v>0</v>
      </c>
      <c r="M185" s="12">
        <v>0</v>
      </c>
      <c r="N185" s="12">
        <v>0</v>
      </c>
      <c r="O185" s="12">
        <v>0</v>
      </c>
      <c r="P185" s="12">
        <v>0</v>
      </c>
      <c r="Q185" s="12">
        <v>0</v>
      </c>
      <c r="R185" s="12">
        <v>0</v>
      </c>
      <c r="S185" s="12">
        <v>0</v>
      </c>
      <c r="T185" s="12">
        <v>0</v>
      </c>
      <c r="U185" s="12">
        <v>0</v>
      </c>
      <c r="V185" s="12">
        <v>0</v>
      </c>
      <c r="W185" s="12">
        <v>0</v>
      </c>
      <c r="X185" s="12">
        <v>0</v>
      </c>
      <c r="Y185" s="12">
        <v>0</v>
      </c>
      <c r="Z185" s="12">
        <v>0</v>
      </c>
      <c r="AA185" s="12">
        <v>0</v>
      </c>
      <c r="AB185" s="12">
        <v>0</v>
      </c>
      <c r="AC185" s="12">
        <v>0</v>
      </c>
      <c r="AD185" s="12">
        <v>0</v>
      </c>
      <c r="AE185" s="12">
        <v>0</v>
      </c>
      <c r="AF185" s="12">
        <v>0</v>
      </c>
      <c r="AG185" s="12">
        <v>0</v>
      </c>
      <c r="AH185" s="12">
        <v>0</v>
      </c>
      <c r="AI185" s="12">
        <v>0</v>
      </c>
      <c r="AJ185" s="12">
        <v>0</v>
      </c>
      <c r="AK185" s="12">
        <v>0</v>
      </c>
      <c r="AL185" s="12">
        <v>0</v>
      </c>
      <c r="AM185" s="12">
        <v>0</v>
      </c>
      <c r="AN185" s="12">
        <v>0</v>
      </c>
      <c r="AO185" s="12">
        <v>6666</v>
      </c>
      <c r="AP185" s="12">
        <v>6667</v>
      </c>
      <c r="AQ185" s="12">
        <v>6667</v>
      </c>
      <c r="AR185" s="12">
        <v>0</v>
      </c>
      <c r="AS185" s="12">
        <v>0</v>
      </c>
      <c r="AT185" s="12">
        <v>0</v>
      </c>
      <c r="AU185" s="12">
        <v>0</v>
      </c>
      <c r="AV185" s="12">
        <v>0</v>
      </c>
      <c r="AW185" s="12">
        <v>0</v>
      </c>
      <c r="AX185" s="12">
        <v>22000</v>
      </c>
      <c r="AY185" s="12">
        <v>22000</v>
      </c>
      <c r="AZ185" s="12">
        <v>22000</v>
      </c>
      <c r="BA185" s="12">
        <v>22000</v>
      </c>
      <c r="BB185" s="12">
        <v>22000</v>
      </c>
      <c r="BC185" s="12">
        <v>22000</v>
      </c>
      <c r="BD185" s="12">
        <v>0</v>
      </c>
      <c r="BE185" s="12">
        <v>0</v>
      </c>
      <c r="BF185" s="12">
        <v>0</v>
      </c>
      <c r="BG185" s="12">
        <v>0</v>
      </c>
      <c r="BH185" s="12">
        <v>0</v>
      </c>
      <c r="BI185" s="12">
        <v>0</v>
      </c>
      <c r="BJ185" s="12">
        <v>0</v>
      </c>
      <c r="BK185" s="12">
        <v>0</v>
      </c>
      <c r="BL185" s="12">
        <v>0</v>
      </c>
      <c r="BM185" s="12">
        <v>0</v>
      </c>
      <c r="BN185" s="12">
        <v>0</v>
      </c>
      <c r="BO185" s="12">
        <v>0</v>
      </c>
      <c r="BP185" s="12">
        <v>0</v>
      </c>
      <c r="BQ185" s="12">
        <v>0</v>
      </c>
      <c r="BR185" s="12">
        <v>0</v>
      </c>
      <c r="BS185" s="12">
        <v>0</v>
      </c>
      <c r="BT185" s="12">
        <v>0</v>
      </c>
      <c r="BU185" s="12">
        <v>0</v>
      </c>
      <c r="BV185" s="12">
        <v>0</v>
      </c>
      <c r="BW185" s="12">
        <v>0</v>
      </c>
      <c r="BX185" s="12">
        <v>0</v>
      </c>
      <c r="BY185" s="12">
        <v>0</v>
      </c>
      <c r="BZ185" s="12">
        <v>0</v>
      </c>
      <c r="CA185" s="12">
        <v>0</v>
      </c>
      <c r="CB185" s="13">
        <v>0</v>
      </c>
      <c r="CC185" s="2"/>
      <c r="CD185" s="2"/>
      <c r="CE185" s="2"/>
      <c r="CF185" s="2"/>
      <c r="CG185" s="2"/>
      <c r="CH185" s="2"/>
      <c r="CI185" s="2"/>
      <c r="CJ185" s="2"/>
      <c r="CK185" s="2"/>
      <c r="CL185" s="2"/>
      <c r="CM185" s="2"/>
      <c r="CN185" s="2"/>
      <c r="CO185" s="2"/>
      <c r="CP185" s="3"/>
      <c r="CQ185" s="2"/>
      <c r="CR185" s="3"/>
    </row>
    <row r="186" spans="1:96" ht="15" x14ac:dyDescent="0.2">
      <c r="A186" s="11">
        <v>3494</v>
      </c>
      <c r="B186" s="11">
        <v>1</v>
      </c>
      <c r="C186" s="11" t="s">
        <v>182</v>
      </c>
      <c r="D186" s="11" t="s">
        <v>127</v>
      </c>
      <c r="E186" s="11">
        <v>40000</v>
      </c>
      <c r="F186" s="11">
        <v>40320</v>
      </c>
      <c r="G186" s="11" t="s">
        <v>26</v>
      </c>
      <c r="H186" s="12">
        <v>0</v>
      </c>
      <c r="I186" s="12">
        <v>0</v>
      </c>
      <c r="J186" s="12">
        <v>0</v>
      </c>
      <c r="K186" s="12">
        <v>0</v>
      </c>
      <c r="L186" s="12">
        <v>0</v>
      </c>
      <c r="M186" s="12">
        <v>0</v>
      </c>
      <c r="N186" s="12">
        <v>0</v>
      </c>
      <c r="O186" s="12">
        <v>0</v>
      </c>
      <c r="P186" s="12">
        <v>0</v>
      </c>
      <c r="Q186" s="12">
        <v>0</v>
      </c>
      <c r="R186" s="12">
        <v>0</v>
      </c>
      <c r="S186" s="12">
        <v>0</v>
      </c>
      <c r="T186" s="12">
        <v>0</v>
      </c>
      <c r="U186" s="12">
        <v>0</v>
      </c>
      <c r="V186" s="12">
        <v>0</v>
      </c>
      <c r="W186" s="12">
        <v>0</v>
      </c>
      <c r="X186" s="12">
        <v>0</v>
      </c>
      <c r="Y186" s="12">
        <v>0</v>
      </c>
      <c r="Z186" s="12">
        <v>0</v>
      </c>
      <c r="AA186" s="12">
        <v>0</v>
      </c>
      <c r="AB186" s="12">
        <v>0</v>
      </c>
      <c r="AC186" s="12">
        <v>11667</v>
      </c>
      <c r="AD186" s="12">
        <v>11666</v>
      </c>
      <c r="AE186" s="12">
        <v>11667</v>
      </c>
      <c r="AF186" s="12">
        <v>0</v>
      </c>
      <c r="AG186" s="12">
        <v>0</v>
      </c>
      <c r="AH186" s="12">
        <v>0</v>
      </c>
      <c r="AI186" s="12">
        <v>0</v>
      </c>
      <c r="AJ186" s="12">
        <v>0</v>
      </c>
      <c r="AK186" s="12">
        <v>0</v>
      </c>
      <c r="AL186" s="12">
        <v>75167</v>
      </c>
      <c r="AM186" s="12">
        <v>75167</v>
      </c>
      <c r="AN186" s="12">
        <v>75167</v>
      </c>
      <c r="AO186" s="12">
        <v>75165</v>
      </c>
      <c r="AP186" s="12">
        <v>75167</v>
      </c>
      <c r="AQ186" s="12">
        <v>75167</v>
      </c>
      <c r="AR186" s="12">
        <v>0</v>
      </c>
      <c r="AS186" s="12">
        <v>0</v>
      </c>
      <c r="AT186" s="12">
        <v>0</v>
      </c>
      <c r="AU186" s="12">
        <v>0</v>
      </c>
      <c r="AV186" s="12">
        <v>0</v>
      </c>
      <c r="AW186" s="12">
        <v>0</v>
      </c>
      <c r="AX186" s="12">
        <v>0</v>
      </c>
      <c r="AY186" s="12">
        <v>0</v>
      </c>
      <c r="AZ186" s="12">
        <v>0</v>
      </c>
      <c r="BA186" s="12">
        <v>0</v>
      </c>
      <c r="BB186" s="12">
        <v>0</v>
      </c>
      <c r="BC186" s="12">
        <v>0</v>
      </c>
      <c r="BD186" s="12">
        <v>0</v>
      </c>
      <c r="BE186" s="12">
        <v>0</v>
      </c>
      <c r="BF186" s="12">
        <v>0</v>
      </c>
      <c r="BG186" s="12">
        <v>0</v>
      </c>
      <c r="BH186" s="12">
        <v>0</v>
      </c>
      <c r="BI186" s="12">
        <v>0</v>
      </c>
      <c r="BJ186" s="12">
        <v>0</v>
      </c>
      <c r="BK186" s="12">
        <v>0</v>
      </c>
      <c r="BL186" s="12">
        <v>0</v>
      </c>
      <c r="BM186" s="12">
        <v>0</v>
      </c>
      <c r="BN186" s="12">
        <v>0</v>
      </c>
      <c r="BO186" s="12">
        <v>0</v>
      </c>
      <c r="BP186" s="12">
        <v>0</v>
      </c>
      <c r="BQ186" s="12">
        <v>0</v>
      </c>
      <c r="BR186" s="12">
        <v>0</v>
      </c>
      <c r="BS186" s="12">
        <v>0</v>
      </c>
      <c r="BT186" s="12">
        <v>0</v>
      </c>
      <c r="BU186" s="12">
        <v>0</v>
      </c>
      <c r="BV186" s="12">
        <v>0</v>
      </c>
      <c r="BW186" s="12">
        <v>0</v>
      </c>
      <c r="BX186" s="12">
        <v>0</v>
      </c>
      <c r="BY186" s="12">
        <v>0</v>
      </c>
      <c r="BZ186" s="12">
        <v>0</v>
      </c>
      <c r="CA186" s="12">
        <v>0</v>
      </c>
      <c r="CB186" s="13">
        <v>0</v>
      </c>
      <c r="CC186" s="2"/>
      <c r="CD186" s="2"/>
      <c r="CE186" s="2"/>
      <c r="CF186" s="2"/>
      <c r="CG186" s="2"/>
      <c r="CH186" s="2"/>
      <c r="CI186" s="2"/>
      <c r="CJ186" s="2"/>
      <c r="CK186" s="2"/>
      <c r="CL186" s="2"/>
      <c r="CM186" s="2"/>
      <c r="CN186" s="2"/>
      <c r="CO186" s="2"/>
      <c r="CP186" s="3"/>
      <c r="CQ186" s="2"/>
      <c r="CR186" s="3"/>
    </row>
    <row r="187" spans="1:96" ht="15" x14ac:dyDescent="0.2">
      <c r="A187" s="11">
        <v>3495</v>
      </c>
      <c r="B187" s="11">
        <v>1</v>
      </c>
      <c r="C187" s="11" t="s">
        <v>183</v>
      </c>
      <c r="D187" s="11" t="s">
        <v>127</v>
      </c>
      <c r="E187" s="11">
        <v>40000</v>
      </c>
      <c r="F187" s="11">
        <v>40320</v>
      </c>
      <c r="G187" s="11" t="s">
        <v>26</v>
      </c>
      <c r="H187" s="12">
        <v>0</v>
      </c>
      <c r="I187" s="12">
        <v>0</v>
      </c>
      <c r="J187" s="12">
        <v>0</v>
      </c>
      <c r="K187" s="12">
        <v>0</v>
      </c>
      <c r="L187" s="12">
        <v>0</v>
      </c>
      <c r="M187" s="12">
        <v>0</v>
      </c>
      <c r="N187" s="12">
        <v>0</v>
      </c>
      <c r="O187" s="12">
        <v>0</v>
      </c>
      <c r="P187" s="12">
        <v>0</v>
      </c>
      <c r="Q187" s="12">
        <v>0</v>
      </c>
      <c r="R187" s="12">
        <v>0</v>
      </c>
      <c r="S187" s="12">
        <v>0</v>
      </c>
      <c r="T187" s="12">
        <v>0</v>
      </c>
      <c r="U187" s="12">
        <v>0</v>
      </c>
      <c r="V187" s="12">
        <v>0</v>
      </c>
      <c r="W187" s="12">
        <v>0</v>
      </c>
      <c r="X187" s="12">
        <v>0</v>
      </c>
      <c r="Y187" s="12">
        <v>0</v>
      </c>
      <c r="Z187" s="12">
        <v>0</v>
      </c>
      <c r="AA187" s="12">
        <v>0</v>
      </c>
      <c r="AB187" s="12">
        <v>0</v>
      </c>
      <c r="AC187" s="12">
        <v>0</v>
      </c>
      <c r="AD187" s="12">
        <v>0</v>
      </c>
      <c r="AE187" s="12">
        <v>0</v>
      </c>
      <c r="AF187" s="12">
        <v>0</v>
      </c>
      <c r="AG187" s="12">
        <v>0</v>
      </c>
      <c r="AH187" s="12">
        <v>0</v>
      </c>
      <c r="AI187" s="12">
        <v>0</v>
      </c>
      <c r="AJ187" s="12">
        <v>0</v>
      </c>
      <c r="AK187" s="12">
        <v>0</v>
      </c>
      <c r="AL187" s="12">
        <v>0</v>
      </c>
      <c r="AM187" s="12">
        <v>0</v>
      </c>
      <c r="AN187" s="12">
        <v>0</v>
      </c>
      <c r="AO187" s="12">
        <v>13334</v>
      </c>
      <c r="AP187" s="12">
        <v>13333</v>
      </c>
      <c r="AQ187" s="12">
        <v>13333</v>
      </c>
      <c r="AR187" s="12">
        <v>0</v>
      </c>
      <c r="AS187" s="12">
        <v>0</v>
      </c>
      <c r="AT187" s="12">
        <v>0</v>
      </c>
      <c r="AU187" s="12">
        <v>0</v>
      </c>
      <c r="AV187" s="12">
        <v>0</v>
      </c>
      <c r="AW187" s="12">
        <v>0</v>
      </c>
      <c r="AX187" s="12">
        <v>27165</v>
      </c>
      <c r="AY187" s="12">
        <v>27167</v>
      </c>
      <c r="AZ187" s="12">
        <v>27167</v>
      </c>
      <c r="BA187" s="12">
        <v>27167</v>
      </c>
      <c r="BB187" s="12">
        <v>27167</v>
      </c>
      <c r="BC187" s="12">
        <v>27167</v>
      </c>
      <c r="BD187" s="12">
        <v>0</v>
      </c>
      <c r="BE187" s="12">
        <v>0</v>
      </c>
      <c r="BF187" s="12">
        <v>0</v>
      </c>
      <c r="BG187" s="12">
        <v>0</v>
      </c>
      <c r="BH187" s="12">
        <v>0</v>
      </c>
      <c r="BI187" s="12">
        <v>0</v>
      </c>
      <c r="BJ187" s="12">
        <v>0</v>
      </c>
      <c r="BK187" s="12">
        <v>0</v>
      </c>
      <c r="BL187" s="12">
        <v>0</v>
      </c>
      <c r="BM187" s="12">
        <v>0</v>
      </c>
      <c r="BN187" s="12">
        <v>0</v>
      </c>
      <c r="BO187" s="12">
        <v>0</v>
      </c>
      <c r="BP187" s="12">
        <v>0</v>
      </c>
      <c r="BQ187" s="12">
        <v>0</v>
      </c>
      <c r="BR187" s="12">
        <v>0</v>
      </c>
      <c r="BS187" s="12">
        <v>0</v>
      </c>
      <c r="BT187" s="12">
        <v>0</v>
      </c>
      <c r="BU187" s="12">
        <v>0</v>
      </c>
      <c r="BV187" s="12">
        <v>0</v>
      </c>
      <c r="BW187" s="12">
        <v>0</v>
      </c>
      <c r="BX187" s="12">
        <v>0</v>
      </c>
      <c r="BY187" s="12">
        <v>0</v>
      </c>
      <c r="BZ187" s="12">
        <v>0</v>
      </c>
      <c r="CA187" s="12">
        <v>0</v>
      </c>
      <c r="CB187" s="13">
        <v>0</v>
      </c>
      <c r="CC187" s="2"/>
      <c r="CD187" s="2"/>
      <c r="CE187" s="2"/>
      <c r="CF187" s="2"/>
      <c r="CG187" s="2"/>
      <c r="CH187" s="2"/>
      <c r="CI187" s="2"/>
      <c r="CJ187" s="2"/>
      <c r="CK187" s="2"/>
      <c r="CL187" s="2"/>
      <c r="CM187" s="2"/>
      <c r="CN187" s="2"/>
      <c r="CO187" s="2"/>
      <c r="CP187" s="3"/>
      <c r="CQ187" s="2"/>
      <c r="CR187" s="3"/>
    </row>
    <row r="188" spans="1:96" ht="15" x14ac:dyDescent="0.2">
      <c r="A188" s="11">
        <v>3496</v>
      </c>
      <c r="B188" s="11">
        <v>1</v>
      </c>
      <c r="C188" s="11" t="s">
        <v>184</v>
      </c>
      <c r="D188" s="11" t="s">
        <v>127</v>
      </c>
      <c r="E188" s="11">
        <v>40000</v>
      </c>
      <c r="F188" s="11">
        <v>40323</v>
      </c>
      <c r="G188" s="11" t="s">
        <v>26</v>
      </c>
      <c r="H188" s="12">
        <v>0</v>
      </c>
      <c r="I188" s="12">
        <v>0</v>
      </c>
      <c r="J188" s="12">
        <v>0</v>
      </c>
      <c r="K188" s="12">
        <v>0</v>
      </c>
      <c r="L188" s="12">
        <v>0</v>
      </c>
      <c r="M188" s="12">
        <v>0</v>
      </c>
      <c r="N188" s="12">
        <v>0</v>
      </c>
      <c r="O188" s="12">
        <v>0</v>
      </c>
      <c r="P188" s="12">
        <v>0</v>
      </c>
      <c r="Q188" s="12">
        <v>0</v>
      </c>
      <c r="R188" s="12">
        <v>0</v>
      </c>
      <c r="S188" s="12">
        <v>0</v>
      </c>
      <c r="T188" s="12">
        <v>0</v>
      </c>
      <c r="U188" s="12">
        <v>0</v>
      </c>
      <c r="V188" s="12">
        <v>0</v>
      </c>
      <c r="W188" s="12">
        <v>0</v>
      </c>
      <c r="X188" s="12">
        <v>0</v>
      </c>
      <c r="Y188" s="12">
        <v>0</v>
      </c>
      <c r="Z188" s="12">
        <v>0</v>
      </c>
      <c r="AA188" s="12">
        <v>0</v>
      </c>
      <c r="AB188" s="12">
        <v>0</v>
      </c>
      <c r="AC188" s="12">
        <v>11666</v>
      </c>
      <c r="AD188" s="12">
        <v>11667</v>
      </c>
      <c r="AE188" s="12">
        <v>11667</v>
      </c>
      <c r="AF188" s="12">
        <v>0</v>
      </c>
      <c r="AG188" s="12">
        <v>0</v>
      </c>
      <c r="AH188" s="12">
        <v>0</v>
      </c>
      <c r="AI188" s="12">
        <v>0</v>
      </c>
      <c r="AJ188" s="12">
        <v>0</v>
      </c>
      <c r="AK188" s="12">
        <v>0</v>
      </c>
      <c r="AL188" s="12">
        <v>71500</v>
      </c>
      <c r="AM188" s="12">
        <v>71500</v>
      </c>
      <c r="AN188" s="12">
        <v>71500</v>
      </c>
      <c r="AO188" s="12">
        <v>71500</v>
      </c>
      <c r="AP188" s="12">
        <v>71500</v>
      </c>
      <c r="AQ188" s="12">
        <v>71500</v>
      </c>
      <c r="AR188" s="12">
        <v>0</v>
      </c>
      <c r="AS188" s="12">
        <v>0</v>
      </c>
      <c r="AT188" s="12">
        <v>0</v>
      </c>
      <c r="AU188" s="12">
        <v>0</v>
      </c>
      <c r="AV188" s="12">
        <v>0</v>
      </c>
      <c r="AW188" s="12">
        <v>0</v>
      </c>
      <c r="AX188" s="12">
        <v>0</v>
      </c>
      <c r="AY188" s="12">
        <v>0</v>
      </c>
      <c r="AZ188" s="12">
        <v>0</v>
      </c>
      <c r="BA188" s="12">
        <v>0</v>
      </c>
      <c r="BB188" s="12">
        <v>0</v>
      </c>
      <c r="BC188" s="12">
        <v>0</v>
      </c>
      <c r="BD188" s="12">
        <v>0</v>
      </c>
      <c r="BE188" s="12">
        <v>0</v>
      </c>
      <c r="BF188" s="12">
        <v>0</v>
      </c>
      <c r="BG188" s="12">
        <v>0</v>
      </c>
      <c r="BH188" s="12">
        <v>0</v>
      </c>
      <c r="BI188" s="12">
        <v>0</v>
      </c>
      <c r="BJ188" s="12">
        <v>0</v>
      </c>
      <c r="BK188" s="12">
        <v>0</v>
      </c>
      <c r="BL188" s="12">
        <v>0</v>
      </c>
      <c r="BM188" s="12">
        <v>0</v>
      </c>
      <c r="BN188" s="12">
        <v>0</v>
      </c>
      <c r="BO188" s="12">
        <v>0</v>
      </c>
      <c r="BP188" s="12">
        <v>0</v>
      </c>
      <c r="BQ188" s="12">
        <v>0</v>
      </c>
      <c r="BR188" s="12">
        <v>0</v>
      </c>
      <c r="BS188" s="12">
        <v>0</v>
      </c>
      <c r="BT188" s="12">
        <v>0</v>
      </c>
      <c r="BU188" s="12">
        <v>0</v>
      </c>
      <c r="BV188" s="12">
        <v>0</v>
      </c>
      <c r="BW188" s="12">
        <v>0</v>
      </c>
      <c r="BX188" s="12">
        <v>0</v>
      </c>
      <c r="BY188" s="12">
        <v>0</v>
      </c>
      <c r="BZ188" s="12">
        <v>0</v>
      </c>
      <c r="CA188" s="12">
        <v>0</v>
      </c>
      <c r="CB188" s="13">
        <v>0</v>
      </c>
      <c r="CC188" s="2"/>
      <c r="CD188" s="2"/>
      <c r="CE188" s="2"/>
      <c r="CF188" s="2"/>
      <c r="CG188" s="2"/>
      <c r="CH188" s="2"/>
      <c r="CI188" s="2"/>
      <c r="CJ188" s="2"/>
      <c r="CK188" s="2"/>
      <c r="CL188" s="2"/>
      <c r="CM188" s="2"/>
      <c r="CN188" s="2"/>
      <c r="CO188" s="2"/>
      <c r="CP188" s="3"/>
      <c r="CQ188" s="2"/>
      <c r="CR188" s="3"/>
    </row>
    <row r="189" spans="1:96" ht="15" x14ac:dyDescent="0.2">
      <c r="A189" s="11">
        <v>3497</v>
      </c>
      <c r="B189" s="11">
        <v>1</v>
      </c>
      <c r="C189" s="11" t="s">
        <v>185</v>
      </c>
      <c r="D189" s="11" t="s">
        <v>127</v>
      </c>
      <c r="E189" s="11" t="s">
        <v>99</v>
      </c>
      <c r="F189" s="11">
        <v>40323</v>
      </c>
      <c r="G189" s="11" t="s">
        <v>26</v>
      </c>
      <c r="H189" s="12">
        <v>0</v>
      </c>
      <c r="I189" s="12">
        <v>0</v>
      </c>
      <c r="J189" s="12">
        <v>0</v>
      </c>
      <c r="K189" s="12">
        <v>0</v>
      </c>
      <c r="L189" s="12">
        <v>0</v>
      </c>
      <c r="M189" s="12">
        <v>0</v>
      </c>
      <c r="N189" s="12">
        <v>0</v>
      </c>
      <c r="O189" s="12">
        <v>0</v>
      </c>
      <c r="P189" s="12">
        <v>0</v>
      </c>
      <c r="Q189" s="12">
        <v>0</v>
      </c>
      <c r="R189" s="12">
        <v>0</v>
      </c>
      <c r="S189" s="12">
        <v>0</v>
      </c>
      <c r="T189" s="12">
        <v>0</v>
      </c>
      <c r="U189" s="12">
        <v>0</v>
      </c>
      <c r="V189" s="12">
        <v>0</v>
      </c>
      <c r="W189" s="12">
        <v>0</v>
      </c>
      <c r="X189" s="12">
        <v>0</v>
      </c>
      <c r="Y189" s="12">
        <v>0</v>
      </c>
      <c r="Z189" s="12">
        <v>0</v>
      </c>
      <c r="AA189" s="12">
        <v>50000</v>
      </c>
      <c r="AB189" s="12">
        <v>50000</v>
      </c>
      <c r="AC189" s="12">
        <v>0</v>
      </c>
      <c r="AD189" s="12">
        <v>0</v>
      </c>
      <c r="AE189" s="12">
        <v>0</v>
      </c>
      <c r="AF189" s="12">
        <v>200000</v>
      </c>
      <c r="AG189" s="12">
        <v>200000</v>
      </c>
      <c r="AH189" s="12">
        <v>200000</v>
      </c>
      <c r="AI189" s="12">
        <v>500000</v>
      </c>
      <c r="AJ189" s="12">
        <v>200000</v>
      </c>
      <c r="AK189" s="12">
        <v>200000</v>
      </c>
      <c r="AL189" s="12">
        <v>200000</v>
      </c>
      <c r="AM189" s="12">
        <v>200000</v>
      </c>
      <c r="AN189" s="12">
        <v>50000</v>
      </c>
      <c r="AO189" s="12">
        <v>20000</v>
      </c>
      <c r="AP189" s="12">
        <v>20000</v>
      </c>
      <c r="AQ189" s="12">
        <v>10000</v>
      </c>
      <c r="AR189" s="12">
        <v>0</v>
      </c>
      <c r="AS189" s="12">
        <v>0</v>
      </c>
      <c r="AT189" s="12">
        <v>0</v>
      </c>
      <c r="AU189" s="12">
        <v>0</v>
      </c>
      <c r="AV189" s="12">
        <v>0</v>
      </c>
      <c r="AW189" s="12">
        <v>0</v>
      </c>
      <c r="AX189" s="12">
        <v>0</v>
      </c>
      <c r="AY189" s="12">
        <v>0</v>
      </c>
      <c r="AZ189" s="12">
        <v>0</v>
      </c>
      <c r="BA189" s="12">
        <v>0</v>
      </c>
      <c r="BB189" s="12">
        <v>0</v>
      </c>
      <c r="BC189" s="12">
        <v>0</v>
      </c>
      <c r="BD189" s="12">
        <v>0</v>
      </c>
      <c r="BE189" s="12">
        <v>0</v>
      </c>
      <c r="BF189" s="12">
        <v>0</v>
      </c>
      <c r="BG189" s="12">
        <v>0</v>
      </c>
      <c r="BH189" s="12">
        <v>0</v>
      </c>
      <c r="BI189" s="12">
        <v>0</v>
      </c>
      <c r="BJ189" s="12">
        <v>0</v>
      </c>
      <c r="BK189" s="12">
        <v>0</v>
      </c>
      <c r="BL189" s="12">
        <v>0</v>
      </c>
      <c r="BM189" s="12">
        <v>0</v>
      </c>
      <c r="BN189" s="12">
        <v>0</v>
      </c>
      <c r="BO189" s="12">
        <v>0</v>
      </c>
      <c r="BP189" s="12">
        <v>0</v>
      </c>
      <c r="BQ189" s="12">
        <v>0</v>
      </c>
      <c r="BR189" s="12">
        <v>0</v>
      </c>
      <c r="BS189" s="12">
        <v>0</v>
      </c>
      <c r="BT189" s="12">
        <v>0</v>
      </c>
      <c r="BU189" s="12">
        <v>0</v>
      </c>
      <c r="BV189" s="12">
        <v>0</v>
      </c>
      <c r="BW189" s="12">
        <v>0</v>
      </c>
      <c r="BX189" s="12">
        <v>0</v>
      </c>
      <c r="BY189" s="12">
        <v>0</v>
      </c>
      <c r="BZ189" s="12">
        <v>0</v>
      </c>
      <c r="CA189" s="12">
        <v>0</v>
      </c>
      <c r="CB189" s="13">
        <v>0</v>
      </c>
      <c r="CC189" s="2"/>
      <c r="CD189" s="2"/>
      <c r="CE189" s="2"/>
      <c r="CF189" s="2"/>
      <c r="CG189" s="2"/>
      <c r="CH189" s="2"/>
      <c r="CI189" s="2"/>
      <c r="CJ189" s="2"/>
      <c r="CK189" s="2"/>
      <c r="CL189" s="2"/>
      <c r="CM189" s="2"/>
      <c r="CN189" s="2"/>
      <c r="CO189" s="2"/>
      <c r="CP189" s="3"/>
      <c r="CQ189" s="2"/>
      <c r="CR189" s="3"/>
    </row>
    <row r="190" spans="1:96" ht="15" x14ac:dyDescent="0.2">
      <c r="A190" s="11">
        <v>3702</v>
      </c>
      <c r="B190" s="11">
        <v>1</v>
      </c>
      <c r="C190" s="11" t="s">
        <v>186</v>
      </c>
      <c r="D190" s="11" t="s">
        <v>127</v>
      </c>
      <c r="E190" s="11">
        <v>40000</v>
      </c>
      <c r="F190" s="11">
        <v>40323</v>
      </c>
      <c r="G190" s="11" t="s">
        <v>26</v>
      </c>
      <c r="H190" s="12">
        <v>0</v>
      </c>
      <c r="I190" s="12">
        <v>0</v>
      </c>
      <c r="J190" s="12">
        <v>90000</v>
      </c>
      <c r="K190" s="12">
        <v>0</v>
      </c>
      <c r="L190" s="12">
        <v>0</v>
      </c>
      <c r="M190" s="12">
        <v>100000</v>
      </c>
      <c r="N190" s="12">
        <v>0</v>
      </c>
      <c r="O190" s="12">
        <v>0</v>
      </c>
      <c r="P190" s="12">
        <v>0</v>
      </c>
      <c r="Q190" s="12">
        <v>60000</v>
      </c>
      <c r="R190" s="12">
        <v>0</v>
      </c>
      <c r="S190" s="12">
        <v>0</v>
      </c>
      <c r="T190" s="12">
        <v>0</v>
      </c>
      <c r="U190" s="12">
        <v>0</v>
      </c>
      <c r="V190" s="12">
        <v>90000</v>
      </c>
      <c r="W190" s="12">
        <v>0</v>
      </c>
      <c r="X190" s="12">
        <v>0</v>
      </c>
      <c r="Y190" s="12">
        <v>100000</v>
      </c>
      <c r="Z190" s="12">
        <v>0</v>
      </c>
      <c r="AA190" s="12">
        <v>0</v>
      </c>
      <c r="AB190" s="12">
        <v>0</v>
      </c>
      <c r="AC190" s="12">
        <v>60000</v>
      </c>
      <c r="AD190" s="12">
        <v>0</v>
      </c>
      <c r="AE190" s="12">
        <v>0</v>
      </c>
      <c r="AF190" s="12">
        <v>0</v>
      </c>
      <c r="AG190" s="12">
        <v>0</v>
      </c>
      <c r="AH190" s="12">
        <v>90000</v>
      </c>
      <c r="AI190" s="12">
        <v>0</v>
      </c>
      <c r="AJ190" s="12">
        <v>0</v>
      </c>
      <c r="AK190" s="12">
        <v>100000</v>
      </c>
      <c r="AL190" s="12">
        <v>0</v>
      </c>
      <c r="AM190" s="12">
        <v>0</v>
      </c>
      <c r="AN190" s="12">
        <v>0</v>
      </c>
      <c r="AO190" s="12">
        <v>60000</v>
      </c>
      <c r="AP190" s="12">
        <v>0</v>
      </c>
      <c r="AQ190" s="12">
        <v>0</v>
      </c>
      <c r="AR190" s="12">
        <v>0</v>
      </c>
      <c r="AS190" s="12">
        <v>0</v>
      </c>
      <c r="AT190" s="12">
        <v>90000</v>
      </c>
      <c r="AU190" s="12">
        <v>0</v>
      </c>
      <c r="AV190" s="12">
        <v>0</v>
      </c>
      <c r="AW190" s="12">
        <v>100000</v>
      </c>
      <c r="AX190" s="12">
        <v>0</v>
      </c>
      <c r="AY190" s="12">
        <v>0</v>
      </c>
      <c r="AZ190" s="12">
        <v>0</v>
      </c>
      <c r="BA190" s="12">
        <v>60000</v>
      </c>
      <c r="BB190" s="12">
        <v>0</v>
      </c>
      <c r="BC190" s="12">
        <v>0</v>
      </c>
      <c r="BD190" s="12">
        <v>0</v>
      </c>
      <c r="BE190" s="12">
        <v>0</v>
      </c>
      <c r="BF190" s="12">
        <v>90000</v>
      </c>
      <c r="BG190" s="12">
        <v>0</v>
      </c>
      <c r="BH190" s="12">
        <v>0</v>
      </c>
      <c r="BI190" s="12">
        <v>100000</v>
      </c>
      <c r="BJ190" s="12">
        <v>0</v>
      </c>
      <c r="BK190" s="12">
        <v>0</v>
      </c>
      <c r="BL190" s="12">
        <v>0</v>
      </c>
      <c r="BM190" s="12">
        <v>60000</v>
      </c>
      <c r="BN190" s="12">
        <v>0</v>
      </c>
      <c r="BO190" s="12">
        <v>0</v>
      </c>
      <c r="BP190" s="12">
        <v>0</v>
      </c>
      <c r="BQ190" s="12">
        <v>0</v>
      </c>
      <c r="BR190" s="12">
        <v>90000</v>
      </c>
      <c r="BS190" s="12">
        <v>0</v>
      </c>
      <c r="BT190" s="12">
        <v>0</v>
      </c>
      <c r="BU190" s="12">
        <v>100000</v>
      </c>
      <c r="BV190" s="12">
        <v>0</v>
      </c>
      <c r="BW190" s="12">
        <v>0</v>
      </c>
      <c r="BX190" s="12">
        <v>0</v>
      </c>
      <c r="BY190" s="12">
        <v>60000</v>
      </c>
      <c r="BZ190" s="12">
        <v>0</v>
      </c>
      <c r="CA190" s="12">
        <v>0</v>
      </c>
      <c r="CB190" s="13">
        <v>250000</v>
      </c>
      <c r="CC190" s="2"/>
      <c r="CD190" s="2"/>
      <c r="CE190" s="2"/>
      <c r="CF190" s="2"/>
      <c r="CG190" s="2"/>
      <c r="CH190" s="2"/>
      <c r="CI190" s="2"/>
      <c r="CJ190" s="2"/>
      <c r="CK190" s="2"/>
      <c r="CL190" s="2"/>
      <c r="CM190" s="2"/>
      <c r="CN190" s="2"/>
      <c r="CO190" s="2"/>
      <c r="CP190" s="3"/>
      <c r="CQ190" s="2"/>
      <c r="CR190" s="3"/>
    </row>
    <row r="191" spans="1:96" ht="15" x14ac:dyDescent="0.2">
      <c r="A191" s="11">
        <v>3713</v>
      </c>
      <c r="B191" s="11">
        <v>1</v>
      </c>
      <c r="C191" s="11" t="s">
        <v>187</v>
      </c>
      <c r="D191" s="11" t="s">
        <v>109</v>
      </c>
      <c r="E191" s="11">
        <v>40000</v>
      </c>
      <c r="F191" s="11">
        <v>40323</v>
      </c>
      <c r="G191" s="11" t="s">
        <v>26</v>
      </c>
      <c r="H191" s="12">
        <v>0</v>
      </c>
      <c r="I191" s="12">
        <v>0</v>
      </c>
      <c r="J191" s="12">
        <v>0</v>
      </c>
      <c r="K191" s="12">
        <v>0</v>
      </c>
      <c r="L191" s="12">
        <v>0</v>
      </c>
      <c r="M191" s="12">
        <v>0</v>
      </c>
      <c r="N191" s="12">
        <v>0</v>
      </c>
      <c r="O191" s="12">
        <v>0</v>
      </c>
      <c r="P191" s="12">
        <v>0</v>
      </c>
      <c r="Q191" s="12">
        <v>0</v>
      </c>
      <c r="R191" s="12">
        <v>0</v>
      </c>
      <c r="S191" s="12">
        <v>0</v>
      </c>
      <c r="T191" s="12">
        <v>0</v>
      </c>
      <c r="U191" s="12">
        <v>0</v>
      </c>
      <c r="V191" s="12">
        <v>0</v>
      </c>
      <c r="W191" s="12">
        <v>0</v>
      </c>
      <c r="X191" s="12">
        <v>0</v>
      </c>
      <c r="Y191" s="12">
        <v>0</v>
      </c>
      <c r="Z191" s="12">
        <v>0</v>
      </c>
      <c r="AA191" s="12">
        <v>0</v>
      </c>
      <c r="AB191" s="12">
        <v>0</v>
      </c>
      <c r="AC191" s="12">
        <v>0</v>
      </c>
      <c r="AD191" s="12">
        <v>0</v>
      </c>
      <c r="AE191" s="12">
        <v>0</v>
      </c>
      <c r="AF191" s="12">
        <v>0</v>
      </c>
      <c r="AG191" s="12">
        <v>0</v>
      </c>
      <c r="AH191" s="12">
        <v>0</v>
      </c>
      <c r="AI191" s="12">
        <v>0</v>
      </c>
      <c r="AJ191" s="12">
        <v>0</v>
      </c>
      <c r="AK191" s="12">
        <v>0</v>
      </c>
      <c r="AL191" s="12">
        <v>0</v>
      </c>
      <c r="AM191" s="12">
        <v>0</v>
      </c>
      <c r="AN191" s="12">
        <v>0</v>
      </c>
      <c r="AO191" s="12">
        <v>0</v>
      </c>
      <c r="AP191" s="12">
        <v>0</v>
      </c>
      <c r="AQ191" s="12">
        <v>0</v>
      </c>
      <c r="AR191" s="12">
        <v>0</v>
      </c>
      <c r="AS191" s="12">
        <v>0</v>
      </c>
      <c r="AT191" s="12">
        <v>0</v>
      </c>
      <c r="AU191" s="12">
        <v>0</v>
      </c>
      <c r="AV191" s="12">
        <v>0</v>
      </c>
      <c r="AW191" s="12">
        <v>0</v>
      </c>
      <c r="AX191" s="12">
        <v>0</v>
      </c>
      <c r="AY191" s="12">
        <v>0</v>
      </c>
      <c r="AZ191" s="12">
        <v>0</v>
      </c>
      <c r="BA191" s="12">
        <v>0</v>
      </c>
      <c r="BB191" s="12">
        <v>0</v>
      </c>
      <c r="BC191" s="12">
        <v>0</v>
      </c>
      <c r="BD191" s="12">
        <v>0</v>
      </c>
      <c r="BE191" s="12">
        <v>0</v>
      </c>
      <c r="BF191" s="12">
        <v>0</v>
      </c>
      <c r="BG191" s="12">
        <v>0</v>
      </c>
      <c r="BH191" s="12">
        <v>0</v>
      </c>
      <c r="BI191" s="12">
        <v>0</v>
      </c>
      <c r="BJ191" s="12">
        <v>0</v>
      </c>
      <c r="BK191" s="12">
        <v>0</v>
      </c>
      <c r="BL191" s="12">
        <v>0</v>
      </c>
      <c r="BM191" s="12">
        <v>0</v>
      </c>
      <c r="BN191" s="12">
        <v>0</v>
      </c>
      <c r="BO191" s="12">
        <v>0</v>
      </c>
      <c r="BP191" s="12">
        <v>0</v>
      </c>
      <c r="BQ191" s="12">
        <v>0</v>
      </c>
      <c r="BR191" s="12">
        <v>0</v>
      </c>
      <c r="BS191" s="12">
        <v>0</v>
      </c>
      <c r="BT191" s="12">
        <v>0</v>
      </c>
      <c r="BU191" s="12">
        <v>0</v>
      </c>
      <c r="BV191" s="12">
        <v>0</v>
      </c>
      <c r="BW191" s="12">
        <v>0</v>
      </c>
      <c r="BX191" s="12">
        <v>0</v>
      </c>
      <c r="BY191" s="12">
        <v>0</v>
      </c>
      <c r="BZ191" s="12">
        <v>0</v>
      </c>
      <c r="CA191" s="12">
        <v>0</v>
      </c>
      <c r="CB191" s="13">
        <v>0</v>
      </c>
      <c r="CC191" s="2"/>
      <c r="CD191" s="2"/>
      <c r="CE191" s="2"/>
      <c r="CF191" s="2"/>
      <c r="CG191" s="2"/>
      <c r="CH191" s="2"/>
      <c r="CI191" s="2"/>
      <c r="CJ191" s="2"/>
      <c r="CK191" s="2"/>
      <c r="CL191" s="2"/>
      <c r="CM191" s="2"/>
      <c r="CN191" s="2"/>
      <c r="CO191" s="2"/>
      <c r="CP191" s="3"/>
      <c r="CQ191" s="2"/>
      <c r="CR191" s="3"/>
    </row>
    <row r="192" spans="1:96" ht="15" x14ac:dyDescent="0.2">
      <c r="A192" s="11">
        <v>3714</v>
      </c>
      <c r="B192" s="11">
        <v>1</v>
      </c>
      <c r="C192" s="11" t="s">
        <v>100</v>
      </c>
      <c r="D192" s="11" t="s">
        <v>86</v>
      </c>
      <c r="E192" s="11" t="s">
        <v>99</v>
      </c>
      <c r="F192" s="11">
        <v>40323</v>
      </c>
      <c r="G192" s="11" t="s">
        <v>26</v>
      </c>
      <c r="H192" s="12">
        <v>0</v>
      </c>
      <c r="I192" s="12">
        <v>10000</v>
      </c>
      <c r="J192" s="12">
        <v>10000</v>
      </c>
      <c r="K192" s="12">
        <v>10000</v>
      </c>
      <c r="L192" s="12">
        <v>10000</v>
      </c>
      <c r="M192" s="12">
        <v>10000</v>
      </c>
      <c r="N192" s="12">
        <v>10000</v>
      </c>
      <c r="O192" s="12">
        <v>10000</v>
      </c>
      <c r="P192" s="12">
        <v>10000</v>
      </c>
      <c r="Q192" s="12">
        <v>10000</v>
      </c>
      <c r="R192" s="12">
        <v>10000</v>
      </c>
      <c r="S192" s="12">
        <v>0</v>
      </c>
      <c r="T192" s="12">
        <v>0</v>
      </c>
      <c r="U192" s="12">
        <v>10000</v>
      </c>
      <c r="V192" s="12">
        <v>10000</v>
      </c>
      <c r="W192" s="12">
        <v>10000</v>
      </c>
      <c r="X192" s="12">
        <v>10000</v>
      </c>
      <c r="Y192" s="12">
        <v>10000</v>
      </c>
      <c r="Z192" s="12">
        <v>10000</v>
      </c>
      <c r="AA192" s="12">
        <v>10000</v>
      </c>
      <c r="AB192" s="12">
        <v>10000</v>
      </c>
      <c r="AC192" s="12">
        <v>10000</v>
      </c>
      <c r="AD192" s="12">
        <v>10000</v>
      </c>
      <c r="AE192" s="12">
        <v>0</v>
      </c>
      <c r="AF192" s="12">
        <v>0</v>
      </c>
      <c r="AG192" s="12">
        <v>10000</v>
      </c>
      <c r="AH192" s="12">
        <v>10000</v>
      </c>
      <c r="AI192" s="12">
        <v>10000</v>
      </c>
      <c r="AJ192" s="12">
        <v>10000</v>
      </c>
      <c r="AK192" s="12">
        <v>10000</v>
      </c>
      <c r="AL192" s="12">
        <v>10000</v>
      </c>
      <c r="AM192" s="12">
        <v>10000</v>
      </c>
      <c r="AN192" s="12">
        <v>10000</v>
      </c>
      <c r="AO192" s="12">
        <v>10000</v>
      </c>
      <c r="AP192" s="12">
        <v>10000</v>
      </c>
      <c r="AQ192" s="12">
        <v>0</v>
      </c>
      <c r="AR192" s="12">
        <v>0</v>
      </c>
      <c r="AS192" s="12">
        <v>10000</v>
      </c>
      <c r="AT192" s="12">
        <v>10000</v>
      </c>
      <c r="AU192" s="12">
        <v>10000</v>
      </c>
      <c r="AV192" s="12">
        <v>10000</v>
      </c>
      <c r="AW192" s="12">
        <v>10000</v>
      </c>
      <c r="AX192" s="12">
        <v>10000</v>
      </c>
      <c r="AY192" s="12">
        <v>10000</v>
      </c>
      <c r="AZ192" s="12">
        <v>10000</v>
      </c>
      <c r="BA192" s="12">
        <v>10000</v>
      </c>
      <c r="BB192" s="12">
        <v>10000</v>
      </c>
      <c r="BC192" s="12">
        <v>0</v>
      </c>
      <c r="BD192" s="12">
        <v>0</v>
      </c>
      <c r="BE192" s="12">
        <v>10000</v>
      </c>
      <c r="BF192" s="12">
        <v>10000</v>
      </c>
      <c r="BG192" s="12">
        <v>10000</v>
      </c>
      <c r="BH192" s="12">
        <v>10000</v>
      </c>
      <c r="BI192" s="12">
        <v>10000</v>
      </c>
      <c r="BJ192" s="12">
        <v>10000</v>
      </c>
      <c r="BK192" s="12">
        <v>10000</v>
      </c>
      <c r="BL192" s="12">
        <v>10000</v>
      </c>
      <c r="BM192" s="12">
        <v>10000</v>
      </c>
      <c r="BN192" s="12">
        <v>10000</v>
      </c>
      <c r="BO192" s="12">
        <v>0</v>
      </c>
      <c r="BP192" s="12">
        <v>0</v>
      </c>
      <c r="BQ192" s="12">
        <v>10000</v>
      </c>
      <c r="BR192" s="12">
        <v>10000</v>
      </c>
      <c r="BS192" s="12">
        <v>10000</v>
      </c>
      <c r="BT192" s="12">
        <v>10000</v>
      </c>
      <c r="BU192" s="12">
        <v>10000</v>
      </c>
      <c r="BV192" s="12">
        <v>10000</v>
      </c>
      <c r="BW192" s="12">
        <v>10000</v>
      </c>
      <c r="BX192" s="12">
        <v>10000</v>
      </c>
      <c r="BY192" s="12">
        <v>10000</v>
      </c>
      <c r="BZ192" s="12">
        <v>10000</v>
      </c>
      <c r="CA192" s="12">
        <v>0</v>
      </c>
      <c r="CB192" s="13">
        <v>100000</v>
      </c>
      <c r="CC192" s="2"/>
      <c r="CD192" s="2"/>
      <c r="CE192" s="2"/>
      <c r="CF192" s="2"/>
      <c r="CG192" s="2"/>
      <c r="CH192" s="2"/>
      <c r="CI192" s="2"/>
      <c r="CJ192" s="2"/>
      <c r="CK192" s="2"/>
      <c r="CL192" s="2"/>
      <c r="CM192" s="2"/>
      <c r="CN192" s="2"/>
      <c r="CO192" s="2"/>
      <c r="CP192" s="3"/>
      <c r="CQ192" s="2"/>
      <c r="CR192" s="3"/>
    </row>
    <row r="193" spans="1:96" ht="15" x14ac:dyDescent="0.2">
      <c r="A193" s="11">
        <v>3722</v>
      </c>
      <c r="B193" s="11">
        <v>1</v>
      </c>
      <c r="C193" s="11" t="s">
        <v>188</v>
      </c>
      <c r="D193" s="11" t="s">
        <v>127</v>
      </c>
      <c r="E193" s="11" t="s">
        <v>99</v>
      </c>
      <c r="F193" s="11">
        <v>40323</v>
      </c>
      <c r="G193" s="11" t="s">
        <v>26</v>
      </c>
      <c r="H193" s="12">
        <v>0</v>
      </c>
      <c r="I193" s="12">
        <v>0</v>
      </c>
      <c r="J193" s="12">
        <v>0</v>
      </c>
      <c r="K193" s="12">
        <v>0</v>
      </c>
      <c r="L193" s="12">
        <v>0</v>
      </c>
      <c r="M193" s="12">
        <v>0</v>
      </c>
      <c r="N193" s="12">
        <v>0</v>
      </c>
      <c r="O193" s="12">
        <v>0</v>
      </c>
      <c r="P193" s="12">
        <v>0</v>
      </c>
      <c r="Q193" s="12">
        <v>0</v>
      </c>
      <c r="R193" s="12">
        <v>0</v>
      </c>
      <c r="S193" s="12">
        <v>0</v>
      </c>
      <c r="T193" s="12">
        <v>0</v>
      </c>
      <c r="U193" s="12">
        <v>0</v>
      </c>
      <c r="V193" s="12">
        <v>0</v>
      </c>
      <c r="W193" s="12">
        <v>0</v>
      </c>
      <c r="X193" s="12">
        <v>0</v>
      </c>
      <c r="Y193" s="12">
        <v>0</v>
      </c>
      <c r="Z193" s="12">
        <v>0</v>
      </c>
      <c r="AA193" s="12">
        <v>0</v>
      </c>
      <c r="AB193" s="12">
        <v>0</v>
      </c>
      <c r="AC193" s="12">
        <v>0</v>
      </c>
      <c r="AD193" s="12">
        <v>0</v>
      </c>
      <c r="AE193" s="12">
        <v>0</v>
      </c>
      <c r="AF193" s="12">
        <v>10000</v>
      </c>
      <c r="AG193" s="12">
        <v>5000</v>
      </c>
      <c r="AH193" s="12">
        <v>5000</v>
      </c>
      <c r="AI193" s="12">
        <v>5000</v>
      </c>
      <c r="AJ193" s="12">
        <v>0</v>
      </c>
      <c r="AK193" s="12">
        <v>0</v>
      </c>
      <c r="AL193" s="12">
        <v>0</v>
      </c>
      <c r="AM193" s="12">
        <v>0</v>
      </c>
      <c r="AN193" s="12">
        <v>0</v>
      </c>
      <c r="AO193" s="12">
        <v>0</v>
      </c>
      <c r="AP193" s="12">
        <v>0</v>
      </c>
      <c r="AQ193" s="12">
        <v>0</v>
      </c>
      <c r="AR193" s="12">
        <v>200000</v>
      </c>
      <c r="AS193" s="12">
        <v>200000</v>
      </c>
      <c r="AT193" s="12">
        <v>200000</v>
      </c>
      <c r="AU193" s="12">
        <v>100000</v>
      </c>
      <c r="AV193" s="12">
        <v>100000</v>
      </c>
      <c r="AW193" s="12">
        <v>250000</v>
      </c>
      <c r="AX193" s="12">
        <v>200000</v>
      </c>
      <c r="AY193" s="12">
        <v>100000</v>
      </c>
      <c r="AZ193" s="12">
        <v>50000</v>
      </c>
      <c r="BA193" s="12">
        <v>10000</v>
      </c>
      <c r="BB193" s="12">
        <v>30000</v>
      </c>
      <c r="BC193" s="12">
        <v>35000</v>
      </c>
      <c r="BD193" s="12">
        <v>0</v>
      </c>
      <c r="BE193" s="12">
        <v>0</v>
      </c>
      <c r="BF193" s="12">
        <v>0</v>
      </c>
      <c r="BG193" s="12">
        <v>0</v>
      </c>
      <c r="BH193" s="12">
        <v>0</v>
      </c>
      <c r="BI193" s="12">
        <v>0</v>
      </c>
      <c r="BJ193" s="12">
        <v>0</v>
      </c>
      <c r="BK193" s="12">
        <v>0</v>
      </c>
      <c r="BL193" s="12">
        <v>0</v>
      </c>
      <c r="BM193" s="12">
        <v>0</v>
      </c>
      <c r="BN193" s="12">
        <v>0</v>
      </c>
      <c r="BO193" s="12">
        <v>0</v>
      </c>
      <c r="BP193" s="12">
        <v>0</v>
      </c>
      <c r="BQ193" s="12">
        <v>0</v>
      </c>
      <c r="BR193" s="12">
        <v>0</v>
      </c>
      <c r="BS193" s="12">
        <v>0</v>
      </c>
      <c r="BT193" s="12">
        <v>0</v>
      </c>
      <c r="BU193" s="12">
        <v>0</v>
      </c>
      <c r="BV193" s="12">
        <v>0</v>
      </c>
      <c r="BW193" s="12">
        <v>0</v>
      </c>
      <c r="BX193" s="12">
        <v>0</v>
      </c>
      <c r="BY193" s="12">
        <v>0</v>
      </c>
      <c r="BZ193" s="12">
        <v>0</v>
      </c>
      <c r="CA193" s="12">
        <v>0</v>
      </c>
      <c r="CB193" s="13">
        <v>0</v>
      </c>
      <c r="CC193" s="2"/>
      <c r="CD193" s="2"/>
      <c r="CE193" s="2"/>
      <c r="CF193" s="2"/>
      <c r="CG193" s="2"/>
      <c r="CH193" s="2"/>
      <c r="CI193" s="2"/>
      <c r="CJ193" s="2"/>
      <c r="CK193" s="2"/>
      <c r="CL193" s="2"/>
      <c r="CM193" s="2"/>
      <c r="CN193" s="2"/>
      <c r="CO193" s="2"/>
      <c r="CP193" s="3"/>
      <c r="CQ193" s="2"/>
      <c r="CR193" s="3"/>
    </row>
    <row r="194" spans="1:96" ht="15" x14ac:dyDescent="0.2">
      <c r="A194" s="11">
        <v>3722</v>
      </c>
      <c r="B194" s="11">
        <v>2</v>
      </c>
      <c r="C194" s="11" t="s">
        <v>188</v>
      </c>
      <c r="D194" s="11" t="s">
        <v>102</v>
      </c>
      <c r="E194" s="11" t="s">
        <v>99</v>
      </c>
      <c r="F194" s="11">
        <v>40323</v>
      </c>
      <c r="G194" s="11" t="s">
        <v>26</v>
      </c>
      <c r="H194" s="12">
        <v>0</v>
      </c>
      <c r="I194" s="12">
        <v>0</v>
      </c>
      <c r="J194" s="12">
        <v>0</v>
      </c>
      <c r="K194" s="12">
        <v>0</v>
      </c>
      <c r="L194" s="12">
        <v>0</v>
      </c>
      <c r="M194" s="12">
        <v>0</v>
      </c>
      <c r="N194" s="12">
        <v>0</v>
      </c>
      <c r="O194" s="12">
        <v>0</v>
      </c>
      <c r="P194" s="12">
        <v>0</v>
      </c>
      <c r="Q194" s="12">
        <v>0</v>
      </c>
      <c r="R194" s="12">
        <v>0</v>
      </c>
      <c r="S194" s="12">
        <v>0</v>
      </c>
      <c r="T194" s="12">
        <v>0</v>
      </c>
      <c r="U194" s="12">
        <v>0</v>
      </c>
      <c r="V194" s="12">
        <v>0</v>
      </c>
      <c r="W194" s="12">
        <v>0</v>
      </c>
      <c r="X194" s="12">
        <v>0</v>
      </c>
      <c r="Y194" s="12">
        <v>0</v>
      </c>
      <c r="Z194" s="12">
        <v>0</v>
      </c>
      <c r="AA194" s="12">
        <v>0</v>
      </c>
      <c r="AB194" s="12">
        <v>0</v>
      </c>
      <c r="AC194" s="12">
        <v>0</v>
      </c>
      <c r="AD194" s="12">
        <v>0</v>
      </c>
      <c r="AE194" s="12">
        <v>0</v>
      </c>
      <c r="AF194" s="12">
        <v>20000</v>
      </c>
      <c r="AG194" s="12">
        <v>10000</v>
      </c>
      <c r="AH194" s="12">
        <v>10000</v>
      </c>
      <c r="AI194" s="12">
        <v>10000</v>
      </c>
      <c r="AJ194" s="12">
        <v>0</v>
      </c>
      <c r="AK194" s="12">
        <v>0</v>
      </c>
      <c r="AL194" s="12">
        <v>0</v>
      </c>
      <c r="AM194" s="12">
        <v>0</v>
      </c>
      <c r="AN194" s="12">
        <v>0</v>
      </c>
      <c r="AO194" s="12">
        <v>0</v>
      </c>
      <c r="AP194" s="12">
        <v>0</v>
      </c>
      <c r="AQ194" s="12">
        <v>0</v>
      </c>
      <c r="AR194" s="12">
        <v>200000</v>
      </c>
      <c r="AS194" s="12">
        <v>200000</v>
      </c>
      <c r="AT194" s="12">
        <v>200000</v>
      </c>
      <c r="AU194" s="12">
        <v>150000</v>
      </c>
      <c r="AV194" s="12">
        <v>100000</v>
      </c>
      <c r="AW194" s="12">
        <v>300000</v>
      </c>
      <c r="AX194" s="12">
        <v>200000</v>
      </c>
      <c r="AY194" s="12">
        <v>100000</v>
      </c>
      <c r="AZ194" s="12">
        <v>50000</v>
      </c>
      <c r="BA194" s="12">
        <v>200000</v>
      </c>
      <c r="BB194" s="12">
        <v>40000</v>
      </c>
      <c r="BC194" s="12">
        <v>10000</v>
      </c>
      <c r="BD194" s="12">
        <v>0</v>
      </c>
      <c r="BE194" s="12">
        <v>0</v>
      </c>
      <c r="BF194" s="12">
        <v>0</v>
      </c>
      <c r="BG194" s="12">
        <v>0</v>
      </c>
      <c r="BH194" s="12">
        <v>0</v>
      </c>
      <c r="BI194" s="12">
        <v>0</v>
      </c>
      <c r="BJ194" s="12">
        <v>0</v>
      </c>
      <c r="BK194" s="12">
        <v>0</v>
      </c>
      <c r="BL194" s="12">
        <v>0</v>
      </c>
      <c r="BM194" s="12">
        <v>0</v>
      </c>
      <c r="BN194" s="12">
        <v>0</v>
      </c>
      <c r="BO194" s="12">
        <v>0</v>
      </c>
      <c r="BP194" s="12">
        <v>0</v>
      </c>
      <c r="BQ194" s="12">
        <v>0</v>
      </c>
      <c r="BR194" s="12">
        <v>0</v>
      </c>
      <c r="BS194" s="12">
        <v>0</v>
      </c>
      <c r="BT194" s="12">
        <v>0</v>
      </c>
      <c r="BU194" s="12">
        <v>0</v>
      </c>
      <c r="BV194" s="12">
        <v>0</v>
      </c>
      <c r="BW194" s="12">
        <v>0</v>
      </c>
      <c r="BX194" s="12">
        <v>0</v>
      </c>
      <c r="BY194" s="12">
        <v>0</v>
      </c>
      <c r="BZ194" s="12">
        <v>0</v>
      </c>
      <c r="CA194" s="12">
        <v>0</v>
      </c>
      <c r="CB194" s="13">
        <v>0</v>
      </c>
      <c r="CC194" s="2"/>
      <c r="CD194" s="2"/>
      <c r="CE194" s="2"/>
      <c r="CF194" s="2"/>
      <c r="CG194" s="2"/>
      <c r="CH194" s="2"/>
      <c r="CI194" s="2"/>
      <c r="CJ194" s="2"/>
      <c r="CK194" s="2"/>
      <c r="CL194" s="2"/>
      <c r="CM194" s="2"/>
      <c r="CN194" s="2"/>
      <c r="CO194" s="2"/>
      <c r="CP194" s="3"/>
      <c r="CQ194" s="2"/>
      <c r="CR194" s="3"/>
    </row>
    <row r="195" spans="1:96" ht="15" x14ac:dyDescent="0.2">
      <c r="A195" s="11">
        <v>3735</v>
      </c>
      <c r="B195" s="11">
        <v>1</v>
      </c>
      <c r="C195" s="11" t="s">
        <v>189</v>
      </c>
      <c r="D195" s="11" t="s">
        <v>96</v>
      </c>
      <c r="E195" s="11" t="s">
        <v>99</v>
      </c>
      <c r="F195" s="11">
        <v>40323</v>
      </c>
      <c r="G195" s="11" t="s">
        <v>26</v>
      </c>
      <c r="H195" s="12">
        <v>100000</v>
      </c>
      <c r="I195" s="12">
        <v>50000</v>
      </c>
      <c r="J195" s="12">
        <v>50000</v>
      </c>
      <c r="K195" s="12">
        <v>50000</v>
      </c>
      <c r="L195" s="12">
        <v>100000</v>
      </c>
      <c r="M195" s="12">
        <v>100000</v>
      </c>
      <c r="N195" s="12">
        <v>100000</v>
      </c>
      <c r="O195" s="12">
        <v>100000</v>
      </c>
      <c r="P195" s="12">
        <v>50000</v>
      </c>
      <c r="Q195" s="12">
        <v>100000</v>
      </c>
      <c r="R195" s="12">
        <v>100000</v>
      </c>
      <c r="S195" s="12">
        <v>75000</v>
      </c>
      <c r="T195" s="12">
        <v>0</v>
      </c>
      <c r="U195" s="12">
        <v>0</v>
      </c>
      <c r="V195" s="12">
        <v>0</v>
      </c>
      <c r="W195" s="12">
        <v>0</v>
      </c>
      <c r="X195" s="12">
        <v>0</v>
      </c>
      <c r="Y195" s="12">
        <v>0</v>
      </c>
      <c r="Z195" s="12">
        <v>0</v>
      </c>
      <c r="AA195" s="12">
        <v>0</v>
      </c>
      <c r="AB195" s="12">
        <v>0</v>
      </c>
      <c r="AC195" s="12">
        <v>0</v>
      </c>
      <c r="AD195" s="12">
        <v>0</v>
      </c>
      <c r="AE195" s="12">
        <v>0</v>
      </c>
      <c r="AF195" s="12">
        <v>0</v>
      </c>
      <c r="AG195" s="12">
        <v>0</v>
      </c>
      <c r="AH195" s="12">
        <v>0</v>
      </c>
      <c r="AI195" s="12">
        <v>0</v>
      </c>
      <c r="AJ195" s="12">
        <v>0</v>
      </c>
      <c r="AK195" s="12">
        <v>0</v>
      </c>
      <c r="AL195" s="12">
        <v>0</v>
      </c>
      <c r="AM195" s="12">
        <v>0</v>
      </c>
      <c r="AN195" s="12">
        <v>0</v>
      </c>
      <c r="AO195" s="12">
        <v>0</v>
      </c>
      <c r="AP195" s="12">
        <v>0</v>
      </c>
      <c r="AQ195" s="12">
        <v>0</v>
      </c>
      <c r="AR195" s="12">
        <v>0</v>
      </c>
      <c r="AS195" s="12">
        <v>0</v>
      </c>
      <c r="AT195" s="12">
        <v>0</v>
      </c>
      <c r="AU195" s="12">
        <v>0</v>
      </c>
      <c r="AV195" s="12">
        <v>0</v>
      </c>
      <c r="AW195" s="12">
        <v>0</v>
      </c>
      <c r="AX195" s="12">
        <v>0</v>
      </c>
      <c r="AY195" s="12">
        <v>0</v>
      </c>
      <c r="AZ195" s="12">
        <v>0</v>
      </c>
      <c r="BA195" s="12">
        <v>0</v>
      </c>
      <c r="BB195" s="12">
        <v>0</v>
      </c>
      <c r="BC195" s="12">
        <v>0</v>
      </c>
      <c r="BD195" s="12">
        <v>0</v>
      </c>
      <c r="BE195" s="12">
        <v>0</v>
      </c>
      <c r="BF195" s="12">
        <v>0</v>
      </c>
      <c r="BG195" s="12">
        <v>0</v>
      </c>
      <c r="BH195" s="12">
        <v>0</v>
      </c>
      <c r="BI195" s="12">
        <v>0</v>
      </c>
      <c r="BJ195" s="12">
        <v>0</v>
      </c>
      <c r="BK195" s="12">
        <v>0</v>
      </c>
      <c r="BL195" s="12">
        <v>0</v>
      </c>
      <c r="BM195" s="12">
        <v>0</v>
      </c>
      <c r="BN195" s="12">
        <v>0</v>
      </c>
      <c r="BO195" s="12">
        <v>0</v>
      </c>
      <c r="BP195" s="12">
        <v>0</v>
      </c>
      <c r="BQ195" s="12">
        <v>0</v>
      </c>
      <c r="BR195" s="12">
        <v>0</v>
      </c>
      <c r="BS195" s="12">
        <v>0</v>
      </c>
      <c r="BT195" s="12">
        <v>0</v>
      </c>
      <c r="BU195" s="12">
        <v>0</v>
      </c>
      <c r="BV195" s="12">
        <v>0</v>
      </c>
      <c r="BW195" s="12">
        <v>0</v>
      </c>
      <c r="BX195" s="12">
        <v>0</v>
      </c>
      <c r="BY195" s="12">
        <v>0</v>
      </c>
      <c r="BZ195" s="12">
        <v>0</v>
      </c>
      <c r="CA195" s="12">
        <v>0</v>
      </c>
      <c r="CB195" s="13">
        <v>975000</v>
      </c>
      <c r="CC195" s="2"/>
      <c r="CD195" s="2"/>
      <c r="CE195" s="2"/>
      <c r="CF195" s="2"/>
      <c r="CG195" s="2"/>
      <c r="CH195" s="2"/>
      <c r="CI195" s="2"/>
      <c r="CJ195" s="2"/>
      <c r="CK195" s="2"/>
      <c r="CL195" s="2"/>
      <c r="CM195" s="2"/>
      <c r="CN195" s="2"/>
      <c r="CO195" s="2"/>
      <c r="CP195" s="3"/>
      <c r="CQ195" s="2"/>
      <c r="CR195" s="3"/>
    </row>
    <row r="196" spans="1:96" ht="15" x14ac:dyDescent="0.2">
      <c r="A196" s="11">
        <v>3735</v>
      </c>
      <c r="B196" s="11">
        <v>2</v>
      </c>
      <c r="C196" s="11" t="s">
        <v>189</v>
      </c>
      <c r="D196" s="11" t="s">
        <v>109</v>
      </c>
      <c r="E196" s="11" t="s">
        <v>99</v>
      </c>
      <c r="F196" s="11">
        <v>40323</v>
      </c>
      <c r="G196" s="11" t="s">
        <v>26</v>
      </c>
      <c r="H196" s="12">
        <v>15000</v>
      </c>
      <c r="I196" s="12">
        <v>15000</v>
      </c>
      <c r="J196" s="12">
        <v>0</v>
      </c>
      <c r="K196" s="12">
        <v>0</v>
      </c>
      <c r="L196" s="12">
        <v>0</v>
      </c>
      <c r="M196" s="12">
        <v>0</v>
      </c>
      <c r="N196" s="12">
        <v>0</v>
      </c>
      <c r="O196" s="12">
        <v>0</v>
      </c>
      <c r="P196" s="12">
        <v>0</v>
      </c>
      <c r="Q196" s="12">
        <v>0</v>
      </c>
      <c r="R196" s="12">
        <v>0</v>
      </c>
      <c r="S196" s="12">
        <v>0</v>
      </c>
      <c r="T196" s="12">
        <v>100000</v>
      </c>
      <c r="U196" s="12">
        <v>100000</v>
      </c>
      <c r="V196" s="12">
        <v>200000</v>
      </c>
      <c r="W196" s="12">
        <v>100000</v>
      </c>
      <c r="X196" s="12">
        <v>100000</v>
      </c>
      <c r="Y196" s="12">
        <v>25000</v>
      </c>
      <c r="Z196" s="12">
        <v>0</v>
      </c>
      <c r="AA196" s="12">
        <v>0</v>
      </c>
      <c r="AB196" s="12">
        <v>0</v>
      </c>
      <c r="AC196" s="12">
        <v>0</v>
      </c>
      <c r="AD196" s="12">
        <v>0</v>
      </c>
      <c r="AE196" s="12">
        <v>0</v>
      </c>
      <c r="AF196" s="12">
        <v>0</v>
      </c>
      <c r="AG196" s="12">
        <v>0</v>
      </c>
      <c r="AH196" s="12">
        <v>0</v>
      </c>
      <c r="AI196" s="12">
        <v>0</v>
      </c>
      <c r="AJ196" s="12">
        <v>0</v>
      </c>
      <c r="AK196" s="12">
        <v>0</v>
      </c>
      <c r="AL196" s="12">
        <v>0</v>
      </c>
      <c r="AM196" s="12">
        <v>0</v>
      </c>
      <c r="AN196" s="12">
        <v>0</v>
      </c>
      <c r="AO196" s="12">
        <v>0</v>
      </c>
      <c r="AP196" s="12">
        <v>0</v>
      </c>
      <c r="AQ196" s="12">
        <v>0</v>
      </c>
      <c r="AR196" s="12">
        <v>0</v>
      </c>
      <c r="AS196" s="12">
        <v>0</v>
      </c>
      <c r="AT196" s="12">
        <v>0</v>
      </c>
      <c r="AU196" s="12">
        <v>0</v>
      </c>
      <c r="AV196" s="12">
        <v>0</v>
      </c>
      <c r="AW196" s="12">
        <v>0</v>
      </c>
      <c r="AX196" s="12">
        <v>0</v>
      </c>
      <c r="AY196" s="12">
        <v>0</v>
      </c>
      <c r="AZ196" s="12">
        <v>0</v>
      </c>
      <c r="BA196" s="12">
        <v>0</v>
      </c>
      <c r="BB196" s="12">
        <v>0</v>
      </c>
      <c r="BC196" s="12">
        <v>0</v>
      </c>
      <c r="BD196" s="12">
        <v>0</v>
      </c>
      <c r="BE196" s="12">
        <v>0</v>
      </c>
      <c r="BF196" s="12">
        <v>0</v>
      </c>
      <c r="BG196" s="12">
        <v>0</v>
      </c>
      <c r="BH196" s="12">
        <v>0</v>
      </c>
      <c r="BI196" s="12">
        <v>0</v>
      </c>
      <c r="BJ196" s="12">
        <v>0</v>
      </c>
      <c r="BK196" s="12">
        <v>0</v>
      </c>
      <c r="BL196" s="12">
        <v>0</v>
      </c>
      <c r="BM196" s="12">
        <v>0</v>
      </c>
      <c r="BN196" s="12">
        <v>0</v>
      </c>
      <c r="BO196" s="12">
        <v>0</v>
      </c>
      <c r="BP196" s="12">
        <v>0</v>
      </c>
      <c r="BQ196" s="12">
        <v>0</v>
      </c>
      <c r="BR196" s="12">
        <v>0</v>
      </c>
      <c r="BS196" s="12">
        <v>0</v>
      </c>
      <c r="BT196" s="12">
        <v>0</v>
      </c>
      <c r="BU196" s="12">
        <v>0</v>
      </c>
      <c r="BV196" s="12">
        <v>0</v>
      </c>
      <c r="BW196" s="12">
        <v>0</v>
      </c>
      <c r="BX196" s="12">
        <v>0</v>
      </c>
      <c r="BY196" s="12">
        <v>0</v>
      </c>
      <c r="BZ196" s="12">
        <v>0</v>
      </c>
      <c r="CA196" s="12">
        <v>0</v>
      </c>
      <c r="CB196" s="13">
        <v>30000</v>
      </c>
      <c r="CC196" s="2"/>
      <c r="CD196" s="2"/>
      <c r="CE196" s="2"/>
      <c r="CF196" s="2"/>
      <c r="CG196" s="2"/>
      <c r="CH196" s="2"/>
      <c r="CI196" s="2"/>
      <c r="CJ196" s="2"/>
      <c r="CK196" s="2"/>
      <c r="CL196" s="2"/>
      <c r="CM196" s="2"/>
      <c r="CN196" s="2"/>
      <c r="CO196" s="2"/>
      <c r="CP196" s="3"/>
      <c r="CQ196" s="2"/>
      <c r="CR196" s="3"/>
    </row>
    <row r="197" spans="1:96" ht="15" x14ac:dyDescent="0.2">
      <c r="A197" s="11">
        <v>3735</v>
      </c>
      <c r="B197" s="11">
        <v>3</v>
      </c>
      <c r="C197" s="11" t="s">
        <v>189</v>
      </c>
      <c r="D197" s="11" t="s">
        <v>96</v>
      </c>
      <c r="E197" s="11" t="s">
        <v>99</v>
      </c>
      <c r="F197" s="11">
        <v>40323</v>
      </c>
      <c r="G197" s="11" t="s">
        <v>26</v>
      </c>
      <c r="H197" s="12">
        <v>10000</v>
      </c>
      <c r="I197" s="12">
        <v>15000</v>
      </c>
      <c r="J197" s="12">
        <v>5000</v>
      </c>
      <c r="K197" s="12">
        <v>0</v>
      </c>
      <c r="L197" s="12">
        <v>0</v>
      </c>
      <c r="M197" s="12">
        <v>0</v>
      </c>
      <c r="N197" s="12">
        <v>0</v>
      </c>
      <c r="O197" s="12">
        <v>0</v>
      </c>
      <c r="P197" s="12">
        <v>0</v>
      </c>
      <c r="Q197" s="12">
        <v>0</v>
      </c>
      <c r="R197" s="12">
        <v>0</v>
      </c>
      <c r="S197" s="12">
        <v>0</v>
      </c>
      <c r="T197" s="12">
        <v>15000</v>
      </c>
      <c r="U197" s="12">
        <v>15000</v>
      </c>
      <c r="V197" s="12">
        <v>20000</v>
      </c>
      <c r="W197" s="12">
        <v>20000</v>
      </c>
      <c r="X197" s="12">
        <v>200000</v>
      </c>
      <c r="Y197" s="12">
        <v>150000</v>
      </c>
      <c r="Z197" s="12">
        <v>100000</v>
      </c>
      <c r="AA197" s="12">
        <v>50000</v>
      </c>
      <c r="AB197" s="12">
        <v>20000</v>
      </c>
      <c r="AC197" s="12">
        <v>30000</v>
      </c>
      <c r="AD197" s="12">
        <v>5000</v>
      </c>
      <c r="AE197" s="12">
        <v>0</v>
      </c>
      <c r="AF197" s="12">
        <v>0</v>
      </c>
      <c r="AG197" s="12">
        <v>0</v>
      </c>
      <c r="AH197" s="12">
        <v>0</v>
      </c>
      <c r="AI197" s="12">
        <v>0</v>
      </c>
      <c r="AJ197" s="12">
        <v>0</v>
      </c>
      <c r="AK197" s="12">
        <v>0</v>
      </c>
      <c r="AL197" s="12">
        <v>0</v>
      </c>
      <c r="AM197" s="12">
        <v>0</v>
      </c>
      <c r="AN197" s="12">
        <v>0</v>
      </c>
      <c r="AO197" s="12">
        <v>0</v>
      </c>
      <c r="AP197" s="12">
        <v>0</v>
      </c>
      <c r="AQ197" s="12">
        <v>0</v>
      </c>
      <c r="AR197" s="12">
        <v>0</v>
      </c>
      <c r="AS197" s="12">
        <v>0</v>
      </c>
      <c r="AT197" s="12">
        <v>0</v>
      </c>
      <c r="AU197" s="12">
        <v>0</v>
      </c>
      <c r="AV197" s="12">
        <v>0</v>
      </c>
      <c r="AW197" s="12">
        <v>0</v>
      </c>
      <c r="AX197" s="12">
        <v>0</v>
      </c>
      <c r="AY197" s="12">
        <v>0</v>
      </c>
      <c r="AZ197" s="12">
        <v>0</v>
      </c>
      <c r="BA197" s="12">
        <v>0</v>
      </c>
      <c r="BB197" s="12">
        <v>0</v>
      </c>
      <c r="BC197" s="12">
        <v>0</v>
      </c>
      <c r="BD197" s="12">
        <v>0</v>
      </c>
      <c r="BE197" s="12">
        <v>0</v>
      </c>
      <c r="BF197" s="12">
        <v>0</v>
      </c>
      <c r="BG197" s="12">
        <v>0</v>
      </c>
      <c r="BH197" s="12">
        <v>0</v>
      </c>
      <c r="BI197" s="12">
        <v>0</v>
      </c>
      <c r="BJ197" s="12">
        <v>0</v>
      </c>
      <c r="BK197" s="12">
        <v>0</v>
      </c>
      <c r="BL197" s="12">
        <v>0</v>
      </c>
      <c r="BM197" s="12">
        <v>0</v>
      </c>
      <c r="BN197" s="12">
        <v>0</v>
      </c>
      <c r="BO197" s="12">
        <v>0</v>
      </c>
      <c r="BP197" s="12">
        <v>0</v>
      </c>
      <c r="BQ197" s="12">
        <v>0</v>
      </c>
      <c r="BR197" s="12">
        <v>0</v>
      </c>
      <c r="BS197" s="12">
        <v>0</v>
      </c>
      <c r="BT197" s="12">
        <v>0</v>
      </c>
      <c r="BU197" s="12">
        <v>0</v>
      </c>
      <c r="BV197" s="12">
        <v>0</v>
      </c>
      <c r="BW197" s="12">
        <v>0</v>
      </c>
      <c r="BX197" s="12">
        <v>0</v>
      </c>
      <c r="BY197" s="12">
        <v>0</v>
      </c>
      <c r="BZ197" s="12">
        <v>0</v>
      </c>
      <c r="CA197" s="12">
        <v>0</v>
      </c>
      <c r="CB197" s="13">
        <v>30000</v>
      </c>
      <c r="CC197" s="2"/>
      <c r="CD197" s="2"/>
      <c r="CE197" s="2"/>
      <c r="CF197" s="2"/>
      <c r="CG197" s="2"/>
      <c r="CH197" s="2"/>
      <c r="CI197" s="2"/>
      <c r="CJ197" s="2"/>
      <c r="CK197" s="2"/>
      <c r="CL197" s="2"/>
      <c r="CM197" s="2"/>
      <c r="CN197" s="2"/>
      <c r="CO197" s="2"/>
      <c r="CP197" s="3"/>
      <c r="CQ197" s="2"/>
      <c r="CR197" s="3"/>
    </row>
    <row r="198" spans="1:96" ht="15" x14ac:dyDescent="0.2">
      <c r="A198" s="11">
        <v>3742</v>
      </c>
      <c r="B198" s="11">
        <v>1</v>
      </c>
      <c r="C198" s="11" t="s">
        <v>190</v>
      </c>
      <c r="D198" s="11" t="s">
        <v>92</v>
      </c>
      <c r="E198" s="11">
        <v>40000</v>
      </c>
      <c r="F198" s="11">
        <v>40322</v>
      </c>
      <c r="G198" s="11" t="s">
        <v>26</v>
      </c>
      <c r="H198" s="12">
        <v>5000</v>
      </c>
      <c r="I198" s="12">
        <v>5000</v>
      </c>
      <c r="J198" s="12">
        <v>10000</v>
      </c>
      <c r="K198" s="12">
        <v>15000</v>
      </c>
      <c r="L198" s="12">
        <v>15000</v>
      </c>
      <c r="M198" s="12">
        <v>30000</v>
      </c>
      <c r="N198" s="12">
        <v>30000</v>
      </c>
      <c r="O198" s="12">
        <v>25000</v>
      </c>
      <c r="P198" s="12">
        <v>130000</v>
      </c>
      <c r="Q198" s="12">
        <v>25000</v>
      </c>
      <c r="R198" s="12">
        <v>10000</v>
      </c>
      <c r="S198" s="12">
        <v>50000</v>
      </c>
      <c r="T198" s="12">
        <v>0</v>
      </c>
      <c r="U198" s="12">
        <v>0</v>
      </c>
      <c r="V198" s="12">
        <v>11500</v>
      </c>
      <c r="W198" s="12">
        <v>11500</v>
      </c>
      <c r="X198" s="12">
        <v>11500</v>
      </c>
      <c r="Y198" s="12">
        <v>11500</v>
      </c>
      <c r="Z198" s="12">
        <v>11500</v>
      </c>
      <c r="AA198" s="12">
        <v>11500</v>
      </c>
      <c r="AB198" s="12">
        <v>11500</v>
      </c>
      <c r="AC198" s="12">
        <v>11500</v>
      </c>
      <c r="AD198" s="12">
        <v>11500</v>
      </c>
      <c r="AE198" s="12">
        <v>11500</v>
      </c>
      <c r="AF198" s="12">
        <v>0</v>
      </c>
      <c r="AG198" s="12">
        <v>0</v>
      </c>
      <c r="AH198" s="12">
        <v>11500</v>
      </c>
      <c r="AI198" s="12">
        <v>11500</v>
      </c>
      <c r="AJ198" s="12">
        <v>11500</v>
      </c>
      <c r="AK198" s="12">
        <v>11500</v>
      </c>
      <c r="AL198" s="12">
        <v>11500</v>
      </c>
      <c r="AM198" s="12">
        <v>11500</v>
      </c>
      <c r="AN198" s="12">
        <v>11500</v>
      </c>
      <c r="AO198" s="12">
        <v>11500</v>
      </c>
      <c r="AP198" s="12">
        <v>11500</v>
      </c>
      <c r="AQ198" s="12">
        <v>11500</v>
      </c>
      <c r="AR198" s="12">
        <v>0</v>
      </c>
      <c r="AS198" s="12">
        <v>0</v>
      </c>
      <c r="AT198" s="12">
        <v>11500</v>
      </c>
      <c r="AU198" s="12">
        <v>11500</v>
      </c>
      <c r="AV198" s="12">
        <v>11500</v>
      </c>
      <c r="AW198" s="12">
        <v>11500</v>
      </c>
      <c r="AX198" s="12">
        <v>11500</v>
      </c>
      <c r="AY198" s="12">
        <v>11500</v>
      </c>
      <c r="AZ198" s="12">
        <v>11500</v>
      </c>
      <c r="BA198" s="12">
        <v>11500</v>
      </c>
      <c r="BB198" s="12">
        <v>11500</v>
      </c>
      <c r="BC198" s="12">
        <v>11500</v>
      </c>
      <c r="BD198" s="12">
        <v>0</v>
      </c>
      <c r="BE198" s="12">
        <v>0</v>
      </c>
      <c r="BF198" s="12">
        <v>11500</v>
      </c>
      <c r="BG198" s="12">
        <v>11500</v>
      </c>
      <c r="BH198" s="12">
        <v>11500</v>
      </c>
      <c r="BI198" s="12">
        <v>11500</v>
      </c>
      <c r="BJ198" s="12">
        <v>11500</v>
      </c>
      <c r="BK198" s="12">
        <v>11500</v>
      </c>
      <c r="BL198" s="12">
        <v>11500</v>
      </c>
      <c r="BM198" s="12">
        <v>11500</v>
      </c>
      <c r="BN198" s="12">
        <v>11500</v>
      </c>
      <c r="BO198" s="12">
        <v>11500</v>
      </c>
      <c r="BP198" s="12">
        <v>10730</v>
      </c>
      <c r="BQ198" s="12">
        <v>10730</v>
      </c>
      <c r="BR198" s="12">
        <v>9200</v>
      </c>
      <c r="BS198" s="12">
        <v>9200</v>
      </c>
      <c r="BT198" s="12">
        <v>9200</v>
      </c>
      <c r="BU198" s="12">
        <v>9200</v>
      </c>
      <c r="BV198" s="12">
        <v>10730</v>
      </c>
      <c r="BW198" s="12">
        <v>10730</v>
      </c>
      <c r="BX198" s="12">
        <v>9200</v>
      </c>
      <c r="BY198" s="12">
        <v>9200</v>
      </c>
      <c r="BZ198" s="12">
        <v>9200</v>
      </c>
      <c r="CA198" s="12">
        <v>7680</v>
      </c>
      <c r="CB198" s="13">
        <v>350000</v>
      </c>
      <c r="CC198" s="2"/>
      <c r="CD198" s="2"/>
      <c r="CE198" s="2"/>
      <c r="CF198" s="2"/>
      <c r="CG198" s="2"/>
      <c r="CH198" s="2"/>
      <c r="CI198" s="2"/>
      <c r="CJ198" s="2"/>
      <c r="CK198" s="2"/>
      <c r="CL198" s="2"/>
      <c r="CM198" s="2"/>
      <c r="CN198" s="2"/>
      <c r="CO198" s="2"/>
      <c r="CP198" s="3"/>
      <c r="CQ198" s="2"/>
      <c r="CR198" s="3"/>
    </row>
    <row r="199" spans="1:96" ht="15" x14ac:dyDescent="0.2">
      <c r="A199" s="11">
        <v>3748</v>
      </c>
      <c r="B199" s="11">
        <v>1</v>
      </c>
      <c r="C199" s="11" t="s">
        <v>191</v>
      </c>
      <c r="D199" s="11" t="s">
        <v>127</v>
      </c>
      <c r="E199" s="11">
        <v>40000</v>
      </c>
      <c r="F199" s="11">
        <v>40320</v>
      </c>
      <c r="G199" s="11" t="s">
        <v>26</v>
      </c>
      <c r="H199" s="12">
        <v>50000</v>
      </c>
      <c r="I199" s="12">
        <v>0</v>
      </c>
      <c r="J199" s="12">
        <v>0</v>
      </c>
      <c r="K199" s="12">
        <v>0</v>
      </c>
      <c r="L199" s="12">
        <v>0</v>
      </c>
      <c r="M199" s="12">
        <v>0</v>
      </c>
      <c r="N199" s="12">
        <v>0</v>
      </c>
      <c r="O199" s="12">
        <v>0</v>
      </c>
      <c r="P199" s="12">
        <v>0</v>
      </c>
      <c r="Q199" s="12">
        <v>0</v>
      </c>
      <c r="R199" s="12">
        <v>0</v>
      </c>
      <c r="S199" s="12">
        <v>0</v>
      </c>
      <c r="T199" s="12">
        <v>0</v>
      </c>
      <c r="U199" s="12">
        <v>0</v>
      </c>
      <c r="V199" s="12">
        <v>0</v>
      </c>
      <c r="W199" s="12">
        <v>0</v>
      </c>
      <c r="X199" s="12">
        <v>0</v>
      </c>
      <c r="Y199" s="12">
        <v>0</v>
      </c>
      <c r="Z199" s="12">
        <v>0</v>
      </c>
      <c r="AA199" s="12">
        <v>0</v>
      </c>
      <c r="AB199" s="12">
        <v>0</v>
      </c>
      <c r="AC199" s="12">
        <v>0</v>
      </c>
      <c r="AD199" s="12">
        <v>0</v>
      </c>
      <c r="AE199" s="12">
        <v>0</v>
      </c>
      <c r="AF199" s="12">
        <v>0</v>
      </c>
      <c r="AG199" s="12">
        <v>0</v>
      </c>
      <c r="AH199" s="12">
        <v>0</v>
      </c>
      <c r="AI199" s="12">
        <v>0</v>
      </c>
      <c r="AJ199" s="12">
        <v>0</v>
      </c>
      <c r="AK199" s="12">
        <v>0</v>
      </c>
      <c r="AL199" s="12">
        <v>0</v>
      </c>
      <c r="AM199" s="12">
        <v>0</v>
      </c>
      <c r="AN199" s="12">
        <v>0</v>
      </c>
      <c r="AO199" s="12">
        <v>0</v>
      </c>
      <c r="AP199" s="12">
        <v>0</v>
      </c>
      <c r="AQ199" s="12">
        <v>0</v>
      </c>
      <c r="AR199" s="12">
        <v>0</v>
      </c>
      <c r="AS199" s="12">
        <v>0</v>
      </c>
      <c r="AT199" s="12">
        <v>0</v>
      </c>
      <c r="AU199" s="12">
        <v>0</v>
      </c>
      <c r="AV199" s="12">
        <v>0</v>
      </c>
      <c r="AW199" s="12">
        <v>0</v>
      </c>
      <c r="AX199" s="12">
        <v>0</v>
      </c>
      <c r="AY199" s="12">
        <v>0</v>
      </c>
      <c r="AZ199" s="12">
        <v>0</v>
      </c>
      <c r="BA199" s="12">
        <v>0</v>
      </c>
      <c r="BB199" s="12">
        <v>0</v>
      </c>
      <c r="BC199" s="12">
        <v>0</v>
      </c>
      <c r="BD199" s="12">
        <v>0</v>
      </c>
      <c r="BE199" s="12">
        <v>0</v>
      </c>
      <c r="BF199" s="12">
        <v>0</v>
      </c>
      <c r="BG199" s="12">
        <v>0</v>
      </c>
      <c r="BH199" s="12">
        <v>0</v>
      </c>
      <c r="BI199" s="12">
        <v>0</v>
      </c>
      <c r="BJ199" s="12">
        <v>0</v>
      </c>
      <c r="BK199" s="12">
        <v>0</v>
      </c>
      <c r="BL199" s="12">
        <v>0</v>
      </c>
      <c r="BM199" s="12">
        <v>0</v>
      </c>
      <c r="BN199" s="12">
        <v>0</v>
      </c>
      <c r="BO199" s="12">
        <v>0</v>
      </c>
      <c r="BP199" s="12">
        <v>0</v>
      </c>
      <c r="BQ199" s="12">
        <v>0</v>
      </c>
      <c r="BR199" s="12">
        <v>0</v>
      </c>
      <c r="BS199" s="12">
        <v>0</v>
      </c>
      <c r="BT199" s="12">
        <v>0</v>
      </c>
      <c r="BU199" s="12">
        <v>0</v>
      </c>
      <c r="BV199" s="12">
        <v>0</v>
      </c>
      <c r="BW199" s="12">
        <v>0</v>
      </c>
      <c r="BX199" s="12">
        <v>0</v>
      </c>
      <c r="BY199" s="12">
        <v>0</v>
      </c>
      <c r="BZ199" s="12">
        <v>0</v>
      </c>
      <c r="CA199" s="12">
        <v>0</v>
      </c>
      <c r="CB199" s="13">
        <v>50000</v>
      </c>
      <c r="CC199" s="2"/>
      <c r="CD199" s="2"/>
      <c r="CE199" s="2"/>
      <c r="CF199" s="2"/>
      <c r="CG199" s="2"/>
      <c r="CH199" s="2"/>
      <c r="CI199" s="2"/>
      <c r="CJ199" s="2"/>
      <c r="CK199" s="2"/>
      <c r="CL199" s="2"/>
      <c r="CM199" s="2"/>
      <c r="CN199" s="2"/>
      <c r="CO199" s="2"/>
      <c r="CP199" s="3"/>
      <c r="CQ199" s="2"/>
      <c r="CR199" s="3"/>
    </row>
    <row r="200" spans="1:96" ht="15" x14ac:dyDescent="0.2">
      <c r="A200" s="11">
        <v>3753</v>
      </c>
      <c r="B200" s="11">
        <v>1</v>
      </c>
      <c r="C200" s="11" t="s">
        <v>192</v>
      </c>
      <c r="D200" s="11" t="s">
        <v>127</v>
      </c>
      <c r="E200" s="11">
        <v>40000</v>
      </c>
      <c r="F200" s="11">
        <v>40323</v>
      </c>
      <c r="G200" s="11" t="s">
        <v>26</v>
      </c>
      <c r="H200" s="12">
        <v>25000</v>
      </c>
      <c r="I200" s="12">
        <v>25000</v>
      </c>
      <c r="J200" s="12">
        <v>0</v>
      </c>
      <c r="K200" s="12">
        <v>0</v>
      </c>
      <c r="L200" s="12">
        <v>0</v>
      </c>
      <c r="M200" s="12">
        <v>0</v>
      </c>
      <c r="N200" s="12">
        <v>0</v>
      </c>
      <c r="O200" s="12">
        <v>0</v>
      </c>
      <c r="P200" s="12">
        <v>0</v>
      </c>
      <c r="Q200" s="12">
        <v>0</v>
      </c>
      <c r="R200" s="12">
        <v>0</v>
      </c>
      <c r="S200" s="12">
        <v>0</v>
      </c>
      <c r="T200" s="12">
        <v>0</v>
      </c>
      <c r="U200" s="12">
        <v>0</v>
      </c>
      <c r="V200" s="12">
        <v>0</v>
      </c>
      <c r="W200" s="12">
        <v>0</v>
      </c>
      <c r="X200" s="12">
        <v>0</v>
      </c>
      <c r="Y200" s="12">
        <v>0</v>
      </c>
      <c r="Z200" s="12">
        <v>0</v>
      </c>
      <c r="AA200" s="12">
        <v>0</v>
      </c>
      <c r="AB200" s="12">
        <v>0</v>
      </c>
      <c r="AC200" s="12">
        <v>0</v>
      </c>
      <c r="AD200" s="12">
        <v>0</v>
      </c>
      <c r="AE200" s="12">
        <v>0</v>
      </c>
      <c r="AF200" s="12">
        <v>0</v>
      </c>
      <c r="AG200" s="12">
        <v>0</v>
      </c>
      <c r="AH200" s="12">
        <v>0</v>
      </c>
      <c r="AI200" s="12">
        <v>0</v>
      </c>
      <c r="AJ200" s="12">
        <v>0</v>
      </c>
      <c r="AK200" s="12">
        <v>0</v>
      </c>
      <c r="AL200" s="12">
        <v>0</v>
      </c>
      <c r="AM200" s="12">
        <v>0</v>
      </c>
      <c r="AN200" s="12">
        <v>0</v>
      </c>
      <c r="AO200" s="12">
        <v>0</v>
      </c>
      <c r="AP200" s="12">
        <v>0</v>
      </c>
      <c r="AQ200" s="12">
        <v>0</v>
      </c>
      <c r="AR200" s="12">
        <v>0</v>
      </c>
      <c r="AS200" s="12">
        <v>0</v>
      </c>
      <c r="AT200" s="12">
        <v>0</v>
      </c>
      <c r="AU200" s="12">
        <v>0</v>
      </c>
      <c r="AV200" s="12">
        <v>0</v>
      </c>
      <c r="AW200" s="12">
        <v>0</v>
      </c>
      <c r="AX200" s="12">
        <v>0</v>
      </c>
      <c r="AY200" s="12">
        <v>0</v>
      </c>
      <c r="AZ200" s="12">
        <v>0</v>
      </c>
      <c r="BA200" s="12">
        <v>0</v>
      </c>
      <c r="BB200" s="12">
        <v>0</v>
      </c>
      <c r="BC200" s="12">
        <v>0</v>
      </c>
      <c r="BD200" s="12">
        <v>0</v>
      </c>
      <c r="BE200" s="12">
        <v>0</v>
      </c>
      <c r="BF200" s="12">
        <v>0</v>
      </c>
      <c r="BG200" s="12">
        <v>0</v>
      </c>
      <c r="BH200" s="12">
        <v>0</v>
      </c>
      <c r="BI200" s="12">
        <v>0</v>
      </c>
      <c r="BJ200" s="12">
        <v>0</v>
      </c>
      <c r="BK200" s="12">
        <v>0</v>
      </c>
      <c r="BL200" s="12">
        <v>0</v>
      </c>
      <c r="BM200" s="12">
        <v>0</v>
      </c>
      <c r="BN200" s="12">
        <v>0</v>
      </c>
      <c r="BO200" s="12">
        <v>0</v>
      </c>
      <c r="BP200" s="12">
        <v>0</v>
      </c>
      <c r="BQ200" s="12">
        <v>0</v>
      </c>
      <c r="BR200" s="12">
        <v>0</v>
      </c>
      <c r="BS200" s="12">
        <v>0</v>
      </c>
      <c r="BT200" s="12">
        <v>0</v>
      </c>
      <c r="BU200" s="12">
        <v>0</v>
      </c>
      <c r="BV200" s="12">
        <v>0</v>
      </c>
      <c r="BW200" s="12">
        <v>0</v>
      </c>
      <c r="BX200" s="12">
        <v>0</v>
      </c>
      <c r="BY200" s="12">
        <v>0</v>
      </c>
      <c r="BZ200" s="12">
        <v>0</v>
      </c>
      <c r="CA200" s="12">
        <v>0</v>
      </c>
      <c r="CB200" s="13">
        <v>50000</v>
      </c>
      <c r="CC200" s="2"/>
      <c r="CD200" s="2"/>
      <c r="CE200" s="2"/>
      <c r="CF200" s="2"/>
      <c r="CG200" s="2"/>
      <c r="CH200" s="2"/>
      <c r="CI200" s="2"/>
      <c r="CJ200" s="2"/>
      <c r="CK200" s="2"/>
      <c r="CL200" s="2"/>
      <c r="CM200" s="2"/>
      <c r="CN200" s="2"/>
      <c r="CO200" s="2"/>
      <c r="CP200" s="3"/>
      <c r="CQ200" s="2"/>
      <c r="CR200" s="3"/>
    </row>
    <row r="201" spans="1:96" ht="15" x14ac:dyDescent="0.2">
      <c r="A201" s="11">
        <v>3754</v>
      </c>
      <c r="B201" s="11">
        <v>1</v>
      </c>
      <c r="C201" s="11" t="s">
        <v>193</v>
      </c>
      <c r="D201" s="11" t="s">
        <v>127</v>
      </c>
      <c r="E201" s="11">
        <v>40000</v>
      </c>
      <c r="F201" s="11">
        <v>40323</v>
      </c>
      <c r="G201" s="11" t="s">
        <v>26</v>
      </c>
      <c r="H201" s="12">
        <v>0</v>
      </c>
      <c r="I201" s="12">
        <v>0</v>
      </c>
      <c r="J201" s="12">
        <v>0</v>
      </c>
      <c r="K201" s="12">
        <v>0</v>
      </c>
      <c r="L201" s="12">
        <v>0</v>
      </c>
      <c r="M201" s="12">
        <v>0</v>
      </c>
      <c r="N201" s="12">
        <v>0</v>
      </c>
      <c r="O201" s="12">
        <v>0</v>
      </c>
      <c r="P201" s="12">
        <v>0</v>
      </c>
      <c r="Q201" s="12">
        <v>0</v>
      </c>
      <c r="R201" s="12">
        <v>0</v>
      </c>
      <c r="S201" s="12">
        <v>0</v>
      </c>
      <c r="T201" s="12">
        <v>0</v>
      </c>
      <c r="U201" s="12">
        <v>0</v>
      </c>
      <c r="V201" s="12">
        <v>0</v>
      </c>
      <c r="W201" s="12">
        <v>0</v>
      </c>
      <c r="X201" s="12">
        <v>0</v>
      </c>
      <c r="Y201" s="12">
        <v>0</v>
      </c>
      <c r="Z201" s="12">
        <v>0</v>
      </c>
      <c r="AA201" s="12">
        <v>0</v>
      </c>
      <c r="AB201" s="12">
        <v>0</v>
      </c>
      <c r="AC201" s="12">
        <v>0</v>
      </c>
      <c r="AD201" s="12">
        <v>0</v>
      </c>
      <c r="AE201" s="12">
        <v>0</v>
      </c>
      <c r="AF201" s="12">
        <v>0</v>
      </c>
      <c r="AG201" s="12">
        <v>0</v>
      </c>
      <c r="AH201" s="12">
        <v>0</v>
      </c>
      <c r="AI201" s="12">
        <v>0</v>
      </c>
      <c r="AJ201" s="12">
        <v>0</v>
      </c>
      <c r="AK201" s="12">
        <v>0</v>
      </c>
      <c r="AL201" s="12">
        <v>0</v>
      </c>
      <c r="AM201" s="12">
        <v>0</v>
      </c>
      <c r="AN201" s="12">
        <v>0</v>
      </c>
      <c r="AO201" s="12">
        <v>0</v>
      </c>
      <c r="AP201" s="12">
        <v>0</v>
      </c>
      <c r="AQ201" s="12">
        <v>0</v>
      </c>
      <c r="AR201" s="12">
        <v>0</v>
      </c>
      <c r="AS201" s="12">
        <v>0</v>
      </c>
      <c r="AT201" s="12">
        <v>0</v>
      </c>
      <c r="AU201" s="12">
        <v>0</v>
      </c>
      <c r="AV201" s="12">
        <v>0</v>
      </c>
      <c r="AW201" s="12">
        <v>0</v>
      </c>
      <c r="AX201" s="12">
        <v>0</v>
      </c>
      <c r="AY201" s="12">
        <v>0</v>
      </c>
      <c r="AZ201" s="12">
        <v>0</v>
      </c>
      <c r="BA201" s="12">
        <v>0</v>
      </c>
      <c r="BB201" s="12">
        <v>0</v>
      </c>
      <c r="BC201" s="12">
        <v>0</v>
      </c>
      <c r="BD201" s="12">
        <v>0</v>
      </c>
      <c r="BE201" s="12">
        <v>0</v>
      </c>
      <c r="BF201" s="12">
        <v>0</v>
      </c>
      <c r="BG201" s="12">
        <v>0</v>
      </c>
      <c r="BH201" s="12">
        <v>0</v>
      </c>
      <c r="BI201" s="12">
        <v>0</v>
      </c>
      <c r="BJ201" s="12">
        <v>0</v>
      </c>
      <c r="BK201" s="12">
        <v>0</v>
      </c>
      <c r="BL201" s="12">
        <v>0</v>
      </c>
      <c r="BM201" s="12">
        <v>0</v>
      </c>
      <c r="BN201" s="12">
        <v>0</v>
      </c>
      <c r="BO201" s="12">
        <v>0</v>
      </c>
      <c r="BP201" s="12">
        <v>0</v>
      </c>
      <c r="BQ201" s="12">
        <v>0</v>
      </c>
      <c r="BR201" s="12">
        <v>0</v>
      </c>
      <c r="BS201" s="12">
        <v>0</v>
      </c>
      <c r="BT201" s="12">
        <v>0</v>
      </c>
      <c r="BU201" s="12">
        <v>0</v>
      </c>
      <c r="BV201" s="12">
        <v>0</v>
      </c>
      <c r="BW201" s="12">
        <v>0</v>
      </c>
      <c r="BX201" s="12">
        <v>0</v>
      </c>
      <c r="BY201" s="12">
        <v>0</v>
      </c>
      <c r="BZ201" s="12">
        <v>0</v>
      </c>
      <c r="CA201" s="12">
        <v>0</v>
      </c>
      <c r="CB201" s="13">
        <v>0</v>
      </c>
      <c r="CC201" s="2"/>
      <c r="CD201" s="2"/>
      <c r="CE201" s="2"/>
      <c r="CF201" s="2"/>
      <c r="CG201" s="2"/>
      <c r="CH201" s="2"/>
      <c r="CI201" s="2"/>
      <c r="CJ201" s="2"/>
      <c r="CK201" s="2"/>
      <c r="CL201" s="2"/>
      <c r="CM201" s="2"/>
      <c r="CN201" s="2"/>
      <c r="CO201" s="2"/>
      <c r="CP201" s="3"/>
      <c r="CQ201" s="2"/>
      <c r="CR201" s="3"/>
    </row>
    <row r="202" spans="1:96" ht="15" x14ac:dyDescent="0.2">
      <c r="A202" s="11">
        <v>3756</v>
      </c>
      <c r="B202" s="11">
        <v>1</v>
      </c>
      <c r="C202" s="11" t="s">
        <v>194</v>
      </c>
      <c r="D202" s="11" t="s">
        <v>127</v>
      </c>
      <c r="E202" s="11">
        <v>40000</v>
      </c>
      <c r="F202" s="11">
        <v>40320</v>
      </c>
      <c r="G202" s="11" t="s">
        <v>26</v>
      </c>
      <c r="H202" s="12">
        <v>70000</v>
      </c>
      <c r="I202" s="12">
        <v>70000</v>
      </c>
      <c r="J202" s="12">
        <v>70000</v>
      </c>
      <c r="K202" s="12">
        <v>15000</v>
      </c>
      <c r="L202" s="12">
        <v>0</v>
      </c>
      <c r="M202" s="12">
        <v>0</v>
      </c>
      <c r="N202" s="12">
        <v>0</v>
      </c>
      <c r="O202" s="12">
        <v>0</v>
      </c>
      <c r="P202" s="12">
        <v>0</v>
      </c>
      <c r="Q202" s="12">
        <v>0</v>
      </c>
      <c r="R202" s="12">
        <v>0</v>
      </c>
      <c r="S202" s="12">
        <v>0</v>
      </c>
      <c r="T202" s="12">
        <v>0</v>
      </c>
      <c r="U202" s="12">
        <v>0</v>
      </c>
      <c r="V202" s="12">
        <v>0</v>
      </c>
      <c r="W202" s="12">
        <v>0</v>
      </c>
      <c r="X202" s="12">
        <v>0</v>
      </c>
      <c r="Y202" s="12">
        <v>0</v>
      </c>
      <c r="Z202" s="12">
        <v>0</v>
      </c>
      <c r="AA202" s="12">
        <v>0</v>
      </c>
      <c r="AB202" s="12">
        <v>0</v>
      </c>
      <c r="AC202" s="12">
        <v>0</v>
      </c>
      <c r="AD202" s="12">
        <v>0</v>
      </c>
      <c r="AE202" s="12">
        <v>0</v>
      </c>
      <c r="AF202" s="12">
        <v>0</v>
      </c>
      <c r="AG202" s="12">
        <v>0</v>
      </c>
      <c r="AH202" s="12">
        <v>0</v>
      </c>
      <c r="AI202" s="12">
        <v>0</v>
      </c>
      <c r="AJ202" s="12">
        <v>0</v>
      </c>
      <c r="AK202" s="12">
        <v>0</v>
      </c>
      <c r="AL202" s="12">
        <v>0</v>
      </c>
      <c r="AM202" s="12">
        <v>0</v>
      </c>
      <c r="AN202" s="12">
        <v>0</v>
      </c>
      <c r="AO202" s="12">
        <v>0</v>
      </c>
      <c r="AP202" s="12">
        <v>0</v>
      </c>
      <c r="AQ202" s="12">
        <v>0</v>
      </c>
      <c r="AR202" s="12">
        <v>0</v>
      </c>
      <c r="AS202" s="12">
        <v>0</v>
      </c>
      <c r="AT202" s="12">
        <v>0</v>
      </c>
      <c r="AU202" s="12">
        <v>0</v>
      </c>
      <c r="AV202" s="12">
        <v>0</v>
      </c>
      <c r="AW202" s="12">
        <v>0</v>
      </c>
      <c r="AX202" s="12">
        <v>0</v>
      </c>
      <c r="AY202" s="12">
        <v>0</v>
      </c>
      <c r="AZ202" s="12">
        <v>0</v>
      </c>
      <c r="BA202" s="12">
        <v>0</v>
      </c>
      <c r="BB202" s="12">
        <v>0</v>
      </c>
      <c r="BC202" s="12">
        <v>0</v>
      </c>
      <c r="BD202" s="12">
        <v>0</v>
      </c>
      <c r="BE202" s="12">
        <v>0</v>
      </c>
      <c r="BF202" s="12">
        <v>0</v>
      </c>
      <c r="BG202" s="12">
        <v>0</v>
      </c>
      <c r="BH202" s="12">
        <v>0</v>
      </c>
      <c r="BI202" s="12">
        <v>0</v>
      </c>
      <c r="BJ202" s="12">
        <v>0</v>
      </c>
      <c r="BK202" s="12">
        <v>0</v>
      </c>
      <c r="BL202" s="12">
        <v>0</v>
      </c>
      <c r="BM202" s="12">
        <v>0</v>
      </c>
      <c r="BN202" s="12">
        <v>0</v>
      </c>
      <c r="BO202" s="12">
        <v>0</v>
      </c>
      <c r="BP202" s="12">
        <v>0</v>
      </c>
      <c r="BQ202" s="12">
        <v>0</v>
      </c>
      <c r="BR202" s="12">
        <v>0</v>
      </c>
      <c r="BS202" s="12">
        <v>0</v>
      </c>
      <c r="BT202" s="12">
        <v>0</v>
      </c>
      <c r="BU202" s="12">
        <v>0</v>
      </c>
      <c r="BV202" s="12">
        <v>0</v>
      </c>
      <c r="BW202" s="12">
        <v>0</v>
      </c>
      <c r="BX202" s="12">
        <v>0</v>
      </c>
      <c r="BY202" s="12">
        <v>0</v>
      </c>
      <c r="BZ202" s="12">
        <v>0</v>
      </c>
      <c r="CA202" s="12">
        <v>0</v>
      </c>
      <c r="CB202" s="13">
        <v>225000</v>
      </c>
      <c r="CC202" s="2"/>
      <c r="CD202" s="2"/>
      <c r="CE202" s="2"/>
      <c r="CF202" s="2"/>
      <c r="CG202" s="2"/>
      <c r="CH202" s="2"/>
      <c r="CI202" s="2"/>
      <c r="CJ202" s="2"/>
      <c r="CK202" s="2"/>
      <c r="CL202" s="2"/>
      <c r="CM202" s="2"/>
      <c r="CN202" s="2"/>
      <c r="CO202" s="2"/>
      <c r="CP202" s="3"/>
      <c r="CQ202" s="2"/>
      <c r="CR202" s="3"/>
    </row>
    <row r="203" spans="1:96" ht="15" x14ac:dyDescent="0.2">
      <c r="A203" s="11">
        <v>4400</v>
      </c>
      <c r="B203" s="11">
        <v>1</v>
      </c>
      <c r="C203" s="11" t="s">
        <v>195</v>
      </c>
      <c r="D203" s="11" t="s">
        <v>86</v>
      </c>
      <c r="E203" s="11">
        <v>40000</v>
      </c>
      <c r="F203" s="11">
        <v>40323</v>
      </c>
      <c r="G203" s="11" t="s">
        <v>26</v>
      </c>
      <c r="H203" s="12">
        <v>0</v>
      </c>
      <c r="I203" s="12">
        <v>0</v>
      </c>
      <c r="J203" s="12">
        <v>40000</v>
      </c>
      <c r="K203" s="12">
        <v>0</v>
      </c>
      <c r="L203" s="12">
        <v>0</v>
      </c>
      <c r="M203" s="12">
        <v>40000</v>
      </c>
      <c r="N203" s="12">
        <v>0</v>
      </c>
      <c r="O203" s="12">
        <v>0</v>
      </c>
      <c r="P203" s="12">
        <v>40000</v>
      </c>
      <c r="Q203" s="12">
        <v>40000</v>
      </c>
      <c r="R203" s="12">
        <v>40000</v>
      </c>
      <c r="S203" s="12">
        <v>0</v>
      </c>
      <c r="T203" s="12">
        <v>0</v>
      </c>
      <c r="U203" s="12">
        <v>0</v>
      </c>
      <c r="V203" s="12">
        <v>20000</v>
      </c>
      <c r="W203" s="12">
        <v>0</v>
      </c>
      <c r="X203" s="12">
        <v>0</v>
      </c>
      <c r="Y203" s="12">
        <v>20000</v>
      </c>
      <c r="Z203" s="12">
        <v>0</v>
      </c>
      <c r="AA203" s="12">
        <v>0</v>
      </c>
      <c r="AB203" s="12">
        <v>20000</v>
      </c>
      <c r="AC203" s="12">
        <v>20000</v>
      </c>
      <c r="AD203" s="12">
        <v>20000</v>
      </c>
      <c r="AE203" s="12">
        <v>0</v>
      </c>
      <c r="AF203" s="12">
        <v>0</v>
      </c>
      <c r="AG203" s="12">
        <v>0</v>
      </c>
      <c r="AH203" s="12">
        <v>20000</v>
      </c>
      <c r="AI203" s="12">
        <v>0</v>
      </c>
      <c r="AJ203" s="12">
        <v>0</v>
      </c>
      <c r="AK203" s="12">
        <v>20000</v>
      </c>
      <c r="AL203" s="12">
        <v>0</v>
      </c>
      <c r="AM203" s="12">
        <v>0</v>
      </c>
      <c r="AN203" s="12">
        <v>20000</v>
      </c>
      <c r="AO203" s="12">
        <v>20000</v>
      </c>
      <c r="AP203" s="12">
        <v>20000</v>
      </c>
      <c r="AQ203" s="12">
        <v>0</v>
      </c>
      <c r="AR203" s="12">
        <v>0</v>
      </c>
      <c r="AS203" s="12">
        <v>0</v>
      </c>
      <c r="AT203" s="12">
        <v>20000</v>
      </c>
      <c r="AU203" s="12">
        <v>0</v>
      </c>
      <c r="AV203" s="12">
        <v>0</v>
      </c>
      <c r="AW203" s="12">
        <v>20000</v>
      </c>
      <c r="AX203" s="12">
        <v>0</v>
      </c>
      <c r="AY203" s="12">
        <v>0</v>
      </c>
      <c r="AZ203" s="12">
        <v>20000</v>
      </c>
      <c r="BA203" s="12">
        <v>20000</v>
      </c>
      <c r="BB203" s="12">
        <v>20000</v>
      </c>
      <c r="BC203" s="12">
        <v>0</v>
      </c>
      <c r="BD203" s="12">
        <v>0</v>
      </c>
      <c r="BE203" s="12">
        <v>0</v>
      </c>
      <c r="BF203" s="12">
        <v>0</v>
      </c>
      <c r="BG203" s="12">
        <v>0</v>
      </c>
      <c r="BH203" s="12">
        <v>33400</v>
      </c>
      <c r="BI203" s="12">
        <v>33300</v>
      </c>
      <c r="BJ203" s="12">
        <v>33300</v>
      </c>
      <c r="BK203" s="12">
        <v>0</v>
      </c>
      <c r="BL203" s="12">
        <v>0</v>
      </c>
      <c r="BM203" s="12">
        <v>0</v>
      </c>
      <c r="BN203" s="12">
        <v>0</v>
      </c>
      <c r="BO203" s="12">
        <v>0</v>
      </c>
      <c r="BP203" s="12">
        <v>0</v>
      </c>
      <c r="BQ203" s="12">
        <v>0</v>
      </c>
      <c r="BR203" s="12">
        <v>0</v>
      </c>
      <c r="BS203" s="12">
        <v>0</v>
      </c>
      <c r="BT203" s="12">
        <v>33400</v>
      </c>
      <c r="BU203" s="12">
        <v>33300</v>
      </c>
      <c r="BV203" s="12">
        <v>33300</v>
      </c>
      <c r="BW203" s="12">
        <v>0</v>
      </c>
      <c r="BX203" s="12">
        <v>0</v>
      </c>
      <c r="BY203" s="12">
        <v>0</v>
      </c>
      <c r="BZ203" s="12">
        <v>0</v>
      </c>
      <c r="CA203" s="12">
        <v>0</v>
      </c>
      <c r="CB203" s="13">
        <v>200000</v>
      </c>
      <c r="CC203" s="2"/>
      <c r="CD203" s="2"/>
      <c r="CE203" s="2"/>
      <c r="CF203" s="2"/>
      <c r="CG203" s="2"/>
      <c r="CH203" s="2"/>
      <c r="CI203" s="2"/>
      <c r="CJ203" s="2"/>
      <c r="CK203" s="2"/>
      <c r="CL203" s="2"/>
      <c r="CM203" s="2"/>
      <c r="CN203" s="2"/>
      <c r="CO203" s="2"/>
      <c r="CP203" s="3"/>
      <c r="CQ203" s="2"/>
      <c r="CR203" s="3"/>
    </row>
    <row r="204" spans="1:96" ht="15" x14ac:dyDescent="0.2">
      <c r="A204" s="5"/>
      <c r="B204" s="5"/>
      <c r="C204" s="5"/>
      <c r="D204" s="5"/>
      <c r="E204" s="5"/>
      <c r="F204" s="5"/>
      <c r="G204" s="5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6"/>
      <c r="BO204" s="6"/>
      <c r="BP204" s="6"/>
      <c r="BQ204" s="6"/>
      <c r="BR204" s="6"/>
      <c r="BS204" s="6"/>
      <c r="BT204" s="6"/>
      <c r="BU204" s="6"/>
      <c r="BV204" s="6"/>
      <c r="BW204" s="6"/>
      <c r="BX204" s="6"/>
      <c r="BY204" s="6"/>
      <c r="BZ204" s="6"/>
      <c r="CA204" s="6"/>
      <c r="CB204" s="6"/>
      <c r="CC204" s="2"/>
      <c r="CD204" s="2"/>
      <c r="CE204" s="2"/>
      <c r="CF204" s="2"/>
      <c r="CG204" s="2"/>
      <c r="CH204" s="2"/>
      <c r="CI204" s="2"/>
      <c r="CJ204" s="2"/>
      <c r="CK204" s="2"/>
      <c r="CL204" s="2"/>
      <c r="CM204" s="2"/>
      <c r="CN204" s="2"/>
      <c r="CO204" s="2"/>
      <c r="CP204" s="3"/>
      <c r="CQ204" s="3"/>
      <c r="CR204" s="3"/>
    </row>
    <row r="205" spans="1:96" ht="16.5" thickBot="1" x14ac:dyDescent="0.3">
      <c r="A205" s="5"/>
      <c r="B205" s="5"/>
      <c r="C205" s="5"/>
      <c r="D205" s="5"/>
      <c r="E205" s="5"/>
      <c r="F205" s="5"/>
      <c r="G205" s="5"/>
      <c r="H205" s="15">
        <f>SUM(H73:H204)</f>
        <v>10954997</v>
      </c>
      <c r="I205" s="15">
        <f t="shared" ref="I205:BT205" si="2">SUM(I73:I204)</f>
        <v>10164804</v>
      </c>
      <c r="J205" s="15">
        <f t="shared" si="2"/>
        <v>11286113</v>
      </c>
      <c r="K205" s="15">
        <f t="shared" si="2"/>
        <v>7590205</v>
      </c>
      <c r="L205" s="15">
        <f t="shared" si="2"/>
        <v>5880320</v>
      </c>
      <c r="M205" s="15">
        <f t="shared" si="2"/>
        <v>2799635</v>
      </c>
      <c r="N205" s="15">
        <f t="shared" si="2"/>
        <v>2622597</v>
      </c>
      <c r="O205" s="15">
        <f t="shared" si="2"/>
        <v>4892008</v>
      </c>
      <c r="P205" s="15">
        <f t="shared" si="2"/>
        <v>5642905</v>
      </c>
      <c r="Q205" s="15">
        <f t="shared" si="2"/>
        <v>12160296</v>
      </c>
      <c r="R205" s="15">
        <f t="shared" si="2"/>
        <v>7300765</v>
      </c>
      <c r="S205" s="15">
        <f t="shared" si="2"/>
        <v>6277797</v>
      </c>
      <c r="T205" s="15">
        <f t="shared" si="2"/>
        <v>8314841</v>
      </c>
      <c r="U205" s="15">
        <f t="shared" si="2"/>
        <v>11619896</v>
      </c>
      <c r="V205" s="15">
        <f t="shared" si="2"/>
        <v>11786979</v>
      </c>
      <c r="W205" s="15">
        <f t="shared" si="2"/>
        <v>10282478</v>
      </c>
      <c r="X205" s="15">
        <f t="shared" si="2"/>
        <v>5957707</v>
      </c>
      <c r="Y205" s="15">
        <f t="shared" si="2"/>
        <v>6115881</v>
      </c>
      <c r="Z205" s="15">
        <f t="shared" si="2"/>
        <v>6068774</v>
      </c>
      <c r="AA205" s="15">
        <f t="shared" si="2"/>
        <v>6244544</v>
      </c>
      <c r="AB205" s="15">
        <f t="shared" si="2"/>
        <v>7203822</v>
      </c>
      <c r="AC205" s="15">
        <f t="shared" si="2"/>
        <v>14415821</v>
      </c>
      <c r="AD205" s="15">
        <f t="shared" si="2"/>
        <v>14230438</v>
      </c>
      <c r="AE205" s="15">
        <f t="shared" si="2"/>
        <v>12741754</v>
      </c>
      <c r="AF205" s="15">
        <f t="shared" si="2"/>
        <v>8438924</v>
      </c>
      <c r="AG205" s="15">
        <f t="shared" si="2"/>
        <v>5063860</v>
      </c>
      <c r="AH205" s="15">
        <f t="shared" si="2"/>
        <v>6470319</v>
      </c>
      <c r="AI205" s="15">
        <f t="shared" si="2"/>
        <v>6925559</v>
      </c>
      <c r="AJ205" s="15">
        <f t="shared" si="2"/>
        <v>4908964</v>
      </c>
      <c r="AK205" s="15">
        <f t="shared" si="2"/>
        <v>3133011</v>
      </c>
      <c r="AL205" s="15">
        <f t="shared" si="2"/>
        <v>2998728</v>
      </c>
      <c r="AM205" s="15">
        <f t="shared" si="2"/>
        <v>3221810</v>
      </c>
      <c r="AN205" s="15">
        <f t="shared" si="2"/>
        <v>3285122</v>
      </c>
      <c r="AO205" s="15">
        <f t="shared" si="2"/>
        <v>3561787</v>
      </c>
      <c r="AP205" s="15">
        <f t="shared" si="2"/>
        <v>3257099</v>
      </c>
      <c r="AQ205" s="15">
        <f t="shared" si="2"/>
        <v>2881499</v>
      </c>
      <c r="AR205" s="15">
        <f t="shared" si="2"/>
        <v>1329125</v>
      </c>
      <c r="AS205" s="15">
        <f t="shared" si="2"/>
        <v>2727500</v>
      </c>
      <c r="AT205" s="15">
        <f t="shared" si="2"/>
        <v>3135550</v>
      </c>
      <c r="AU205" s="15">
        <f t="shared" si="2"/>
        <v>2256925</v>
      </c>
      <c r="AV205" s="15">
        <f t="shared" si="2"/>
        <v>1792885</v>
      </c>
      <c r="AW205" s="15">
        <f t="shared" si="2"/>
        <v>1787650</v>
      </c>
      <c r="AX205" s="15">
        <f t="shared" si="2"/>
        <v>1277806</v>
      </c>
      <c r="AY205" s="15">
        <f t="shared" si="2"/>
        <v>1358223</v>
      </c>
      <c r="AZ205" s="15">
        <f t="shared" si="2"/>
        <v>1767883</v>
      </c>
      <c r="BA205" s="15">
        <f t="shared" si="2"/>
        <v>2209728</v>
      </c>
      <c r="BB205" s="15">
        <f t="shared" si="2"/>
        <v>1974033</v>
      </c>
      <c r="BC205" s="15">
        <f t="shared" si="2"/>
        <v>1439692</v>
      </c>
      <c r="BD205" s="15">
        <f t="shared" si="2"/>
        <v>1302800</v>
      </c>
      <c r="BE205" s="15">
        <f t="shared" si="2"/>
        <v>3453671</v>
      </c>
      <c r="BF205" s="15">
        <f t="shared" si="2"/>
        <v>4482721</v>
      </c>
      <c r="BG205" s="15">
        <f t="shared" si="2"/>
        <v>3641496</v>
      </c>
      <c r="BH205" s="15">
        <f t="shared" si="2"/>
        <v>2106656</v>
      </c>
      <c r="BI205" s="15">
        <f t="shared" si="2"/>
        <v>1718021</v>
      </c>
      <c r="BJ205" s="15">
        <f t="shared" si="2"/>
        <v>1311590</v>
      </c>
      <c r="BK205" s="15">
        <f t="shared" si="2"/>
        <v>1129361</v>
      </c>
      <c r="BL205" s="15">
        <f t="shared" si="2"/>
        <v>1897621</v>
      </c>
      <c r="BM205" s="15">
        <f t="shared" si="2"/>
        <v>2200166</v>
      </c>
      <c r="BN205" s="15">
        <f t="shared" si="2"/>
        <v>3893071</v>
      </c>
      <c r="BO205" s="15">
        <f t="shared" si="2"/>
        <v>4997826</v>
      </c>
      <c r="BP205" s="15">
        <f t="shared" si="2"/>
        <v>2562743</v>
      </c>
      <c r="BQ205" s="15">
        <f t="shared" si="2"/>
        <v>2311118</v>
      </c>
      <c r="BR205" s="15">
        <f t="shared" si="2"/>
        <v>3815138</v>
      </c>
      <c r="BS205" s="15">
        <f t="shared" si="2"/>
        <v>3744513</v>
      </c>
      <c r="BT205" s="15">
        <f t="shared" si="2"/>
        <v>2538873</v>
      </c>
      <c r="BU205" s="15">
        <f t="shared" ref="BU205:CB205" si="3">SUM(BU73:BU204)</f>
        <v>2073538</v>
      </c>
      <c r="BV205" s="15">
        <f t="shared" si="3"/>
        <v>1363237</v>
      </c>
      <c r="BW205" s="15">
        <f t="shared" si="3"/>
        <v>1610008</v>
      </c>
      <c r="BX205" s="15">
        <f t="shared" si="3"/>
        <v>1903138</v>
      </c>
      <c r="BY205" s="15">
        <f t="shared" si="3"/>
        <v>2189983</v>
      </c>
      <c r="BZ205" s="15">
        <f t="shared" si="3"/>
        <v>2099288</v>
      </c>
      <c r="CA205" s="15">
        <f t="shared" si="3"/>
        <v>1558423</v>
      </c>
      <c r="CB205" s="15">
        <f t="shared" si="3"/>
        <v>87572442</v>
      </c>
      <c r="CC205" s="4"/>
      <c r="CD205" s="4"/>
      <c r="CE205" s="4"/>
      <c r="CF205" s="4"/>
      <c r="CG205" s="4"/>
      <c r="CH205" s="4"/>
      <c r="CI205" s="4"/>
      <c r="CJ205" s="4"/>
      <c r="CK205" s="4"/>
      <c r="CL205" s="4"/>
      <c r="CM205" s="4"/>
      <c r="CN205" s="4"/>
      <c r="CO205" s="2"/>
      <c r="CP205" s="3"/>
      <c r="CQ205" s="3"/>
      <c r="CR205" s="3"/>
    </row>
    <row r="206" spans="1:96" ht="15.75" thickTop="1" x14ac:dyDescent="0.2">
      <c r="A206" s="5"/>
      <c r="B206" s="5"/>
      <c r="C206" s="5"/>
      <c r="D206" s="5"/>
      <c r="E206" s="5"/>
      <c r="F206" s="5"/>
      <c r="G206" s="5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6"/>
      <c r="BO206" s="6"/>
      <c r="BP206" s="6"/>
      <c r="BQ206" s="6"/>
      <c r="BR206" s="6"/>
      <c r="BS206" s="6"/>
      <c r="BT206" s="6"/>
      <c r="BU206" s="6"/>
      <c r="BV206" s="6"/>
      <c r="BW206" s="6"/>
      <c r="BX206" s="6"/>
      <c r="BY206" s="6"/>
      <c r="BZ206" s="6"/>
      <c r="CA206" s="6"/>
      <c r="CB206" s="6"/>
      <c r="CC206" s="2"/>
      <c r="CD206" s="2"/>
      <c r="CE206" s="2"/>
      <c r="CF206" s="2"/>
      <c r="CG206" s="2"/>
      <c r="CH206" s="2"/>
      <c r="CI206" s="2"/>
      <c r="CJ206" s="2"/>
      <c r="CK206" s="2"/>
      <c r="CL206" s="2"/>
      <c r="CM206" s="2"/>
      <c r="CN206" s="2"/>
      <c r="CO206" s="2"/>
      <c r="CP206" s="3"/>
      <c r="CQ206" s="3"/>
      <c r="CR206" s="3"/>
    </row>
    <row r="207" spans="1:96" ht="15" x14ac:dyDescent="0.2">
      <c r="A207" s="5"/>
      <c r="B207" s="5"/>
      <c r="C207" s="5"/>
      <c r="D207" s="5"/>
      <c r="E207" s="5"/>
      <c r="F207" s="5"/>
      <c r="G207" s="5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6"/>
      <c r="BO207" s="6"/>
      <c r="BP207" s="6"/>
      <c r="BQ207" s="6"/>
      <c r="BR207" s="6"/>
      <c r="BS207" s="6"/>
      <c r="BT207" s="6"/>
      <c r="BU207" s="6"/>
      <c r="BV207" s="6"/>
      <c r="BW207" s="6"/>
      <c r="BX207" s="6"/>
      <c r="BY207" s="6"/>
      <c r="BZ207" s="6"/>
      <c r="CA207" s="6"/>
      <c r="CB207" s="6"/>
      <c r="CC207" s="2"/>
      <c r="CD207" s="2"/>
      <c r="CE207" s="2"/>
      <c r="CF207" s="2"/>
      <c r="CG207" s="2"/>
      <c r="CH207" s="2"/>
      <c r="CI207" s="2"/>
      <c r="CJ207" s="2"/>
      <c r="CK207" s="2"/>
      <c r="CL207" s="2"/>
      <c r="CM207" s="2"/>
      <c r="CN207" s="2"/>
      <c r="CO207" s="2"/>
      <c r="CP207" s="3"/>
      <c r="CQ207" s="3"/>
      <c r="CR207" s="3"/>
    </row>
    <row r="208" spans="1:96" ht="15" x14ac:dyDescent="0.2">
      <c r="A208" s="11">
        <v>2553</v>
      </c>
      <c r="B208" s="11">
        <v>1</v>
      </c>
      <c r="C208" s="11" t="s">
        <v>196</v>
      </c>
      <c r="D208" s="11" t="s">
        <v>197</v>
      </c>
      <c r="E208" s="11">
        <v>40000</v>
      </c>
      <c r="F208" s="11">
        <v>40245</v>
      </c>
      <c r="G208" s="11" t="s">
        <v>26</v>
      </c>
      <c r="H208" s="12">
        <v>30735</v>
      </c>
      <c r="I208" s="12">
        <v>31251</v>
      </c>
      <c r="J208" s="12">
        <v>66531</v>
      </c>
      <c r="K208" s="12">
        <v>31199</v>
      </c>
      <c r="L208" s="12">
        <v>43287</v>
      </c>
      <c r="M208" s="12">
        <v>77275</v>
      </c>
      <c r="N208" s="12">
        <v>88226</v>
      </c>
      <c r="O208" s="12">
        <v>14360</v>
      </c>
      <c r="P208" s="12">
        <v>34867</v>
      </c>
      <c r="Q208" s="12">
        <v>36985</v>
      </c>
      <c r="R208" s="12">
        <v>32284</v>
      </c>
      <c r="S208" s="12">
        <v>29547</v>
      </c>
      <c r="T208" s="12">
        <v>30735</v>
      </c>
      <c r="U208" s="12">
        <v>31251</v>
      </c>
      <c r="V208" s="12">
        <v>66531</v>
      </c>
      <c r="W208" s="12">
        <v>31199</v>
      </c>
      <c r="X208" s="12">
        <v>43287</v>
      </c>
      <c r="Y208" s="12">
        <v>77275</v>
      </c>
      <c r="Z208" s="12">
        <v>88226</v>
      </c>
      <c r="AA208" s="12">
        <v>14360</v>
      </c>
      <c r="AB208" s="12">
        <v>34867</v>
      </c>
      <c r="AC208" s="12">
        <v>36985</v>
      </c>
      <c r="AD208" s="12">
        <v>32284</v>
      </c>
      <c r="AE208" s="12">
        <v>29547</v>
      </c>
      <c r="AF208" s="12">
        <v>30735</v>
      </c>
      <c r="AG208" s="12">
        <v>31251</v>
      </c>
      <c r="AH208" s="12">
        <v>66531</v>
      </c>
      <c r="AI208" s="12">
        <v>31199</v>
      </c>
      <c r="AJ208" s="12">
        <v>43287</v>
      </c>
      <c r="AK208" s="12">
        <v>77275</v>
      </c>
      <c r="AL208" s="12">
        <v>88226</v>
      </c>
      <c r="AM208" s="12">
        <v>14360</v>
      </c>
      <c r="AN208" s="12">
        <v>34867</v>
      </c>
      <c r="AO208" s="12">
        <v>36985</v>
      </c>
      <c r="AP208" s="12">
        <v>32284</v>
      </c>
      <c r="AQ208" s="12">
        <v>29547</v>
      </c>
      <c r="AR208" s="12">
        <v>30735</v>
      </c>
      <c r="AS208" s="12">
        <v>31251</v>
      </c>
      <c r="AT208" s="12">
        <v>66531</v>
      </c>
      <c r="AU208" s="12">
        <v>31199</v>
      </c>
      <c r="AV208" s="12">
        <v>43287</v>
      </c>
      <c r="AW208" s="12">
        <v>77275</v>
      </c>
      <c r="AX208" s="12">
        <v>88226</v>
      </c>
      <c r="AY208" s="12">
        <v>14360</v>
      </c>
      <c r="AZ208" s="12">
        <v>34867</v>
      </c>
      <c r="BA208" s="12">
        <v>36985</v>
      </c>
      <c r="BB208" s="12">
        <v>32284</v>
      </c>
      <c r="BC208" s="12">
        <v>29547</v>
      </c>
      <c r="BD208" s="12">
        <v>30735</v>
      </c>
      <c r="BE208" s="12">
        <v>31251</v>
      </c>
      <c r="BF208" s="12">
        <v>66531</v>
      </c>
      <c r="BG208" s="12">
        <v>31199</v>
      </c>
      <c r="BH208" s="12">
        <v>43287</v>
      </c>
      <c r="BI208" s="12">
        <v>77275</v>
      </c>
      <c r="BJ208" s="12">
        <v>88226</v>
      </c>
      <c r="BK208" s="12">
        <v>14360</v>
      </c>
      <c r="BL208" s="12">
        <v>34867</v>
      </c>
      <c r="BM208" s="12">
        <v>36985</v>
      </c>
      <c r="BN208" s="12">
        <v>32284</v>
      </c>
      <c r="BO208" s="12">
        <v>29547</v>
      </c>
      <c r="BP208" s="12">
        <v>30735</v>
      </c>
      <c r="BQ208" s="12">
        <v>31251</v>
      </c>
      <c r="BR208" s="12">
        <v>66531</v>
      </c>
      <c r="BS208" s="12">
        <v>31199</v>
      </c>
      <c r="BT208" s="12">
        <v>43287</v>
      </c>
      <c r="BU208" s="12">
        <v>77275</v>
      </c>
      <c r="BV208" s="12">
        <v>88226</v>
      </c>
      <c r="BW208" s="12">
        <v>14360</v>
      </c>
      <c r="BX208" s="12">
        <v>34867</v>
      </c>
      <c r="BY208" s="12">
        <v>36985</v>
      </c>
      <c r="BZ208" s="12">
        <v>32284</v>
      </c>
      <c r="CA208" s="12">
        <v>29547</v>
      </c>
      <c r="CB208" s="13">
        <v>516547</v>
      </c>
      <c r="CC208" s="2"/>
      <c r="CD208" s="2"/>
      <c r="CE208" s="2"/>
      <c r="CF208" s="2"/>
      <c r="CG208" s="2"/>
      <c r="CH208" s="2"/>
      <c r="CI208" s="2"/>
      <c r="CJ208" s="2"/>
      <c r="CK208" s="2"/>
      <c r="CL208" s="2"/>
      <c r="CM208" s="2"/>
      <c r="CN208" s="2"/>
      <c r="CO208" s="2"/>
      <c r="CP208" s="3"/>
      <c r="CQ208" s="2"/>
      <c r="CR208" s="3"/>
    </row>
    <row r="209" spans="1:96" ht="15" x14ac:dyDescent="0.2">
      <c r="A209" s="11">
        <v>2556</v>
      </c>
      <c r="B209" s="11">
        <v>1</v>
      </c>
      <c r="C209" s="11" t="s">
        <v>198</v>
      </c>
      <c r="D209" s="11" t="s">
        <v>199</v>
      </c>
      <c r="E209" s="11">
        <v>40000</v>
      </c>
      <c r="F209" s="11">
        <v>40245</v>
      </c>
      <c r="G209" s="11" t="s">
        <v>26</v>
      </c>
      <c r="H209" s="12">
        <v>187019</v>
      </c>
      <c r="I209" s="12">
        <v>124993</v>
      </c>
      <c r="J209" s="12">
        <v>167705</v>
      </c>
      <c r="K209" s="12">
        <v>139440</v>
      </c>
      <c r="L209" s="12">
        <v>86836</v>
      </c>
      <c r="M209" s="12">
        <v>146192</v>
      </c>
      <c r="N209" s="12">
        <v>125936</v>
      </c>
      <c r="O209" s="12">
        <v>106935</v>
      </c>
      <c r="P209" s="12">
        <v>156242</v>
      </c>
      <c r="Q209" s="12">
        <v>84637</v>
      </c>
      <c r="R209" s="12">
        <v>112745</v>
      </c>
      <c r="S209" s="12">
        <v>131589</v>
      </c>
      <c r="T209" s="12">
        <v>187019</v>
      </c>
      <c r="U209" s="12">
        <v>124993</v>
      </c>
      <c r="V209" s="12">
        <v>167705</v>
      </c>
      <c r="W209" s="12">
        <v>139440</v>
      </c>
      <c r="X209" s="12">
        <v>86836</v>
      </c>
      <c r="Y209" s="12">
        <v>146192</v>
      </c>
      <c r="Z209" s="12">
        <v>125936</v>
      </c>
      <c r="AA209" s="12">
        <v>106935</v>
      </c>
      <c r="AB209" s="12">
        <v>156242</v>
      </c>
      <c r="AC209" s="12">
        <v>84637</v>
      </c>
      <c r="AD209" s="12">
        <v>112745</v>
      </c>
      <c r="AE209" s="12">
        <v>131589</v>
      </c>
      <c r="AF209" s="12">
        <v>187019</v>
      </c>
      <c r="AG209" s="12">
        <v>124993</v>
      </c>
      <c r="AH209" s="12">
        <v>167705</v>
      </c>
      <c r="AI209" s="12">
        <v>139440</v>
      </c>
      <c r="AJ209" s="12">
        <v>86836</v>
      </c>
      <c r="AK209" s="12">
        <v>146192</v>
      </c>
      <c r="AL209" s="12">
        <v>125936</v>
      </c>
      <c r="AM209" s="12">
        <v>106935</v>
      </c>
      <c r="AN209" s="12">
        <v>156242</v>
      </c>
      <c r="AO209" s="12">
        <v>84637</v>
      </c>
      <c r="AP209" s="12">
        <v>112745</v>
      </c>
      <c r="AQ209" s="12">
        <v>131589</v>
      </c>
      <c r="AR209" s="12">
        <v>187019</v>
      </c>
      <c r="AS209" s="12">
        <v>124993</v>
      </c>
      <c r="AT209" s="12">
        <v>167705</v>
      </c>
      <c r="AU209" s="12">
        <v>139440</v>
      </c>
      <c r="AV209" s="12">
        <v>86836</v>
      </c>
      <c r="AW209" s="12">
        <v>146192</v>
      </c>
      <c r="AX209" s="12">
        <v>125936</v>
      </c>
      <c r="AY209" s="12">
        <v>106935</v>
      </c>
      <c r="AZ209" s="12">
        <v>156242</v>
      </c>
      <c r="BA209" s="12">
        <v>84637</v>
      </c>
      <c r="BB209" s="12">
        <v>112745</v>
      </c>
      <c r="BC209" s="12">
        <v>131589</v>
      </c>
      <c r="BD209" s="12">
        <v>187019</v>
      </c>
      <c r="BE209" s="12">
        <v>124993</v>
      </c>
      <c r="BF209" s="12">
        <v>167705</v>
      </c>
      <c r="BG209" s="12">
        <v>139440</v>
      </c>
      <c r="BH209" s="12">
        <v>86836</v>
      </c>
      <c r="BI209" s="12">
        <v>146192</v>
      </c>
      <c r="BJ209" s="12">
        <v>125936</v>
      </c>
      <c r="BK209" s="12">
        <v>106935</v>
      </c>
      <c r="BL209" s="12">
        <v>156242</v>
      </c>
      <c r="BM209" s="12">
        <v>84637</v>
      </c>
      <c r="BN209" s="12">
        <v>112745</v>
      </c>
      <c r="BO209" s="12">
        <v>131589</v>
      </c>
      <c r="BP209" s="12">
        <v>187019</v>
      </c>
      <c r="BQ209" s="12">
        <v>124993</v>
      </c>
      <c r="BR209" s="12">
        <v>167705</v>
      </c>
      <c r="BS209" s="12">
        <v>139440</v>
      </c>
      <c r="BT209" s="12">
        <v>86836</v>
      </c>
      <c r="BU209" s="12">
        <v>146192</v>
      </c>
      <c r="BV209" s="12">
        <v>125936</v>
      </c>
      <c r="BW209" s="12">
        <v>106935</v>
      </c>
      <c r="BX209" s="12">
        <v>156242</v>
      </c>
      <c r="BY209" s="12">
        <v>84637</v>
      </c>
      <c r="BZ209" s="12">
        <v>112745</v>
      </c>
      <c r="CA209" s="12">
        <v>131589</v>
      </c>
      <c r="CB209" s="13">
        <v>1570269</v>
      </c>
      <c r="CC209" s="2"/>
      <c r="CD209" s="2"/>
      <c r="CE209" s="2"/>
      <c r="CF209" s="2"/>
      <c r="CG209" s="2"/>
      <c r="CH209" s="2"/>
      <c r="CI209" s="2"/>
      <c r="CJ209" s="2"/>
      <c r="CK209" s="2"/>
      <c r="CL209" s="2"/>
      <c r="CM209" s="2"/>
      <c r="CN209" s="2"/>
      <c r="CO209" s="2"/>
      <c r="CP209" s="3"/>
      <c r="CQ209" s="2"/>
      <c r="CR209" s="3"/>
    </row>
    <row r="210" spans="1:96" ht="15" x14ac:dyDescent="0.2">
      <c r="A210" s="11">
        <v>2558</v>
      </c>
      <c r="B210" s="11">
        <v>1</v>
      </c>
      <c r="C210" s="11" t="s">
        <v>200</v>
      </c>
      <c r="D210" s="11" t="s">
        <v>25</v>
      </c>
      <c r="E210" s="11">
        <v>40000</v>
      </c>
      <c r="F210" s="11">
        <v>40245</v>
      </c>
      <c r="G210" s="11" t="s">
        <v>26</v>
      </c>
      <c r="H210" s="12">
        <v>189759</v>
      </c>
      <c r="I210" s="12">
        <v>206888</v>
      </c>
      <c r="J210" s="12">
        <v>227496</v>
      </c>
      <c r="K210" s="12">
        <v>241414</v>
      </c>
      <c r="L210" s="12">
        <v>258542</v>
      </c>
      <c r="M210" s="12">
        <v>282630</v>
      </c>
      <c r="N210" s="12">
        <v>282630</v>
      </c>
      <c r="O210" s="12">
        <v>275671</v>
      </c>
      <c r="P210" s="12">
        <v>241145</v>
      </c>
      <c r="Q210" s="12">
        <v>224016</v>
      </c>
      <c r="R210" s="12">
        <v>172362</v>
      </c>
      <c r="S210" s="12">
        <v>155231</v>
      </c>
      <c r="T210" s="12">
        <v>190659</v>
      </c>
      <c r="U210" s="12">
        <v>207938</v>
      </c>
      <c r="V210" s="12">
        <v>225216</v>
      </c>
      <c r="W210" s="12">
        <v>225216</v>
      </c>
      <c r="X210" s="12">
        <v>242495</v>
      </c>
      <c r="Y210" s="12">
        <v>259773</v>
      </c>
      <c r="Z210" s="12">
        <v>264434</v>
      </c>
      <c r="AA210" s="12">
        <v>264434</v>
      </c>
      <c r="AB210" s="12">
        <v>246842</v>
      </c>
      <c r="AC210" s="12">
        <v>229250</v>
      </c>
      <c r="AD210" s="12">
        <v>176363</v>
      </c>
      <c r="AE210" s="12">
        <v>158772</v>
      </c>
      <c r="AF210" s="12">
        <v>177299</v>
      </c>
      <c r="AG210" s="12">
        <v>195047</v>
      </c>
      <c r="AH210" s="12">
        <v>218419</v>
      </c>
      <c r="AI210" s="12">
        <v>218419</v>
      </c>
      <c r="AJ210" s="12">
        <v>236640</v>
      </c>
      <c r="AK210" s="12">
        <v>254860</v>
      </c>
      <c r="AL210" s="12">
        <v>254860</v>
      </c>
      <c r="AM210" s="12">
        <v>254860</v>
      </c>
      <c r="AN210" s="12">
        <v>236640</v>
      </c>
      <c r="AO210" s="12">
        <v>220644</v>
      </c>
      <c r="AP210" s="12">
        <v>183828</v>
      </c>
      <c r="AQ210" s="12">
        <v>165421</v>
      </c>
      <c r="AR210" s="12">
        <v>166456</v>
      </c>
      <c r="AS210" s="12">
        <v>185027</v>
      </c>
      <c r="AT210" s="12">
        <v>203597</v>
      </c>
      <c r="AU210" s="12">
        <v>203597</v>
      </c>
      <c r="AV210" s="12">
        <v>222167</v>
      </c>
      <c r="AW210" s="12">
        <v>240737</v>
      </c>
      <c r="AX210" s="12">
        <v>246567</v>
      </c>
      <c r="AY210" s="12">
        <v>246567</v>
      </c>
      <c r="AZ210" s="12">
        <v>227545</v>
      </c>
      <c r="BA210" s="12">
        <v>208524</v>
      </c>
      <c r="BB210" s="12">
        <v>170481</v>
      </c>
      <c r="BC210" s="12">
        <v>151459</v>
      </c>
      <c r="BD210" s="12">
        <v>171493</v>
      </c>
      <c r="BE210" s="12">
        <v>190684</v>
      </c>
      <c r="BF210" s="12">
        <v>209874</v>
      </c>
      <c r="BG210" s="12">
        <v>209874</v>
      </c>
      <c r="BH210" s="12">
        <v>236607</v>
      </c>
      <c r="BI210" s="12">
        <v>256431</v>
      </c>
      <c r="BJ210" s="12">
        <v>256431</v>
      </c>
      <c r="BK210" s="12">
        <v>256431</v>
      </c>
      <c r="BL210" s="12">
        <v>236607</v>
      </c>
      <c r="BM210" s="12">
        <v>216784</v>
      </c>
      <c r="BN210" s="12">
        <v>177138</v>
      </c>
      <c r="BO210" s="12">
        <v>158496</v>
      </c>
      <c r="BP210" s="12">
        <v>171493</v>
      </c>
      <c r="BQ210" s="12">
        <v>190684</v>
      </c>
      <c r="BR210" s="12">
        <v>209874</v>
      </c>
      <c r="BS210" s="12">
        <v>209874</v>
      </c>
      <c r="BT210" s="12">
        <v>236607</v>
      </c>
      <c r="BU210" s="12">
        <v>256431</v>
      </c>
      <c r="BV210" s="12">
        <v>256431</v>
      </c>
      <c r="BW210" s="12">
        <v>256431</v>
      </c>
      <c r="BX210" s="12">
        <v>236607</v>
      </c>
      <c r="BY210" s="12">
        <v>216784</v>
      </c>
      <c r="BZ210" s="12">
        <v>177138</v>
      </c>
      <c r="CA210" s="12">
        <v>158496</v>
      </c>
      <c r="CB210" s="13">
        <v>2757784</v>
      </c>
      <c r="CC210" s="2"/>
      <c r="CD210" s="2"/>
      <c r="CE210" s="2"/>
      <c r="CF210" s="2"/>
      <c r="CG210" s="2"/>
      <c r="CH210" s="2"/>
      <c r="CI210" s="2"/>
      <c r="CJ210" s="2"/>
      <c r="CK210" s="2"/>
      <c r="CL210" s="2"/>
      <c r="CM210" s="2"/>
      <c r="CN210" s="2"/>
      <c r="CO210" s="2"/>
      <c r="CP210" s="3"/>
      <c r="CQ210" s="2"/>
      <c r="CR210" s="3"/>
    </row>
    <row r="211" spans="1:96" ht="15" x14ac:dyDescent="0.2">
      <c r="A211" s="11">
        <v>4999</v>
      </c>
      <c r="B211" s="11">
        <v>1</v>
      </c>
      <c r="C211" s="11" t="s">
        <v>201</v>
      </c>
      <c r="D211" s="11" t="s">
        <v>202</v>
      </c>
      <c r="E211" s="11">
        <v>0</v>
      </c>
      <c r="F211" s="11">
        <v>40242</v>
      </c>
      <c r="G211" s="11" t="s">
        <v>26</v>
      </c>
      <c r="H211" s="12">
        <v>2283</v>
      </c>
      <c r="I211" s="12">
        <v>12984</v>
      </c>
      <c r="J211" s="12">
        <v>1659</v>
      </c>
      <c r="K211" s="12">
        <v>22722</v>
      </c>
      <c r="L211" s="12">
        <v>5814</v>
      </c>
      <c r="M211" s="12">
        <v>9648</v>
      </c>
      <c r="N211" s="12">
        <v>53094</v>
      </c>
      <c r="O211" s="12">
        <v>12841</v>
      </c>
      <c r="P211" s="12">
        <v>11825</v>
      </c>
      <c r="Q211" s="12">
        <v>41199</v>
      </c>
      <c r="R211" s="12">
        <v>3532</v>
      </c>
      <c r="S211" s="12">
        <v>748</v>
      </c>
      <c r="T211" s="12">
        <v>1927</v>
      </c>
      <c r="U211" s="12">
        <v>10959</v>
      </c>
      <c r="V211" s="12">
        <v>1400</v>
      </c>
      <c r="W211" s="12">
        <v>19178</v>
      </c>
      <c r="X211" s="12">
        <v>4907</v>
      </c>
      <c r="Y211" s="12">
        <v>8144</v>
      </c>
      <c r="Z211" s="12">
        <v>44814</v>
      </c>
      <c r="AA211" s="12">
        <v>10838</v>
      </c>
      <c r="AB211" s="12">
        <v>9981</v>
      </c>
      <c r="AC211" s="12">
        <v>34773</v>
      </c>
      <c r="AD211" s="12">
        <v>2981</v>
      </c>
      <c r="AE211" s="12">
        <v>631</v>
      </c>
      <c r="AF211" s="12">
        <v>1952</v>
      </c>
      <c r="AG211" s="12">
        <v>11102</v>
      </c>
      <c r="AH211" s="12">
        <v>1418</v>
      </c>
      <c r="AI211" s="12">
        <v>19428</v>
      </c>
      <c r="AJ211" s="12">
        <v>4971</v>
      </c>
      <c r="AK211" s="12">
        <v>8250</v>
      </c>
      <c r="AL211" s="12">
        <v>45399</v>
      </c>
      <c r="AM211" s="12">
        <v>10980</v>
      </c>
      <c r="AN211" s="12">
        <v>10110</v>
      </c>
      <c r="AO211" s="12">
        <v>35227</v>
      </c>
      <c r="AP211" s="12">
        <v>3020</v>
      </c>
      <c r="AQ211" s="12">
        <v>642</v>
      </c>
      <c r="AR211" s="12">
        <v>1728</v>
      </c>
      <c r="AS211" s="12">
        <v>9828</v>
      </c>
      <c r="AT211" s="12">
        <v>1255</v>
      </c>
      <c r="AU211" s="12">
        <v>17199</v>
      </c>
      <c r="AV211" s="12">
        <v>4401</v>
      </c>
      <c r="AW211" s="12">
        <v>7304</v>
      </c>
      <c r="AX211" s="12">
        <v>40190</v>
      </c>
      <c r="AY211" s="12">
        <v>9720</v>
      </c>
      <c r="AZ211" s="12">
        <v>8950</v>
      </c>
      <c r="BA211" s="12">
        <v>31185</v>
      </c>
      <c r="BB211" s="12">
        <v>2673</v>
      </c>
      <c r="BC211" s="12">
        <v>567</v>
      </c>
      <c r="BD211" s="12">
        <v>1130</v>
      </c>
      <c r="BE211" s="12">
        <v>6406</v>
      </c>
      <c r="BF211" s="12">
        <v>818</v>
      </c>
      <c r="BG211" s="12">
        <v>11211</v>
      </c>
      <c r="BH211" s="12">
        <v>2868</v>
      </c>
      <c r="BI211" s="12">
        <v>4761</v>
      </c>
      <c r="BJ211" s="12">
        <v>26197</v>
      </c>
      <c r="BK211" s="12">
        <v>6336</v>
      </c>
      <c r="BL211" s="12">
        <v>5834</v>
      </c>
      <c r="BM211" s="12">
        <v>20328</v>
      </c>
      <c r="BN211" s="12">
        <v>1742</v>
      </c>
      <c r="BO211" s="12">
        <v>369</v>
      </c>
      <c r="BP211" s="12">
        <v>1130</v>
      </c>
      <c r="BQ211" s="12">
        <v>6406</v>
      </c>
      <c r="BR211" s="12">
        <v>818</v>
      </c>
      <c r="BS211" s="12">
        <v>11211</v>
      </c>
      <c r="BT211" s="12">
        <v>2868</v>
      </c>
      <c r="BU211" s="12">
        <v>4761</v>
      </c>
      <c r="BV211" s="12">
        <v>26197</v>
      </c>
      <c r="BW211" s="12">
        <v>6336</v>
      </c>
      <c r="BX211" s="12">
        <v>5834</v>
      </c>
      <c r="BY211" s="12">
        <v>20328</v>
      </c>
      <c r="BZ211" s="12">
        <v>1742</v>
      </c>
      <c r="CA211" s="12">
        <v>369</v>
      </c>
      <c r="CB211" s="13">
        <v>178349</v>
      </c>
      <c r="CC211" s="2"/>
      <c r="CD211" s="2"/>
      <c r="CE211" s="2"/>
      <c r="CF211" s="2"/>
      <c r="CG211" s="2"/>
      <c r="CH211" s="2"/>
      <c r="CI211" s="2"/>
      <c r="CJ211" s="2"/>
      <c r="CK211" s="2"/>
      <c r="CL211" s="2"/>
      <c r="CM211" s="2"/>
      <c r="CN211" s="2"/>
      <c r="CO211" s="2"/>
      <c r="CP211" s="3"/>
      <c r="CQ211" s="2"/>
      <c r="CR211" s="3"/>
    </row>
    <row r="212" spans="1:96" ht="15" x14ac:dyDescent="0.2">
      <c r="A212" s="11">
        <v>4999</v>
      </c>
      <c r="B212" s="11">
        <v>2</v>
      </c>
      <c r="C212" s="11" t="s">
        <v>201</v>
      </c>
      <c r="D212" s="11" t="s">
        <v>202</v>
      </c>
      <c r="E212" s="11">
        <v>0</v>
      </c>
      <c r="F212" s="11">
        <v>40242</v>
      </c>
      <c r="G212" s="11" t="s">
        <v>26</v>
      </c>
      <c r="H212" s="12">
        <v>0</v>
      </c>
      <c r="I212" s="12">
        <v>263</v>
      </c>
      <c r="J212" s="12">
        <v>88</v>
      </c>
      <c r="K212" s="12">
        <v>1762</v>
      </c>
      <c r="L212" s="12">
        <v>88</v>
      </c>
      <c r="M212" s="12">
        <v>263</v>
      </c>
      <c r="N212" s="12">
        <v>3117</v>
      </c>
      <c r="O212" s="12">
        <v>1491</v>
      </c>
      <c r="P212" s="12">
        <v>1228</v>
      </c>
      <c r="Q212" s="12">
        <v>3221</v>
      </c>
      <c r="R212" s="12">
        <v>175</v>
      </c>
      <c r="S212" s="12">
        <v>0</v>
      </c>
      <c r="T212" s="12">
        <v>39</v>
      </c>
      <c r="U212" s="12">
        <v>34</v>
      </c>
      <c r="V212" s="12">
        <v>2441</v>
      </c>
      <c r="W212" s="12">
        <v>102</v>
      </c>
      <c r="X212" s="12">
        <v>102</v>
      </c>
      <c r="Y212" s="12">
        <v>3098</v>
      </c>
      <c r="Z212" s="12">
        <v>691</v>
      </c>
      <c r="AA212" s="12">
        <v>691</v>
      </c>
      <c r="AB212" s="12">
        <v>517</v>
      </c>
      <c r="AC212" s="12">
        <v>346</v>
      </c>
      <c r="AD212" s="12">
        <v>102</v>
      </c>
      <c r="AE212" s="12">
        <v>107</v>
      </c>
      <c r="AF212" s="12">
        <v>40</v>
      </c>
      <c r="AG212" s="12">
        <v>34</v>
      </c>
      <c r="AH212" s="12">
        <v>2441</v>
      </c>
      <c r="AI212" s="12">
        <v>103</v>
      </c>
      <c r="AJ212" s="12">
        <v>103</v>
      </c>
      <c r="AK212" s="12">
        <v>3098</v>
      </c>
      <c r="AL212" s="12">
        <v>691</v>
      </c>
      <c r="AM212" s="12">
        <v>691</v>
      </c>
      <c r="AN212" s="12">
        <v>518</v>
      </c>
      <c r="AO212" s="12">
        <v>345</v>
      </c>
      <c r="AP212" s="12">
        <v>103</v>
      </c>
      <c r="AQ212" s="12">
        <v>103</v>
      </c>
      <c r="AR212" s="12">
        <v>42</v>
      </c>
      <c r="AS212" s="12">
        <v>34</v>
      </c>
      <c r="AT212" s="12">
        <v>2442</v>
      </c>
      <c r="AU212" s="12">
        <v>103</v>
      </c>
      <c r="AV212" s="12">
        <v>103</v>
      </c>
      <c r="AW212" s="12">
        <v>3098</v>
      </c>
      <c r="AX212" s="12">
        <v>690</v>
      </c>
      <c r="AY212" s="12">
        <v>690</v>
      </c>
      <c r="AZ212" s="12">
        <v>517</v>
      </c>
      <c r="BA212" s="12">
        <v>346</v>
      </c>
      <c r="BB212" s="12">
        <v>103</v>
      </c>
      <c r="BC212" s="12">
        <v>102</v>
      </c>
      <c r="BD212" s="12">
        <v>42</v>
      </c>
      <c r="BE212" s="12">
        <v>34</v>
      </c>
      <c r="BF212" s="12">
        <v>2442</v>
      </c>
      <c r="BG212" s="12">
        <v>103</v>
      </c>
      <c r="BH212" s="12">
        <v>103</v>
      </c>
      <c r="BI212" s="12">
        <v>3098</v>
      </c>
      <c r="BJ212" s="12">
        <v>690</v>
      </c>
      <c r="BK212" s="12">
        <v>690</v>
      </c>
      <c r="BL212" s="12">
        <v>517</v>
      </c>
      <c r="BM212" s="12">
        <v>346</v>
      </c>
      <c r="BN212" s="12">
        <v>103</v>
      </c>
      <c r="BO212" s="12">
        <v>102</v>
      </c>
      <c r="BP212" s="12">
        <v>42</v>
      </c>
      <c r="BQ212" s="12">
        <v>34</v>
      </c>
      <c r="BR212" s="12">
        <v>2442</v>
      </c>
      <c r="BS212" s="12">
        <v>103</v>
      </c>
      <c r="BT212" s="12">
        <v>103</v>
      </c>
      <c r="BU212" s="12">
        <v>3098</v>
      </c>
      <c r="BV212" s="12">
        <v>690</v>
      </c>
      <c r="BW212" s="12">
        <v>690</v>
      </c>
      <c r="BX212" s="12">
        <v>517</v>
      </c>
      <c r="BY212" s="12">
        <v>346</v>
      </c>
      <c r="BZ212" s="12">
        <v>103</v>
      </c>
      <c r="CA212" s="12">
        <v>102</v>
      </c>
      <c r="CB212" s="13">
        <v>11696</v>
      </c>
      <c r="CC212" s="2"/>
      <c r="CD212" s="2"/>
      <c r="CE212" s="2"/>
      <c r="CF212" s="2"/>
      <c r="CG212" s="2"/>
      <c r="CH212" s="2"/>
      <c r="CI212" s="2"/>
      <c r="CJ212" s="2"/>
      <c r="CK212" s="2"/>
      <c r="CL212" s="2"/>
      <c r="CM212" s="2"/>
      <c r="CN212" s="2"/>
      <c r="CO212" s="2"/>
      <c r="CP212" s="2"/>
      <c r="CQ212" s="2"/>
      <c r="CR212" s="3"/>
    </row>
    <row r="213" spans="1:96" ht="15" x14ac:dyDescent="0.2">
      <c r="A213" s="5"/>
      <c r="B213" s="5"/>
      <c r="C213" s="5"/>
      <c r="D213" s="5"/>
      <c r="E213" s="5"/>
      <c r="F213" s="5"/>
      <c r="G213" s="5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  <c r="BB213" s="6"/>
      <c r="BC213" s="6"/>
      <c r="BD213" s="6"/>
      <c r="BE213" s="6"/>
      <c r="BF213" s="6"/>
      <c r="BG213" s="6"/>
      <c r="BH213" s="6"/>
      <c r="BI213" s="6"/>
      <c r="BJ213" s="6"/>
      <c r="BK213" s="6"/>
      <c r="BL213" s="6"/>
      <c r="BM213" s="6"/>
      <c r="BN213" s="6"/>
      <c r="BO213" s="6"/>
      <c r="BP213" s="6"/>
      <c r="BQ213" s="6"/>
      <c r="BR213" s="6"/>
      <c r="BS213" s="6"/>
      <c r="BT213" s="6"/>
      <c r="BU213" s="6"/>
      <c r="BV213" s="6"/>
      <c r="BW213" s="6"/>
      <c r="BX213" s="6"/>
      <c r="BY213" s="6"/>
      <c r="BZ213" s="6"/>
      <c r="CA213" s="6"/>
      <c r="CB213" s="6"/>
      <c r="CC213" s="2"/>
      <c r="CD213" s="2"/>
      <c r="CE213" s="2"/>
      <c r="CF213" s="2"/>
      <c r="CG213" s="2"/>
      <c r="CH213" s="2"/>
      <c r="CI213" s="2"/>
      <c r="CJ213" s="2"/>
      <c r="CK213" s="2"/>
      <c r="CL213" s="2"/>
      <c r="CM213" s="2"/>
      <c r="CN213" s="2"/>
      <c r="CO213" s="2"/>
      <c r="CP213" s="2"/>
      <c r="CQ213" s="3"/>
      <c r="CR213" s="3"/>
    </row>
    <row r="214" spans="1:96" ht="16.5" thickBot="1" x14ac:dyDescent="0.3">
      <c r="A214" s="5"/>
      <c r="B214" s="5"/>
      <c r="C214" s="5"/>
      <c r="D214" s="5"/>
      <c r="E214" s="5"/>
      <c r="F214" s="5"/>
      <c r="G214" s="5"/>
      <c r="H214" s="15">
        <f>SUM(H208:H213)</f>
        <v>409796</v>
      </c>
      <c r="I214" s="15">
        <f t="shared" ref="I214:BT214" si="4">SUM(I208:I213)</f>
        <v>376379</v>
      </c>
      <c r="J214" s="15">
        <f t="shared" si="4"/>
        <v>463479</v>
      </c>
      <c r="K214" s="15">
        <f t="shared" si="4"/>
        <v>436537</v>
      </c>
      <c r="L214" s="15">
        <f t="shared" si="4"/>
        <v>394567</v>
      </c>
      <c r="M214" s="15">
        <f t="shared" si="4"/>
        <v>516008</v>
      </c>
      <c r="N214" s="15">
        <f t="shared" si="4"/>
        <v>553003</v>
      </c>
      <c r="O214" s="15">
        <f t="shared" si="4"/>
        <v>411298</v>
      </c>
      <c r="P214" s="15">
        <f t="shared" si="4"/>
        <v>445307</v>
      </c>
      <c r="Q214" s="15">
        <f t="shared" si="4"/>
        <v>390058</v>
      </c>
      <c r="R214" s="15">
        <f t="shared" si="4"/>
        <v>321098</v>
      </c>
      <c r="S214" s="15">
        <f t="shared" si="4"/>
        <v>317115</v>
      </c>
      <c r="T214" s="15">
        <f t="shared" si="4"/>
        <v>410379</v>
      </c>
      <c r="U214" s="15">
        <f t="shared" si="4"/>
        <v>375175</v>
      </c>
      <c r="V214" s="15">
        <f t="shared" si="4"/>
        <v>463293</v>
      </c>
      <c r="W214" s="15">
        <f t="shared" si="4"/>
        <v>415135</v>
      </c>
      <c r="X214" s="15">
        <f t="shared" si="4"/>
        <v>377627</v>
      </c>
      <c r="Y214" s="15">
        <f t="shared" si="4"/>
        <v>494482</v>
      </c>
      <c r="Z214" s="15">
        <f t="shared" si="4"/>
        <v>524101</v>
      </c>
      <c r="AA214" s="15">
        <f t="shared" si="4"/>
        <v>397258</v>
      </c>
      <c r="AB214" s="15">
        <f t="shared" si="4"/>
        <v>448449</v>
      </c>
      <c r="AC214" s="15">
        <f t="shared" si="4"/>
        <v>385991</v>
      </c>
      <c r="AD214" s="15">
        <f t="shared" si="4"/>
        <v>324475</v>
      </c>
      <c r="AE214" s="15">
        <f t="shared" si="4"/>
        <v>320646</v>
      </c>
      <c r="AF214" s="15">
        <f t="shared" si="4"/>
        <v>397045</v>
      </c>
      <c r="AG214" s="15">
        <f t="shared" si="4"/>
        <v>362427</v>
      </c>
      <c r="AH214" s="15">
        <f t="shared" si="4"/>
        <v>456514</v>
      </c>
      <c r="AI214" s="15">
        <f t="shared" si="4"/>
        <v>408589</v>
      </c>
      <c r="AJ214" s="15">
        <f t="shared" si="4"/>
        <v>371837</v>
      </c>
      <c r="AK214" s="15">
        <f t="shared" si="4"/>
        <v>489675</v>
      </c>
      <c r="AL214" s="15">
        <f t="shared" si="4"/>
        <v>515112</v>
      </c>
      <c r="AM214" s="15">
        <f t="shared" si="4"/>
        <v>387826</v>
      </c>
      <c r="AN214" s="15">
        <f t="shared" si="4"/>
        <v>438377</v>
      </c>
      <c r="AO214" s="15">
        <f t="shared" si="4"/>
        <v>377838</v>
      </c>
      <c r="AP214" s="15">
        <f t="shared" si="4"/>
        <v>331980</v>
      </c>
      <c r="AQ214" s="15">
        <f t="shared" si="4"/>
        <v>327302</v>
      </c>
      <c r="AR214" s="15">
        <f t="shared" si="4"/>
        <v>385980</v>
      </c>
      <c r="AS214" s="15">
        <f t="shared" si="4"/>
        <v>351133</v>
      </c>
      <c r="AT214" s="15">
        <f t="shared" si="4"/>
        <v>441530</v>
      </c>
      <c r="AU214" s="15">
        <f t="shared" si="4"/>
        <v>391538</v>
      </c>
      <c r="AV214" s="15">
        <f t="shared" si="4"/>
        <v>356794</v>
      </c>
      <c r="AW214" s="15">
        <f t="shared" si="4"/>
        <v>474606</v>
      </c>
      <c r="AX214" s="15">
        <f t="shared" si="4"/>
        <v>501609</v>
      </c>
      <c r="AY214" s="15">
        <f t="shared" si="4"/>
        <v>378272</v>
      </c>
      <c r="AZ214" s="15">
        <f t="shared" si="4"/>
        <v>428121</v>
      </c>
      <c r="BA214" s="15">
        <f t="shared" si="4"/>
        <v>361677</v>
      </c>
      <c r="BB214" s="15">
        <f t="shared" si="4"/>
        <v>318286</v>
      </c>
      <c r="BC214" s="15">
        <f t="shared" si="4"/>
        <v>313264</v>
      </c>
      <c r="BD214" s="15">
        <f t="shared" si="4"/>
        <v>390419</v>
      </c>
      <c r="BE214" s="15">
        <f t="shared" si="4"/>
        <v>353368</v>
      </c>
      <c r="BF214" s="15">
        <f t="shared" si="4"/>
        <v>447370</v>
      </c>
      <c r="BG214" s="15">
        <f t="shared" si="4"/>
        <v>391827</v>
      </c>
      <c r="BH214" s="15">
        <f t="shared" si="4"/>
        <v>369701</v>
      </c>
      <c r="BI214" s="15">
        <f t="shared" si="4"/>
        <v>487757</v>
      </c>
      <c r="BJ214" s="15">
        <f t="shared" si="4"/>
        <v>497480</v>
      </c>
      <c r="BK214" s="15">
        <f t="shared" si="4"/>
        <v>384752</v>
      </c>
      <c r="BL214" s="15">
        <f t="shared" si="4"/>
        <v>434067</v>
      </c>
      <c r="BM214" s="15">
        <f t="shared" si="4"/>
        <v>359080</v>
      </c>
      <c r="BN214" s="15">
        <f t="shared" si="4"/>
        <v>324012</v>
      </c>
      <c r="BO214" s="15">
        <f t="shared" si="4"/>
        <v>320103</v>
      </c>
      <c r="BP214" s="15">
        <f t="shared" si="4"/>
        <v>390419</v>
      </c>
      <c r="BQ214" s="15">
        <f t="shared" si="4"/>
        <v>353368</v>
      </c>
      <c r="BR214" s="15">
        <f t="shared" si="4"/>
        <v>447370</v>
      </c>
      <c r="BS214" s="15">
        <f t="shared" si="4"/>
        <v>391827</v>
      </c>
      <c r="BT214" s="15">
        <f t="shared" si="4"/>
        <v>369701</v>
      </c>
      <c r="BU214" s="15">
        <f t="shared" ref="BU214:CB214" si="5">SUM(BU208:BU213)</f>
        <v>487757</v>
      </c>
      <c r="BV214" s="15">
        <f t="shared" si="5"/>
        <v>497480</v>
      </c>
      <c r="BW214" s="15">
        <f t="shared" si="5"/>
        <v>384752</v>
      </c>
      <c r="BX214" s="15">
        <f t="shared" si="5"/>
        <v>434067</v>
      </c>
      <c r="BY214" s="15">
        <f t="shared" si="5"/>
        <v>359080</v>
      </c>
      <c r="BZ214" s="15">
        <f t="shared" si="5"/>
        <v>324012</v>
      </c>
      <c r="CA214" s="15">
        <f t="shared" si="5"/>
        <v>320103</v>
      </c>
      <c r="CB214" s="15">
        <f t="shared" si="5"/>
        <v>5034645</v>
      </c>
      <c r="CC214" s="2"/>
      <c r="CD214" s="2"/>
      <c r="CE214" s="2"/>
      <c r="CF214" s="2"/>
      <c r="CG214" s="2"/>
      <c r="CH214" s="2"/>
      <c r="CI214" s="2"/>
      <c r="CJ214" s="2"/>
      <c r="CK214" s="2"/>
      <c r="CL214" s="2"/>
      <c r="CM214" s="2"/>
      <c r="CN214" s="2"/>
      <c r="CO214" s="2"/>
      <c r="CP214" s="2"/>
      <c r="CQ214" s="3"/>
      <c r="CR214" s="3"/>
    </row>
    <row r="215" spans="1:96" ht="15.75" thickTop="1" x14ac:dyDescent="0.2">
      <c r="A215" s="5"/>
      <c r="B215" s="5"/>
      <c r="C215" s="5"/>
      <c r="D215" s="5"/>
      <c r="E215" s="5"/>
      <c r="F215" s="5"/>
      <c r="G215" s="5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  <c r="BB215" s="6"/>
      <c r="BC215" s="6"/>
      <c r="BD215" s="6"/>
      <c r="BE215" s="6"/>
      <c r="BF215" s="6"/>
      <c r="BG215" s="6"/>
      <c r="BH215" s="6"/>
      <c r="BI215" s="6"/>
      <c r="BJ215" s="6"/>
      <c r="BK215" s="6"/>
      <c r="BL215" s="6"/>
      <c r="BM215" s="6"/>
      <c r="BN215" s="6"/>
      <c r="BO215" s="6"/>
      <c r="BP215" s="6"/>
      <c r="BQ215" s="6"/>
      <c r="BR215" s="6"/>
      <c r="BS215" s="6"/>
      <c r="BT215" s="6"/>
      <c r="BU215" s="6"/>
      <c r="BV215" s="6"/>
      <c r="BW215" s="6"/>
      <c r="BX215" s="6"/>
      <c r="BY215" s="6"/>
      <c r="BZ215" s="6"/>
      <c r="CA215" s="6"/>
      <c r="CB215" s="6"/>
      <c r="CC215" s="2"/>
      <c r="CD215" s="2"/>
      <c r="CE215" s="2"/>
      <c r="CF215" s="2"/>
      <c r="CG215" s="2"/>
      <c r="CH215" s="2"/>
      <c r="CI215" s="2"/>
      <c r="CJ215" s="2"/>
      <c r="CK215" s="2"/>
      <c r="CL215" s="2"/>
      <c r="CM215" s="2"/>
      <c r="CN215" s="2"/>
      <c r="CO215" s="2"/>
      <c r="CP215" s="2"/>
      <c r="CQ215" s="3"/>
      <c r="CR215" s="3"/>
    </row>
    <row r="216" spans="1:96" ht="15" x14ac:dyDescent="0.2">
      <c r="A216" s="5"/>
      <c r="B216" s="5"/>
      <c r="C216" s="5"/>
      <c r="D216" s="5"/>
      <c r="E216" s="5"/>
      <c r="F216" s="5"/>
      <c r="G216" s="5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"/>
      <c r="BM216" s="6"/>
      <c r="BN216" s="6"/>
      <c r="BO216" s="6"/>
      <c r="BP216" s="6"/>
      <c r="BQ216" s="6"/>
      <c r="BR216" s="6"/>
      <c r="BS216" s="6"/>
      <c r="BT216" s="6"/>
      <c r="BU216" s="6"/>
      <c r="BV216" s="6"/>
      <c r="BW216" s="6"/>
      <c r="BX216" s="6"/>
      <c r="BY216" s="6"/>
      <c r="BZ216" s="6"/>
      <c r="CA216" s="6"/>
      <c r="CB216" s="6"/>
      <c r="CC216" s="2"/>
      <c r="CD216" s="2"/>
      <c r="CE216" s="2"/>
      <c r="CF216" s="2"/>
      <c r="CG216" s="2"/>
      <c r="CH216" s="2"/>
      <c r="CI216" s="2"/>
      <c r="CJ216" s="2"/>
      <c r="CK216" s="2"/>
      <c r="CL216" s="2"/>
      <c r="CM216" s="2"/>
      <c r="CN216" s="2"/>
      <c r="CO216" s="2"/>
      <c r="CP216" s="2"/>
      <c r="CQ216" s="3"/>
      <c r="CR216" s="3"/>
    </row>
    <row r="217" spans="1:96" s="17" customFormat="1" ht="15.75" x14ac:dyDescent="0.25">
      <c r="A217" s="25"/>
      <c r="B217" s="25"/>
      <c r="C217" s="25"/>
      <c r="D217" s="25"/>
      <c r="E217" s="25"/>
      <c r="F217" s="25"/>
      <c r="G217" s="25"/>
      <c r="H217" s="26">
        <f t="shared" ref="H217:AM217" si="6">+H214+H205+H70</f>
        <v>14587793</v>
      </c>
      <c r="I217" s="26">
        <f t="shared" si="6"/>
        <v>14093183</v>
      </c>
      <c r="J217" s="26">
        <f t="shared" si="6"/>
        <v>15957592</v>
      </c>
      <c r="K217" s="26">
        <f t="shared" si="6"/>
        <v>12128742</v>
      </c>
      <c r="L217" s="26">
        <f t="shared" si="6"/>
        <v>10131887</v>
      </c>
      <c r="M217" s="26">
        <f t="shared" si="6"/>
        <v>7345643</v>
      </c>
      <c r="N217" s="26">
        <f t="shared" si="6"/>
        <v>7463600</v>
      </c>
      <c r="O217" s="26">
        <f t="shared" si="6"/>
        <v>10062306</v>
      </c>
      <c r="P217" s="26">
        <f t="shared" si="6"/>
        <v>10765212</v>
      </c>
      <c r="Q217" s="26">
        <f t="shared" si="6"/>
        <v>16437354</v>
      </c>
      <c r="R217" s="26">
        <f t="shared" si="6"/>
        <v>11500863</v>
      </c>
      <c r="S217" s="26">
        <f t="shared" si="6"/>
        <v>10624912</v>
      </c>
      <c r="T217" s="26">
        <f t="shared" si="6"/>
        <v>12326927</v>
      </c>
      <c r="U217" s="26">
        <f t="shared" si="6"/>
        <v>15903883</v>
      </c>
      <c r="V217" s="26">
        <f t="shared" si="6"/>
        <v>16165524</v>
      </c>
      <c r="W217" s="26">
        <f t="shared" si="6"/>
        <v>14388120</v>
      </c>
      <c r="X217" s="26">
        <f t="shared" si="6"/>
        <v>10815817</v>
      </c>
      <c r="Y217" s="26">
        <f t="shared" si="6"/>
        <v>11437524</v>
      </c>
      <c r="Z217" s="26">
        <f t="shared" si="6"/>
        <v>11656452</v>
      </c>
      <c r="AA217" s="26">
        <f t="shared" si="6"/>
        <v>11694522</v>
      </c>
      <c r="AB217" s="26">
        <f t="shared" si="6"/>
        <v>12577407</v>
      </c>
      <c r="AC217" s="26">
        <f t="shared" si="6"/>
        <v>18868084</v>
      </c>
      <c r="AD217" s="26">
        <f t="shared" si="6"/>
        <v>18635856</v>
      </c>
      <c r="AE217" s="26">
        <f t="shared" si="6"/>
        <v>17344830</v>
      </c>
      <c r="AF217" s="26">
        <f t="shared" si="6"/>
        <v>12612659</v>
      </c>
      <c r="AG217" s="26">
        <f t="shared" si="6"/>
        <v>9619541</v>
      </c>
      <c r="AH217" s="26">
        <f t="shared" si="6"/>
        <v>11347153</v>
      </c>
      <c r="AI217" s="26">
        <f t="shared" si="6"/>
        <v>11245764</v>
      </c>
      <c r="AJ217" s="26">
        <f t="shared" si="6"/>
        <v>8932641</v>
      </c>
      <c r="AK217" s="26">
        <f t="shared" si="6"/>
        <v>7776499</v>
      </c>
      <c r="AL217" s="26">
        <f t="shared" si="6"/>
        <v>7742756</v>
      </c>
      <c r="AM217" s="26">
        <f t="shared" si="6"/>
        <v>9027782</v>
      </c>
      <c r="AN217" s="26">
        <f t="shared" ref="AN217:BS217" si="7">+AN214+AN205+AN70</f>
        <v>9060617</v>
      </c>
      <c r="AO217" s="26">
        <f t="shared" si="7"/>
        <v>8429651</v>
      </c>
      <c r="AP217" s="26">
        <f t="shared" si="7"/>
        <v>7711119</v>
      </c>
      <c r="AQ217" s="26">
        <f t="shared" si="7"/>
        <v>7529022</v>
      </c>
      <c r="AR217" s="26">
        <f t="shared" si="7"/>
        <v>5601076</v>
      </c>
      <c r="AS217" s="26">
        <f t="shared" si="7"/>
        <v>7330084</v>
      </c>
      <c r="AT217" s="26">
        <f t="shared" si="7"/>
        <v>8073624</v>
      </c>
      <c r="AU217" s="26">
        <f t="shared" si="7"/>
        <v>6903242</v>
      </c>
      <c r="AV217" s="26">
        <f t="shared" si="7"/>
        <v>5951669</v>
      </c>
      <c r="AW217" s="26">
        <f t="shared" si="7"/>
        <v>6678315</v>
      </c>
      <c r="AX217" s="26">
        <f t="shared" si="7"/>
        <v>6371709</v>
      </c>
      <c r="AY217" s="26">
        <f t="shared" si="7"/>
        <v>7624512</v>
      </c>
      <c r="AZ217" s="26">
        <f t="shared" si="7"/>
        <v>7939371</v>
      </c>
      <c r="BA217" s="26">
        <f t="shared" si="7"/>
        <v>7474333</v>
      </c>
      <c r="BB217" s="26">
        <f t="shared" si="7"/>
        <v>6832058</v>
      </c>
      <c r="BC217" s="26">
        <f t="shared" si="7"/>
        <v>6408817</v>
      </c>
      <c r="BD217" s="26">
        <f t="shared" si="7"/>
        <v>5781794</v>
      </c>
      <c r="BE217" s="26">
        <f t="shared" si="7"/>
        <v>8302719</v>
      </c>
      <c r="BF217" s="26">
        <f t="shared" si="7"/>
        <v>9536937</v>
      </c>
      <c r="BG217" s="26">
        <f t="shared" si="7"/>
        <v>8202750</v>
      </c>
      <c r="BH217" s="26">
        <f t="shared" si="7"/>
        <v>6333918</v>
      </c>
      <c r="BI217" s="26">
        <f t="shared" si="7"/>
        <v>6621841</v>
      </c>
      <c r="BJ217" s="26">
        <f t="shared" si="7"/>
        <v>6656853</v>
      </c>
      <c r="BK217" s="26">
        <f t="shared" si="7"/>
        <v>7869767</v>
      </c>
      <c r="BL217" s="26">
        <f t="shared" si="7"/>
        <v>8322685</v>
      </c>
      <c r="BM217" s="26">
        <f t="shared" si="7"/>
        <v>7644397</v>
      </c>
      <c r="BN217" s="26">
        <f t="shared" si="7"/>
        <v>8950570</v>
      </c>
      <c r="BO217" s="26">
        <f t="shared" si="7"/>
        <v>10111705</v>
      </c>
      <c r="BP217" s="26">
        <f t="shared" si="7"/>
        <v>7004403</v>
      </c>
      <c r="BQ217" s="26">
        <f t="shared" si="7"/>
        <v>7112687</v>
      </c>
      <c r="BR217" s="26">
        <f t="shared" si="7"/>
        <v>8972224</v>
      </c>
      <c r="BS217" s="26">
        <f t="shared" si="7"/>
        <v>8532607</v>
      </c>
      <c r="BT217" s="26">
        <f t="shared" ref="BT217:CB217" si="8">+BT214+BT205+BT70</f>
        <v>7092316</v>
      </c>
      <c r="BU217" s="26">
        <f t="shared" si="8"/>
        <v>7230548</v>
      </c>
      <c r="BV217" s="26">
        <f t="shared" si="8"/>
        <v>6799005</v>
      </c>
      <c r="BW217" s="26">
        <f t="shared" si="8"/>
        <v>8123284</v>
      </c>
      <c r="BX217" s="26">
        <f t="shared" si="8"/>
        <v>8298216</v>
      </c>
      <c r="BY217" s="26">
        <f t="shared" si="8"/>
        <v>7476145</v>
      </c>
      <c r="BZ217" s="26">
        <f t="shared" si="8"/>
        <v>7258463</v>
      </c>
      <c r="CA217" s="26">
        <f t="shared" si="8"/>
        <v>6758038</v>
      </c>
      <c r="CB217" s="26">
        <f t="shared" si="8"/>
        <v>141099087</v>
      </c>
      <c r="CC217" s="33"/>
      <c r="CD217" s="33"/>
      <c r="CE217" s="33"/>
      <c r="CF217" s="33"/>
      <c r="CG217" s="33"/>
      <c r="CH217" s="33"/>
      <c r="CI217" s="33"/>
      <c r="CJ217" s="33"/>
      <c r="CK217" s="33"/>
      <c r="CL217" s="33"/>
      <c r="CM217" s="33"/>
      <c r="CN217" s="33"/>
      <c r="CO217" s="33"/>
      <c r="CP217" s="33"/>
      <c r="CQ217" s="34"/>
      <c r="CR217" s="34"/>
    </row>
    <row r="218" spans="1:96" ht="15" x14ac:dyDescent="0.2">
      <c r="A218" s="5"/>
      <c r="B218" s="5"/>
      <c r="C218" s="5"/>
      <c r="D218" s="5"/>
      <c r="E218" s="5"/>
      <c r="F218" s="5"/>
      <c r="G218" s="5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  <c r="BB218" s="6"/>
      <c r="BC218" s="6"/>
      <c r="BD218" s="6"/>
      <c r="BE218" s="6"/>
      <c r="BF218" s="6"/>
      <c r="BG218" s="6"/>
      <c r="BH218" s="6"/>
      <c r="BI218" s="6"/>
      <c r="BJ218" s="6"/>
      <c r="BK218" s="6"/>
      <c r="BL218" s="6"/>
      <c r="BM218" s="6"/>
      <c r="BN218" s="6"/>
      <c r="BO218" s="6"/>
      <c r="BP218" s="6"/>
      <c r="BQ218" s="6"/>
      <c r="BR218" s="6"/>
      <c r="BS218" s="6"/>
      <c r="BT218" s="6"/>
      <c r="BU218" s="6"/>
      <c r="BV218" s="6"/>
      <c r="BW218" s="6"/>
      <c r="BX218" s="6"/>
      <c r="BY218" s="6"/>
      <c r="BZ218" s="6"/>
      <c r="CA218" s="6"/>
      <c r="CB218" s="6"/>
      <c r="CC218" s="2"/>
      <c r="CD218" s="2"/>
      <c r="CE218" s="2"/>
      <c r="CF218" s="2"/>
      <c r="CG218" s="2"/>
      <c r="CH218" s="2"/>
      <c r="CI218" s="2"/>
      <c r="CJ218" s="2"/>
      <c r="CK218" s="2"/>
      <c r="CL218" s="2"/>
      <c r="CM218" s="2"/>
      <c r="CN218" s="2"/>
      <c r="CO218" s="2"/>
      <c r="CP218" s="2"/>
      <c r="CQ218" s="3"/>
      <c r="CR218" s="3"/>
    </row>
    <row r="219" spans="1:96" ht="15" x14ac:dyDescent="0.2">
      <c r="A219" s="5"/>
      <c r="B219" s="5"/>
      <c r="C219" s="5"/>
      <c r="D219" s="5"/>
      <c r="E219" s="5"/>
      <c r="F219" s="5"/>
      <c r="G219" s="5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  <c r="BB219" s="6"/>
      <c r="BC219" s="6"/>
      <c r="BD219" s="6"/>
      <c r="BE219" s="6"/>
      <c r="BF219" s="6"/>
      <c r="BG219" s="6"/>
      <c r="BH219" s="6"/>
      <c r="BI219" s="6"/>
      <c r="BJ219" s="6"/>
      <c r="BK219" s="6"/>
      <c r="BL219" s="6"/>
      <c r="BM219" s="6"/>
      <c r="BN219" s="6"/>
      <c r="BO219" s="6"/>
      <c r="BP219" s="6"/>
      <c r="BQ219" s="6"/>
      <c r="BR219" s="6"/>
      <c r="BS219" s="6"/>
      <c r="BT219" s="6"/>
      <c r="BU219" s="6"/>
      <c r="BV219" s="6"/>
      <c r="BW219" s="6"/>
      <c r="BX219" s="6"/>
      <c r="BY219" s="6"/>
      <c r="BZ219" s="6"/>
      <c r="CA219" s="6"/>
      <c r="CB219" s="6"/>
      <c r="CC219" s="2"/>
      <c r="CD219" s="2"/>
      <c r="CE219" s="2"/>
      <c r="CF219" s="2"/>
      <c r="CG219" s="2"/>
      <c r="CH219" s="2"/>
      <c r="CI219" s="2"/>
      <c r="CJ219" s="2"/>
      <c r="CK219" s="2"/>
      <c r="CL219" s="2"/>
      <c r="CM219" s="2"/>
      <c r="CN219" s="2"/>
      <c r="CO219" s="2"/>
      <c r="CP219" s="2"/>
      <c r="CQ219" s="3"/>
      <c r="CR219" s="3"/>
    </row>
    <row r="220" spans="1:96" x14ac:dyDescent="0.2">
      <c r="CC220" s="2"/>
      <c r="CD220" s="2"/>
      <c r="CE220" s="2"/>
      <c r="CF220" s="2"/>
      <c r="CG220" s="2"/>
      <c r="CH220" s="2"/>
      <c r="CI220" s="2"/>
      <c r="CJ220" s="2"/>
      <c r="CK220" s="2"/>
      <c r="CL220" s="2"/>
      <c r="CM220" s="2"/>
      <c r="CN220" s="2"/>
      <c r="CO220" s="2"/>
      <c r="CP220" s="2"/>
      <c r="CQ220" s="3"/>
      <c r="CR220" s="3"/>
    </row>
    <row r="221" spans="1:96" x14ac:dyDescent="0.2">
      <c r="CC221" s="2"/>
      <c r="CD221" s="2"/>
      <c r="CE221" s="2"/>
      <c r="CF221" s="2"/>
      <c r="CG221" s="2"/>
      <c r="CH221" s="2"/>
      <c r="CI221" s="2"/>
      <c r="CJ221" s="2"/>
      <c r="CK221" s="2"/>
      <c r="CL221" s="2"/>
      <c r="CM221" s="2"/>
      <c r="CN221" s="2"/>
      <c r="CO221" s="2"/>
      <c r="CP221" s="2"/>
      <c r="CQ221" s="3"/>
      <c r="CR221" s="3"/>
    </row>
    <row r="222" spans="1:96" x14ac:dyDescent="0.2">
      <c r="CC222" s="2"/>
      <c r="CD222" s="2"/>
      <c r="CE222" s="2"/>
      <c r="CF222" s="2"/>
      <c r="CG222" s="2"/>
      <c r="CH222" s="2"/>
      <c r="CI222" s="2"/>
      <c r="CJ222" s="2"/>
      <c r="CK222" s="2"/>
      <c r="CL222" s="2"/>
      <c r="CM222" s="2"/>
      <c r="CN222" s="2"/>
      <c r="CO222" s="2"/>
      <c r="CP222" s="2"/>
      <c r="CQ222" s="3"/>
      <c r="CR222" s="3"/>
    </row>
    <row r="223" spans="1:96" x14ac:dyDescent="0.2">
      <c r="CC223" s="2"/>
      <c r="CD223" s="2"/>
      <c r="CE223" s="2"/>
      <c r="CF223" s="2"/>
      <c r="CG223" s="2"/>
      <c r="CH223" s="2"/>
      <c r="CI223" s="2"/>
      <c r="CJ223" s="2"/>
      <c r="CK223" s="2"/>
      <c r="CL223" s="2"/>
      <c r="CM223" s="2"/>
      <c r="CN223" s="2"/>
      <c r="CO223" s="2"/>
      <c r="CP223" s="2"/>
      <c r="CQ223" s="3"/>
      <c r="CR223" s="3"/>
    </row>
    <row r="224" spans="1:96" x14ac:dyDescent="0.2">
      <c r="CC224" s="2"/>
      <c r="CD224" s="2"/>
      <c r="CE224" s="2"/>
      <c r="CF224" s="2"/>
      <c r="CG224" s="2"/>
      <c r="CH224" s="2"/>
      <c r="CI224" s="2"/>
      <c r="CJ224" s="2"/>
      <c r="CK224" s="2"/>
      <c r="CL224" s="2"/>
      <c r="CM224" s="2"/>
      <c r="CN224" s="2"/>
      <c r="CO224" s="2"/>
      <c r="CP224" s="2"/>
      <c r="CQ224" s="3"/>
      <c r="CR224" s="3"/>
    </row>
    <row r="225" spans="81:96" x14ac:dyDescent="0.2">
      <c r="CC225" s="2"/>
      <c r="CD225" s="2"/>
      <c r="CE225" s="2"/>
      <c r="CF225" s="2"/>
      <c r="CG225" s="2"/>
      <c r="CH225" s="2"/>
      <c r="CI225" s="2"/>
      <c r="CJ225" s="2"/>
      <c r="CK225" s="2"/>
      <c r="CL225" s="2"/>
      <c r="CM225" s="2"/>
      <c r="CN225" s="2"/>
      <c r="CO225" s="2"/>
      <c r="CP225" s="3"/>
      <c r="CQ225" s="3"/>
      <c r="CR225" s="3"/>
    </row>
  </sheetData>
  <pageMargins left="0.39" right="0.26" top="0.51" bottom="0.45" header="0.21" footer="0.21"/>
  <pageSetup scale="46" orientation="landscape" r:id="rId1"/>
  <headerFooter alignWithMargins="0">
    <oddFooter>&amp;L&amp;A&amp;C&amp;P of &amp;N&amp;R&amp;F</oddFooter>
  </headerFooter>
  <rowBreaks count="1" manualBreakCount="1">
    <brk id="70" max="65535" man="1"/>
  </rowBreaks>
  <colBreaks count="3" manualBreakCount="3">
    <brk id="19" max="1048575" man="1"/>
    <brk id="31" max="1048575" man="1"/>
    <brk id="4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20"/>
  <sheetViews>
    <sheetView zoomScale="93" zoomScaleNormal="93" workbookViewId="0">
      <selection activeCell="AH5" sqref="AH5"/>
    </sheetView>
  </sheetViews>
  <sheetFormatPr defaultRowHeight="12.75" x14ac:dyDescent="0.2"/>
  <cols>
    <col min="1" max="1" width="5.85546875" customWidth="1"/>
    <col min="2" max="2" width="6.42578125" customWidth="1"/>
    <col min="3" max="3" width="51.42578125" customWidth="1"/>
    <col min="4" max="4" width="8.28515625" customWidth="1"/>
    <col min="5" max="5" width="8.7109375" hidden="1" customWidth="1"/>
    <col min="6" max="6" width="6.5703125" hidden="1" customWidth="1"/>
    <col min="7" max="7" width="2.42578125" hidden="1" customWidth="1"/>
    <col min="8" max="10" width="10.7109375" style="1" hidden="1" customWidth="1"/>
    <col min="11" max="14" width="9.140625" style="1" hidden="1" customWidth="1"/>
    <col min="15" max="31" width="10.7109375" style="1" hidden="1" customWidth="1"/>
    <col min="32" max="33" width="12.7109375" style="1" bestFit="1" customWidth="1"/>
    <col min="34" max="34" width="12" bestFit="1" customWidth="1"/>
  </cols>
  <sheetData>
    <row r="1" spans="1:34" ht="18" x14ac:dyDescent="0.25">
      <c r="A1" s="16" t="s">
        <v>594</v>
      </c>
    </row>
    <row r="3" spans="1:34" s="17" customFormat="1" ht="15.75" x14ac:dyDescent="0.25">
      <c r="A3" s="18" t="s">
        <v>203</v>
      </c>
      <c r="B3" s="18" t="s">
        <v>1</v>
      </c>
      <c r="C3" s="19" t="s">
        <v>595</v>
      </c>
      <c r="D3" s="17" t="s">
        <v>3</v>
      </c>
      <c r="E3" s="17" t="s">
        <v>4</v>
      </c>
      <c r="F3" s="17" t="s">
        <v>5</v>
      </c>
      <c r="G3" s="17" t="s">
        <v>6</v>
      </c>
      <c r="H3" s="20" t="s">
        <v>7</v>
      </c>
      <c r="I3" s="20" t="s">
        <v>8</v>
      </c>
      <c r="J3" s="20" t="s">
        <v>9</v>
      </c>
      <c r="K3" s="20" t="s">
        <v>10</v>
      </c>
      <c r="L3" s="20" t="s">
        <v>11</v>
      </c>
      <c r="M3" s="20" t="s">
        <v>12</v>
      </c>
      <c r="N3" s="20" t="s">
        <v>13</v>
      </c>
      <c r="O3" s="20" t="s">
        <v>14</v>
      </c>
      <c r="P3" s="20" t="s">
        <v>15</v>
      </c>
      <c r="Q3" s="20" t="s">
        <v>16</v>
      </c>
      <c r="R3" s="20" t="s">
        <v>17</v>
      </c>
      <c r="S3" s="20" t="s">
        <v>18</v>
      </c>
      <c r="T3" s="20" t="s">
        <v>19</v>
      </c>
      <c r="U3" s="20" t="s">
        <v>8</v>
      </c>
      <c r="V3" s="20" t="s">
        <v>9</v>
      </c>
      <c r="W3" s="20" t="s">
        <v>10</v>
      </c>
      <c r="X3" s="20" t="s">
        <v>11</v>
      </c>
      <c r="Y3" s="20" t="s">
        <v>12</v>
      </c>
      <c r="Z3" s="20" t="s">
        <v>13</v>
      </c>
      <c r="AA3" s="20" t="s">
        <v>14</v>
      </c>
      <c r="AB3" s="20" t="s">
        <v>15</v>
      </c>
      <c r="AC3" s="20" t="s">
        <v>16</v>
      </c>
      <c r="AD3" s="20" t="s">
        <v>17</v>
      </c>
      <c r="AE3" s="20" t="s">
        <v>18</v>
      </c>
      <c r="AF3" s="21">
        <v>2013</v>
      </c>
      <c r="AG3" s="21">
        <f>1+AF3</f>
        <v>2014</v>
      </c>
    </row>
    <row r="4" spans="1:34" s="17" customFormat="1" x14ac:dyDescent="0.2"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</row>
    <row r="5" spans="1:34" s="17" customFormat="1" x14ac:dyDescent="0.2">
      <c r="A5" s="17">
        <v>2550</v>
      </c>
      <c r="B5" s="17">
        <v>1</v>
      </c>
      <c r="C5" s="17" t="s">
        <v>24</v>
      </c>
      <c r="D5" s="17" t="s">
        <v>25</v>
      </c>
      <c r="E5" s="17">
        <v>40000</v>
      </c>
      <c r="F5" s="17">
        <v>40312</v>
      </c>
      <c r="G5" s="17" t="s">
        <v>26</v>
      </c>
      <c r="H5" s="20">
        <v>48000</v>
      </c>
      <c r="I5" s="20">
        <v>124000</v>
      </c>
      <c r="J5" s="20">
        <v>140000</v>
      </c>
      <c r="K5" s="20">
        <v>138000</v>
      </c>
      <c r="L5" s="20">
        <v>138000</v>
      </c>
      <c r="M5" s="20">
        <v>99000</v>
      </c>
      <c r="N5" s="20">
        <v>16000</v>
      </c>
      <c r="O5" s="20">
        <v>120000</v>
      </c>
      <c r="P5" s="20">
        <v>170000</v>
      </c>
      <c r="Q5" s="20">
        <v>19000</v>
      </c>
      <c r="R5" s="20">
        <v>72000</v>
      </c>
      <c r="S5" s="20">
        <v>107000</v>
      </c>
      <c r="T5" s="20">
        <v>49040</v>
      </c>
      <c r="U5" s="20">
        <v>127504</v>
      </c>
      <c r="V5" s="20">
        <v>144178</v>
      </c>
      <c r="W5" s="20">
        <v>142461</v>
      </c>
      <c r="X5" s="20">
        <v>142339</v>
      </c>
      <c r="Y5" s="20">
        <v>102494</v>
      </c>
      <c r="Z5" s="20">
        <v>12260</v>
      </c>
      <c r="AA5" s="20">
        <v>125910</v>
      </c>
      <c r="AB5" s="20">
        <v>182674</v>
      </c>
      <c r="AC5" s="20">
        <v>12260</v>
      </c>
      <c r="AD5" s="20">
        <v>74541</v>
      </c>
      <c r="AE5" s="20">
        <v>110339</v>
      </c>
      <c r="AF5" s="20">
        <v>1191000</v>
      </c>
      <c r="AG5" s="20">
        <v>1226000</v>
      </c>
      <c r="AH5" s="22">
        <f t="shared" ref="AH5:AH36" si="0">SUM(H5:AG5)</f>
        <v>4834000</v>
      </c>
    </row>
    <row r="6" spans="1:34" s="17" customFormat="1" x14ac:dyDescent="0.2">
      <c r="A6" s="17">
        <v>2551</v>
      </c>
      <c r="B6" s="17">
        <v>1</v>
      </c>
      <c r="C6" s="17" t="s">
        <v>27</v>
      </c>
      <c r="D6" s="17" t="s">
        <v>28</v>
      </c>
      <c r="E6" s="17">
        <v>40000</v>
      </c>
      <c r="F6" s="17">
        <v>40312</v>
      </c>
      <c r="G6" s="17" t="s">
        <v>26</v>
      </c>
      <c r="H6" s="20">
        <v>572000</v>
      </c>
      <c r="I6" s="20">
        <v>652000</v>
      </c>
      <c r="J6" s="20">
        <v>656000</v>
      </c>
      <c r="K6" s="20">
        <v>581000</v>
      </c>
      <c r="L6" s="20">
        <v>649000</v>
      </c>
      <c r="M6" s="20">
        <v>747000</v>
      </c>
      <c r="N6" s="20">
        <v>835000</v>
      </c>
      <c r="O6" s="20">
        <v>800000</v>
      </c>
      <c r="P6" s="20">
        <v>754000</v>
      </c>
      <c r="Q6" s="20">
        <v>609000</v>
      </c>
      <c r="R6" s="20">
        <v>434000</v>
      </c>
      <c r="S6" s="20">
        <v>243000</v>
      </c>
      <c r="T6" s="20">
        <v>597561</v>
      </c>
      <c r="U6" s="20">
        <v>681014</v>
      </c>
      <c r="V6" s="20">
        <v>685738</v>
      </c>
      <c r="W6" s="20">
        <v>607796</v>
      </c>
      <c r="X6" s="20">
        <v>677865</v>
      </c>
      <c r="Y6" s="20">
        <v>781002</v>
      </c>
      <c r="Z6" s="20">
        <v>872328</v>
      </c>
      <c r="AA6" s="20">
        <v>836113</v>
      </c>
      <c r="AB6" s="20">
        <v>789662</v>
      </c>
      <c r="AC6" s="20">
        <v>636926</v>
      </c>
      <c r="AD6" s="20">
        <v>453485</v>
      </c>
      <c r="AE6" s="20">
        <v>253510</v>
      </c>
      <c r="AF6" s="20">
        <v>7532000</v>
      </c>
      <c r="AG6" s="20">
        <v>7873000</v>
      </c>
      <c r="AH6" s="22">
        <f t="shared" si="0"/>
        <v>30810000</v>
      </c>
    </row>
    <row r="7" spans="1:34" s="17" customFormat="1" x14ac:dyDescent="0.2">
      <c r="A7" s="17">
        <v>2552</v>
      </c>
      <c r="B7" s="17">
        <v>1</v>
      </c>
      <c r="C7" s="17" t="s">
        <v>29</v>
      </c>
      <c r="D7" s="17" t="s">
        <v>30</v>
      </c>
      <c r="E7" s="17">
        <v>40000</v>
      </c>
      <c r="F7" s="17">
        <v>40312</v>
      </c>
      <c r="G7" s="17" t="s">
        <v>26</v>
      </c>
      <c r="H7" s="20">
        <v>0</v>
      </c>
      <c r="I7" s="20">
        <v>0</v>
      </c>
      <c r="J7" s="20">
        <v>0</v>
      </c>
      <c r="K7" s="20">
        <v>0</v>
      </c>
      <c r="L7" s="20">
        <v>0</v>
      </c>
      <c r="M7" s="20">
        <v>0</v>
      </c>
      <c r="N7" s="20">
        <v>109000</v>
      </c>
      <c r="O7" s="20">
        <v>1000</v>
      </c>
      <c r="P7" s="20">
        <v>12000</v>
      </c>
      <c r="Q7" s="20">
        <v>12000</v>
      </c>
      <c r="R7" s="20">
        <v>10000</v>
      </c>
      <c r="S7" s="20">
        <v>14000</v>
      </c>
      <c r="T7" s="20">
        <v>15698</v>
      </c>
      <c r="U7" s="20">
        <v>15920</v>
      </c>
      <c r="V7" s="20">
        <v>17562</v>
      </c>
      <c r="W7" s="20">
        <v>14090</v>
      </c>
      <c r="X7" s="20">
        <v>10431</v>
      </c>
      <c r="Y7" s="20">
        <v>15322</v>
      </c>
      <c r="Z7" s="20">
        <v>9781</v>
      </c>
      <c r="AA7" s="20">
        <v>19648</v>
      </c>
      <c r="AB7" s="20">
        <v>13270</v>
      </c>
      <c r="AC7" s="20">
        <v>12620</v>
      </c>
      <c r="AD7" s="20">
        <v>11183</v>
      </c>
      <c r="AE7" s="20">
        <v>15475</v>
      </c>
      <c r="AF7" s="20">
        <v>158000</v>
      </c>
      <c r="AG7" s="20">
        <v>171000</v>
      </c>
      <c r="AH7" s="22">
        <f t="shared" si="0"/>
        <v>658000</v>
      </c>
    </row>
    <row r="8" spans="1:34" s="17" customFormat="1" x14ac:dyDescent="0.2">
      <c r="A8" s="17">
        <v>2552</v>
      </c>
      <c r="B8" s="17">
        <v>2</v>
      </c>
      <c r="C8" s="17" t="s">
        <v>29</v>
      </c>
      <c r="D8" s="17" t="s">
        <v>31</v>
      </c>
      <c r="E8" s="17">
        <v>40000</v>
      </c>
      <c r="F8" s="17">
        <v>40312</v>
      </c>
      <c r="G8" s="17" t="s">
        <v>26</v>
      </c>
      <c r="H8" s="20">
        <v>425000</v>
      </c>
      <c r="I8" s="20">
        <v>427000</v>
      </c>
      <c r="J8" s="20">
        <v>463000</v>
      </c>
      <c r="K8" s="20">
        <v>389000</v>
      </c>
      <c r="L8" s="20">
        <v>286000</v>
      </c>
      <c r="M8" s="20">
        <v>417000</v>
      </c>
      <c r="N8" s="20">
        <v>314000</v>
      </c>
      <c r="O8" s="20">
        <v>482000</v>
      </c>
      <c r="P8" s="20">
        <v>325000</v>
      </c>
      <c r="Q8" s="20">
        <v>297000</v>
      </c>
      <c r="R8" s="20">
        <v>319000</v>
      </c>
      <c r="S8" s="20">
        <v>356000</v>
      </c>
      <c r="T8" s="20">
        <v>595350</v>
      </c>
      <c r="U8" s="20">
        <v>597870</v>
      </c>
      <c r="V8" s="20">
        <v>647640</v>
      </c>
      <c r="W8" s="20">
        <v>544320</v>
      </c>
      <c r="X8" s="20">
        <v>400680</v>
      </c>
      <c r="Y8" s="20">
        <v>583380</v>
      </c>
      <c r="Z8" s="20">
        <v>439110</v>
      </c>
      <c r="AA8" s="20">
        <v>674730</v>
      </c>
      <c r="AB8" s="20">
        <v>455490</v>
      </c>
      <c r="AC8" s="20">
        <v>416430</v>
      </c>
      <c r="AD8" s="20">
        <v>447300</v>
      </c>
      <c r="AE8" s="20">
        <v>497700</v>
      </c>
      <c r="AF8" s="20">
        <v>4500000</v>
      </c>
      <c r="AG8" s="20">
        <v>6300000</v>
      </c>
      <c r="AH8" s="22">
        <f t="shared" si="0"/>
        <v>21600000</v>
      </c>
    </row>
    <row r="9" spans="1:34" s="17" customFormat="1" x14ac:dyDescent="0.2">
      <c r="A9" s="17">
        <v>2554</v>
      </c>
      <c r="B9" s="17">
        <v>1</v>
      </c>
      <c r="C9" s="17" t="s">
        <v>32</v>
      </c>
      <c r="D9" s="17" t="s">
        <v>30</v>
      </c>
      <c r="E9" s="17">
        <v>40000</v>
      </c>
      <c r="F9" s="17">
        <v>40312</v>
      </c>
      <c r="G9" s="17" t="s">
        <v>26</v>
      </c>
      <c r="H9" s="20">
        <v>0</v>
      </c>
      <c r="I9" s="20">
        <v>0</v>
      </c>
      <c r="J9" s="20">
        <v>0</v>
      </c>
      <c r="K9" s="20">
        <v>0</v>
      </c>
      <c r="L9" s="20">
        <v>0</v>
      </c>
      <c r="M9" s="20">
        <v>0</v>
      </c>
      <c r="N9" s="20">
        <v>0</v>
      </c>
      <c r="O9" s="20">
        <v>123000</v>
      </c>
      <c r="P9" s="20">
        <v>17000</v>
      </c>
      <c r="Q9" s="20">
        <v>15000</v>
      </c>
      <c r="R9" s="20">
        <v>10000</v>
      </c>
      <c r="S9" s="20">
        <v>28000</v>
      </c>
      <c r="T9" s="20">
        <v>18810</v>
      </c>
      <c r="U9" s="20">
        <v>17222</v>
      </c>
      <c r="V9" s="20">
        <v>13878</v>
      </c>
      <c r="W9" s="20">
        <v>15279</v>
      </c>
      <c r="X9" s="20">
        <v>10930</v>
      </c>
      <c r="Y9" s="20">
        <v>18350</v>
      </c>
      <c r="Z9" s="20">
        <v>4411</v>
      </c>
      <c r="AA9" s="20">
        <v>34547</v>
      </c>
      <c r="AB9" s="20">
        <v>18623</v>
      </c>
      <c r="AC9" s="20">
        <v>16782</v>
      </c>
      <c r="AD9" s="20">
        <v>10366</v>
      </c>
      <c r="AE9" s="20">
        <v>29802</v>
      </c>
      <c r="AF9" s="20">
        <v>193000</v>
      </c>
      <c r="AG9" s="20">
        <v>209000</v>
      </c>
      <c r="AH9" s="22">
        <f t="shared" si="0"/>
        <v>804000</v>
      </c>
    </row>
    <row r="10" spans="1:34" s="17" customFormat="1" x14ac:dyDescent="0.2">
      <c r="A10" s="17">
        <v>2554</v>
      </c>
      <c r="B10" s="17">
        <v>2</v>
      </c>
      <c r="C10" s="17" t="s">
        <v>32</v>
      </c>
      <c r="D10" s="17" t="s">
        <v>31</v>
      </c>
      <c r="E10" s="17">
        <v>40000</v>
      </c>
      <c r="F10" s="17">
        <v>40312</v>
      </c>
      <c r="G10" s="17" t="s">
        <v>26</v>
      </c>
      <c r="H10" s="20">
        <v>523000</v>
      </c>
      <c r="I10" s="20">
        <v>513000</v>
      </c>
      <c r="J10" s="20">
        <v>459000</v>
      </c>
      <c r="K10" s="20">
        <v>546000</v>
      </c>
      <c r="L10" s="20">
        <v>423000</v>
      </c>
      <c r="M10" s="20">
        <v>323000</v>
      </c>
      <c r="N10" s="20">
        <v>426000</v>
      </c>
      <c r="O10" s="20">
        <v>527000</v>
      </c>
      <c r="P10" s="20">
        <v>456000</v>
      </c>
      <c r="Q10" s="20">
        <v>351000</v>
      </c>
      <c r="R10" s="20">
        <v>530000</v>
      </c>
      <c r="S10" s="20">
        <v>423000</v>
      </c>
      <c r="T10" s="20">
        <v>760000</v>
      </c>
      <c r="U10" s="20">
        <v>745600</v>
      </c>
      <c r="V10" s="20">
        <v>667200</v>
      </c>
      <c r="W10" s="20">
        <v>792000</v>
      </c>
      <c r="X10" s="20">
        <v>615200</v>
      </c>
      <c r="Y10" s="20">
        <v>470400</v>
      </c>
      <c r="Z10" s="20">
        <v>620800</v>
      </c>
      <c r="AA10" s="20">
        <v>767200</v>
      </c>
      <c r="AB10" s="20">
        <v>663200</v>
      </c>
      <c r="AC10" s="20">
        <v>511200</v>
      </c>
      <c r="AD10" s="20">
        <v>771200</v>
      </c>
      <c r="AE10" s="20">
        <v>616000</v>
      </c>
      <c r="AF10" s="20">
        <v>5500000</v>
      </c>
      <c r="AG10" s="20">
        <v>8000000</v>
      </c>
      <c r="AH10" s="22">
        <f t="shared" si="0"/>
        <v>27000000</v>
      </c>
    </row>
    <row r="11" spans="1:34" s="17" customFormat="1" x14ac:dyDescent="0.2">
      <c r="A11" s="17">
        <v>2555</v>
      </c>
      <c r="B11" s="17">
        <v>1</v>
      </c>
      <c r="C11" s="17" t="s">
        <v>33</v>
      </c>
      <c r="D11" s="17" t="s">
        <v>34</v>
      </c>
      <c r="E11" s="17">
        <v>40000</v>
      </c>
      <c r="F11" s="17">
        <v>40312</v>
      </c>
      <c r="G11" s="17" t="s">
        <v>26</v>
      </c>
      <c r="H11" s="20">
        <v>100000</v>
      </c>
      <c r="I11" s="20">
        <v>50000</v>
      </c>
      <c r="J11" s="20">
        <v>50000</v>
      </c>
      <c r="K11" s="20">
        <v>0</v>
      </c>
      <c r="L11" s="20">
        <v>0</v>
      </c>
      <c r="M11" s="20">
        <v>0</v>
      </c>
      <c r="N11" s="20">
        <v>0</v>
      </c>
      <c r="O11" s="20">
        <v>0</v>
      </c>
      <c r="P11" s="20">
        <v>0</v>
      </c>
      <c r="Q11" s="20">
        <v>0</v>
      </c>
      <c r="R11" s="20">
        <v>0</v>
      </c>
      <c r="S11" s="20">
        <v>0</v>
      </c>
      <c r="T11" s="20">
        <v>0</v>
      </c>
      <c r="U11" s="20">
        <v>0</v>
      </c>
      <c r="V11" s="20">
        <v>0</v>
      </c>
      <c r="W11" s="20">
        <v>0</v>
      </c>
      <c r="X11" s="20">
        <v>0</v>
      </c>
      <c r="Y11" s="20">
        <v>0</v>
      </c>
      <c r="Z11" s="20">
        <v>0</v>
      </c>
      <c r="AA11" s="20">
        <v>0</v>
      </c>
      <c r="AB11" s="20">
        <v>0</v>
      </c>
      <c r="AC11" s="20">
        <v>0</v>
      </c>
      <c r="AD11" s="20">
        <v>0</v>
      </c>
      <c r="AE11" s="20">
        <v>0</v>
      </c>
      <c r="AF11" s="20">
        <v>200000</v>
      </c>
      <c r="AG11" s="20">
        <v>0</v>
      </c>
      <c r="AH11" s="22">
        <f t="shared" si="0"/>
        <v>400000</v>
      </c>
    </row>
    <row r="12" spans="1:34" s="17" customFormat="1" x14ac:dyDescent="0.2">
      <c r="A12" s="17">
        <v>2559</v>
      </c>
      <c r="B12" s="17">
        <v>1</v>
      </c>
      <c r="C12" s="17" t="s">
        <v>35</v>
      </c>
      <c r="D12" s="17" t="s">
        <v>25</v>
      </c>
      <c r="E12" s="17">
        <v>40000</v>
      </c>
      <c r="F12" s="17">
        <v>40312</v>
      </c>
      <c r="G12" s="17" t="s">
        <v>26</v>
      </c>
      <c r="H12" s="20">
        <v>9000</v>
      </c>
      <c r="I12" s="20">
        <v>22000</v>
      </c>
      <c r="J12" s="20">
        <v>21000</v>
      </c>
      <c r="K12" s="20">
        <v>36000</v>
      </c>
      <c r="L12" s="20">
        <v>10000</v>
      </c>
      <c r="M12" s="20">
        <v>30000</v>
      </c>
      <c r="N12" s="20">
        <v>32000</v>
      </c>
      <c r="O12" s="20">
        <v>16000</v>
      </c>
      <c r="P12" s="20">
        <v>29000</v>
      </c>
      <c r="Q12" s="20">
        <v>19000</v>
      </c>
      <c r="R12" s="20">
        <v>23000</v>
      </c>
      <c r="S12" s="20">
        <v>14000</v>
      </c>
      <c r="T12" s="20">
        <v>9388</v>
      </c>
      <c r="U12" s="20">
        <v>22919</v>
      </c>
      <c r="V12" s="20">
        <v>21332</v>
      </c>
      <c r="W12" s="20">
        <v>36826</v>
      </c>
      <c r="X12" s="20">
        <v>10599</v>
      </c>
      <c r="Y12" s="20">
        <v>30639</v>
      </c>
      <c r="Z12" s="20">
        <v>32872</v>
      </c>
      <c r="AA12" s="20">
        <v>16490</v>
      </c>
      <c r="AB12" s="20">
        <v>29805</v>
      </c>
      <c r="AC12" s="20">
        <v>19529</v>
      </c>
      <c r="AD12" s="20">
        <v>23645</v>
      </c>
      <c r="AE12" s="20">
        <v>14956</v>
      </c>
      <c r="AF12" s="20">
        <v>261000</v>
      </c>
      <c r="AG12" s="20">
        <v>269000</v>
      </c>
      <c r="AH12" s="22">
        <f t="shared" si="0"/>
        <v>1060000</v>
      </c>
    </row>
    <row r="13" spans="1:34" s="17" customFormat="1" x14ac:dyDescent="0.2">
      <c r="A13" s="17">
        <v>3402</v>
      </c>
      <c r="B13" s="17">
        <v>1</v>
      </c>
      <c r="C13" s="17" t="s">
        <v>36</v>
      </c>
      <c r="D13" s="17" t="s">
        <v>37</v>
      </c>
      <c r="E13" s="17">
        <v>40000</v>
      </c>
      <c r="F13" s="17">
        <v>40312</v>
      </c>
      <c r="G13" s="17" t="s">
        <v>26</v>
      </c>
      <c r="H13" s="20">
        <v>337000</v>
      </c>
      <c r="I13" s="20">
        <v>346000</v>
      </c>
      <c r="J13" s="20">
        <v>316000</v>
      </c>
      <c r="K13" s="20">
        <v>325000</v>
      </c>
      <c r="L13" s="20">
        <v>225000</v>
      </c>
      <c r="M13" s="20">
        <v>365000</v>
      </c>
      <c r="N13" s="20">
        <v>349000</v>
      </c>
      <c r="O13" s="20">
        <v>394000</v>
      </c>
      <c r="P13" s="20">
        <v>364000</v>
      </c>
      <c r="Q13" s="20">
        <v>333000</v>
      </c>
      <c r="R13" s="20">
        <v>412000</v>
      </c>
      <c r="S13" s="20">
        <v>215000</v>
      </c>
      <c r="T13" s="20">
        <v>338908</v>
      </c>
      <c r="U13" s="20">
        <v>347721</v>
      </c>
      <c r="V13" s="20">
        <v>318076</v>
      </c>
      <c r="W13" s="20">
        <v>327290</v>
      </c>
      <c r="X13" s="20">
        <v>226339</v>
      </c>
      <c r="Y13" s="20">
        <v>366950</v>
      </c>
      <c r="Z13" s="20">
        <v>351326</v>
      </c>
      <c r="AA13" s="20">
        <v>396594</v>
      </c>
      <c r="AB13" s="20">
        <v>366549</v>
      </c>
      <c r="AC13" s="20">
        <v>335302</v>
      </c>
      <c r="AD13" s="20">
        <v>414621</v>
      </c>
      <c r="AE13" s="20">
        <v>216324</v>
      </c>
      <c r="AF13" s="20">
        <v>3981000</v>
      </c>
      <c r="AG13" s="20">
        <v>4006000</v>
      </c>
      <c r="AH13" s="22">
        <f t="shared" si="0"/>
        <v>15974000</v>
      </c>
    </row>
    <row r="14" spans="1:34" s="17" customFormat="1" x14ac:dyDescent="0.2">
      <c r="A14" s="17">
        <v>3403</v>
      </c>
      <c r="B14" s="17">
        <v>1</v>
      </c>
      <c r="C14" s="17" t="s">
        <v>38</v>
      </c>
      <c r="D14" s="17" t="s">
        <v>39</v>
      </c>
      <c r="E14" s="17">
        <v>40000</v>
      </c>
      <c r="F14" s="17">
        <v>40312</v>
      </c>
      <c r="G14" s="17" t="s">
        <v>26</v>
      </c>
      <c r="H14" s="20">
        <v>90000</v>
      </c>
      <c r="I14" s="20">
        <v>121000</v>
      </c>
      <c r="J14" s="20">
        <v>48000</v>
      </c>
      <c r="K14" s="20">
        <v>26000</v>
      </c>
      <c r="L14" s="20">
        <v>23000</v>
      </c>
      <c r="M14" s="20">
        <v>102000</v>
      </c>
      <c r="N14" s="20">
        <v>104000</v>
      </c>
      <c r="O14" s="20">
        <v>147000</v>
      </c>
      <c r="P14" s="20">
        <v>162000</v>
      </c>
      <c r="Q14" s="20">
        <v>94000</v>
      </c>
      <c r="R14" s="20">
        <v>132000</v>
      </c>
      <c r="S14" s="20">
        <v>125000</v>
      </c>
      <c r="T14" s="20">
        <v>93049</v>
      </c>
      <c r="U14" s="20">
        <v>125114</v>
      </c>
      <c r="V14" s="20">
        <v>49489</v>
      </c>
      <c r="W14" s="20">
        <v>24200</v>
      </c>
      <c r="X14" s="20">
        <v>24200</v>
      </c>
      <c r="Y14" s="20">
        <v>105633</v>
      </c>
      <c r="Z14" s="20">
        <v>107448</v>
      </c>
      <c r="AA14" s="20">
        <v>151371</v>
      </c>
      <c r="AB14" s="20">
        <v>167222</v>
      </c>
      <c r="AC14" s="20">
        <v>96800</v>
      </c>
      <c r="AD14" s="20">
        <v>136488</v>
      </c>
      <c r="AE14" s="20">
        <v>128986</v>
      </c>
      <c r="AF14" s="20">
        <v>1174000</v>
      </c>
      <c r="AG14" s="20">
        <v>1210000</v>
      </c>
      <c r="AH14" s="22">
        <f t="shared" si="0"/>
        <v>4768000</v>
      </c>
    </row>
    <row r="15" spans="1:34" s="17" customFormat="1" x14ac:dyDescent="0.2">
      <c r="A15" s="17">
        <v>3404</v>
      </c>
      <c r="B15" s="17">
        <v>1</v>
      </c>
      <c r="C15" s="17" t="s">
        <v>40</v>
      </c>
      <c r="D15" s="17" t="s">
        <v>41</v>
      </c>
      <c r="E15" s="17">
        <v>40000</v>
      </c>
      <c r="F15" s="17">
        <v>40312</v>
      </c>
      <c r="G15" s="17" t="s">
        <v>26</v>
      </c>
      <c r="H15" s="20">
        <v>45000</v>
      </c>
      <c r="I15" s="20">
        <v>56000</v>
      </c>
      <c r="J15" s="20">
        <v>78000</v>
      </c>
      <c r="K15" s="20">
        <v>75000</v>
      </c>
      <c r="L15" s="20">
        <v>40000</v>
      </c>
      <c r="M15" s="20">
        <v>54000</v>
      </c>
      <c r="N15" s="20">
        <v>47000</v>
      </c>
      <c r="O15" s="20">
        <v>128000</v>
      </c>
      <c r="P15" s="20">
        <v>127000</v>
      </c>
      <c r="Q15" s="20">
        <v>105000</v>
      </c>
      <c r="R15" s="20">
        <v>100000</v>
      </c>
      <c r="S15" s="20">
        <v>72000</v>
      </c>
      <c r="T15" s="20">
        <v>37332</v>
      </c>
      <c r="U15" s="20">
        <v>45824</v>
      </c>
      <c r="V15" s="20">
        <v>64566</v>
      </c>
      <c r="W15" s="20">
        <v>61506</v>
      </c>
      <c r="X15" s="20">
        <v>32818</v>
      </c>
      <c r="Y15" s="20">
        <v>44676</v>
      </c>
      <c r="Z15" s="20">
        <v>39015</v>
      </c>
      <c r="AA15" s="20">
        <v>105570</v>
      </c>
      <c r="AB15" s="20">
        <v>104422</v>
      </c>
      <c r="AC15" s="20">
        <v>86828</v>
      </c>
      <c r="AD15" s="20">
        <v>82926</v>
      </c>
      <c r="AE15" s="20">
        <v>59517</v>
      </c>
      <c r="AF15" s="20">
        <v>927000</v>
      </c>
      <c r="AG15" s="20">
        <v>765000</v>
      </c>
      <c r="AH15" s="22">
        <f t="shared" si="0"/>
        <v>3384000</v>
      </c>
    </row>
    <row r="16" spans="1:34" s="17" customFormat="1" x14ac:dyDescent="0.2">
      <c r="A16" s="17">
        <v>3405</v>
      </c>
      <c r="B16" s="17">
        <v>1</v>
      </c>
      <c r="C16" s="17" t="s">
        <v>205</v>
      </c>
      <c r="D16" s="17" t="s">
        <v>43</v>
      </c>
      <c r="E16" s="17">
        <v>40000</v>
      </c>
      <c r="F16" s="17">
        <v>40312</v>
      </c>
      <c r="G16" s="17" t="s">
        <v>26</v>
      </c>
      <c r="H16" s="20">
        <v>68000</v>
      </c>
      <c r="I16" s="20">
        <v>159000</v>
      </c>
      <c r="J16" s="20">
        <v>147000</v>
      </c>
      <c r="K16" s="20">
        <v>70000</v>
      </c>
      <c r="L16" s="20">
        <v>192000</v>
      </c>
      <c r="M16" s="20">
        <v>299000</v>
      </c>
      <c r="N16" s="20">
        <v>312000</v>
      </c>
      <c r="O16" s="20">
        <v>134000</v>
      </c>
      <c r="P16" s="20">
        <v>591000</v>
      </c>
      <c r="Q16" s="20">
        <v>472000</v>
      </c>
      <c r="R16" s="20">
        <v>157000</v>
      </c>
      <c r="S16" s="20">
        <v>786000</v>
      </c>
      <c r="T16" s="20">
        <v>56400</v>
      </c>
      <c r="U16" s="20">
        <v>132540</v>
      </c>
      <c r="V16" s="20">
        <v>122670</v>
      </c>
      <c r="W16" s="20">
        <v>58656</v>
      </c>
      <c r="X16" s="20">
        <v>159612</v>
      </c>
      <c r="Y16" s="20">
        <v>248442</v>
      </c>
      <c r="Z16" s="20">
        <v>259722</v>
      </c>
      <c r="AA16" s="20">
        <v>111672</v>
      </c>
      <c r="AB16" s="20">
        <v>492372</v>
      </c>
      <c r="AC16" s="20">
        <v>392826</v>
      </c>
      <c r="AD16" s="20">
        <v>130848</v>
      </c>
      <c r="AE16" s="20">
        <v>654240</v>
      </c>
      <c r="AF16" s="20">
        <v>3387000</v>
      </c>
      <c r="AG16" s="20">
        <v>2820000</v>
      </c>
      <c r="AH16" s="22">
        <f t="shared" si="0"/>
        <v>12414000</v>
      </c>
    </row>
    <row r="17" spans="1:34" s="17" customFormat="1" x14ac:dyDescent="0.2">
      <c r="A17" s="17">
        <v>3406</v>
      </c>
      <c r="B17" s="17">
        <v>1</v>
      </c>
      <c r="C17" s="17" t="s">
        <v>206</v>
      </c>
      <c r="D17" s="17" t="s">
        <v>43</v>
      </c>
      <c r="E17" s="17">
        <v>40000</v>
      </c>
      <c r="F17" s="17">
        <v>40312</v>
      </c>
      <c r="G17" s="17" t="s">
        <v>26</v>
      </c>
      <c r="H17" s="20">
        <v>70000</v>
      </c>
      <c r="I17" s="20">
        <v>78000</v>
      </c>
      <c r="J17" s="20">
        <v>70000</v>
      </c>
      <c r="K17" s="20">
        <v>87000</v>
      </c>
      <c r="L17" s="20">
        <v>69000</v>
      </c>
      <c r="M17" s="20">
        <v>69000</v>
      </c>
      <c r="N17" s="20">
        <v>52000</v>
      </c>
      <c r="O17" s="20">
        <v>87000</v>
      </c>
      <c r="P17" s="20">
        <v>70000</v>
      </c>
      <c r="Q17" s="20">
        <v>87000</v>
      </c>
      <c r="R17" s="20">
        <v>61000</v>
      </c>
      <c r="S17" s="20">
        <v>69000</v>
      </c>
      <c r="T17" s="20">
        <v>70000</v>
      </c>
      <c r="U17" s="20">
        <v>78750</v>
      </c>
      <c r="V17" s="20">
        <v>70000</v>
      </c>
      <c r="W17" s="20">
        <v>87500</v>
      </c>
      <c r="X17" s="20">
        <v>70000</v>
      </c>
      <c r="Y17" s="20">
        <v>70000</v>
      </c>
      <c r="Z17" s="20">
        <v>52500</v>
      </c>
      <c r="AA17" s="20">
        <v>87500</v>
      </c>
      <c r="AB17" s="20">
        <v>70000</v>
      </c>
      <c r="AC17" s="20">
        <v>87500</v>
      </c>
      <c r="AD17" s="20">
        <v>61250</v>
      </c>
      <c r="AE17" s="20">
        <v>70000</v>
      </c>
      <c r="AF17" s="20">
        <v>869000</v>
      </c>
      <c r="AG17" s="20">
        <v>875000</v>
      </c>
      <c r="AH17" s="22">
        <f t="shared" si="0"/>
        <v>3488000</v>
      </c>
    </row>
    <row r="18" spans="1:34" s="17" customFormat="1" x14ac:dyDescent="0.2">
      <c r="A18" s="17">
        <v>3407</v>
      </c>
      <c r="B18" s="17">
        <v>1</v>
      </c>
      <c r="C18" s="17" t="s">
        <v>45</v>
      </c>
      <c r="D18" s="17" t="s">
        <v>41</v>
      </c>
      <c r="E18" s="17">
        <v>40000</v>
      </c>
      <c r="F18" s="17">
        <v>40312</v>
      </c>
      <c r="G18" s="17" t="s">
        <v>26</v>
      </c>
      <c r="H18" s="20">
        <v>0</v>
      </c>
      <c r="I18" s="20">
        <v>0</v>
      </c>
      <c r="J18" s="20">
        <v>0</v>
      </c>
      <c r="K18" s="20">
        <v>0</v>
      </c>
      <c r="L18" s="20">
        <v>0</v>
      </c>
      <c r="M18" s="20">
        <v>0</v>
      </c>
      <c r="N18" s="20">
        <v>0</v>
      </c>
      <c r="O18" s="20">
        <v>0</v>
      </c>
      <c r="P18" s="20">
        <v>0</v>
      </c>
      <c r="Q18" s="20">
        <v>0</v>
      </c>
      <c r="R18" s="20">
        <v>0</v>
      </c>
      <c r="S18" s="20">
        <v>0</v>
      </c>
      <c r="T18" s="20">
        <v>0</v>
      </c>
      <c r="U18" s="20">
        <v>0</v>
      </c>
      <c r="V18" s="20">
        <v>0</v>
      </c>
      <c r="W18" s="20">
        <v>0</v>
      </c>
      <c r="X18" s="20">
        <v>0</v>
      </c>
      <c r="Y18" s="20">
        <v>0</v>
      </c>
      <c r="Z18" s="20">
        <v>0</v>
      </c>
      <c r="AA18" s="20">
        <v>0</v>
      </c>
      <c r="AB18" s="20">
        <v>0</v>
      </c>
      <c r="AC18" s="20">
        <v>0</v>
      </c>
      <c r="AD18" s="20">
        <v>0</v>
      </c>
      <c r="AE18" s="20">
        <v>0</v>
      </c>
      <c r="AF18" s="20">
        <v>0</v>
      </c>
      <c r="AG18" s="20">
        <v>0</v>
      </c>
      <c r="AH18" s="22">
        <f t="shared" si="0"/>
        <v>0</v>
      </c>
    </row>
    <row r="19" spans="1:34" s="17" customFormat="1" x14ac:dyDescent="0.2">
      <c r="A19" s="17">
        <v>3408</v>
      </c>
      <c r="B19" s="17">
        <v>1</v>
      </c>
      <c r="C19" s="17" t="s">
        <v>46</v>
      </c>
      <c r="D19" s="17" t="s">
        <v>41</v>
      </c>
      <c r="E19" s="17">
        <v>40000</v>
      </c>
      <c r="F19" s="17">
        <v>40312</v>
      </c>
      <c r="G19" s="17" t="s">
        <v>26</v>
      </c>
      <c r="H19" s="20">
        <v>89000</v>
      </c>
      <c r="I19" s="20">
        <v>153000</v>
      </c>
      <c r="J19" s="20">
        <v>105000</v>
      </c>
      <c r="K19" s="20">
        <v>102000</v>
      </c>
      <c r="L19" s="20">
        <v>65000</v>
      </c>
      <c r="M19" s="20">
        <v>119000</v>
      </c>
      <c r="N19" s="20">
        <v>100000</v>
      </c>
      <c r="O19" s="20">
        <v>325000</v>
      </c>
      <c r="P19" s="20">
        <v>212000</v>
      </c>
      <c r="Q19" s="20">
        <v>195000</v>
      </c>
      <c r="R19" s="20">
        <v>123000</v>
      </c>
      <c r="S19" s="20">
        <v>162000</v>
      </c>
      <c r="T19" s="20">
        <v>89075</v>
      </c>
      <c r="U19" s="20">
        <v>153475</v>
      </c>
      <c r="V19" s="20">
        <v>104825</v>
      </c>
      <c r="W19" s="20">
        <v>101675</v>
      </c>
      <c r="X19" s="20">
        <v>65450</v>
      </c>
      <c r="Y19" s="20">
        <v>118825</v>
      </c>
      <c r="Z19" s="20">
        <v>99575</v>
      </c>
      <c r="AA19" s="20">
        <v>324975</v>
      </c>
      <c r="AB19" s="20">
        <v>211750</v>
      </c>
      <c r="AC19" s="20">
        <v>194775</v>
      </c>
      <c r="AD19" s="20">
        <v>123025</v>
      </c>
      <c r="AE19" s="20">
        <v>162575</v>
      </c>
      <c r="AF19" s="20">
        <v>1750000</v>
      </c>
      <c r="AG19" s="20">
        <v>1750000</v>
      </c>
      <c r="AH19" s="22">
        <f t="shared" si="0"/>
        <v>7000000</v>
      </c>
    </row>
    <row r="20" spans="1:34" s="17" customFormat="1" x14ac:dyDescent="0.2">
      <c r="A20" s="17">
        <v>3438</v>
      </c>
      <c r="B20" s="17">
        <v>1</v>
      </c>
      <c r="C20" s="17" t="s">
        <v>47</v>
      </c>
      <c r="D20" s="17" t="s">
        <v>43</v>
      </c>
      <c r="E20" s="17">
        <v>40000</v>
      </c>
      <c r="F20" s="17">
        <v>40312</v>
      </c>
      <c r="G20" s="17" t="s">
        <v>26</v>
      </c>
      <c r="H20" s="20">
        <v>0</v>
      </c>
      <c r="I20" s="20">
        <v>0</v>
      </c>
      <c r="J20" s="20">
        <v>0</v>
      </c>
      <c r="K20" s="20">
        <v>0</v>
      </c>
      <c r="L20" s="20">
        <v>0</v>
      </c>
      <c r="M20" s="20">
        <v>0</v>
      </c>
      <c r="N20" s="20">
        <v>0</v>
      </c>
      <c r="O20" s="20">
        <v>0</v>
      </c>
      <c r="P20" s="20">
        <v>0</v>
      </c>
      <c r="Q20" s="20">
        <v>0</v>
      </c>
      <c r="R20" s="20">
        <v>0</v>
      </c>
      <c r="S20" s="20">
        <v>0</v>
      </c>
      <c r="T20" s="20">
        <v>0</v>
      </c>
      <c r="U20" s="20">
        <v>0</v>
      </c>
      <c r="V20" s="20">
        <v>0</v>
      </c>
      <c r="W20" s="20">
        <v>0</v>
      </c>
      <c r="X20" s="20">
        <v>0</v>
      </c>
      <c r="Y20" s="20">
        <v>0</v>
      </c>
      <c r="Z20" s="20">
        <v>0</v>
      </c>
      <c r="AA20" s="20">
        <v>0</v>
      </c>
      <c r="AB20" s="20">
        <v>0</v>
      </c>
      <c r="AC20" s="20">
        <v>0</v>
      </c>
      <c r="AD20" s="20">
        <v>0</v>
      </c>
      <c r="AE20" s="20">
        <v>0</v>
      </c>
      <c r="AF20" s="20">
        <v>0</v>
      </c>
      <c r="AG20" s="20">
        <v>0</v>
      </c>
      <c r="AH20" s="22">
        <f t="shared" si="0"/>
        <v>0</v>
      </c>
    </row>
    <row r="21" spans="1:34" s="17" customFormat="1" x14ac:dyDescent="0.2">
      <c r="A21" s="17">
        <v>3438</v>
      </c>
      <c r="B21" s="17">
        <v>2</v>
      </c>
      <c r="C21" s="17" t="s">
        <v>47</v>
      </c>
      <c r="D21" s="17" t="s">
        <v>43</v>
      </c>
      <c r="E21" s="17">
        <v>40000</v>
      </c>
      <c r="F21" s="17">
        <v>40312</v>
      </c>
      <c r="G21" s="17" t="s">
        <v>26</v>
      </c>
      <c r="H21" s="20">
        <v>0</v>
      </c>
      <c r="I21" s="20">
        <v>0</v>
      </c>
      <c r="J21" s="20">
        <v>0</v>
      </c>
      <c r="K21" s="20">
        <v>0</v>
      </c>
      <c r="L21" s="20">
        <v>0</v>
      </c>
      <c r="M21" s="20">
        <v>0</v>
      </c>
      <c r="N21" s="20">
        <v>0</v>
      </c>
      <c r="O21" s="20">
        <v>0</v>
      </c>
      <c r="P21" s="20">
        <v>0</v>
      </c>
      <c r="Q21" s="20">
        <v>0</v>
      </c>
      <c r="R21" s="20">
        <v>250000</v>
      </c>
      <c r="S21" s="20">
        <v>250000</v>
      </c>
      <c r="T21" s="20">
        <v>0</v>
      </c>
      <c r="U21" s="20">
        <v>0</v>
      </c>
      <c r="V21" s="20">
        <v>0</v>
      </c>
      <c r="W21" s="20">
        <v>0</v>
      </c>
      <c r="X21" s="20">
        <v>1002000</v>
      </c>
      <c r="Y21" s="20">
        <v>999000</v>
      </c>
      <c r="Z21" s="20">
        <v>999000</v>
      </c>
      <c r="AA21" s="20">
        <v>0</v>
      </c>
      <c r="AB21" s="20">
        <v>0</v>
      </c>
      <c r="AC21" s="20">
        <v>0</v>
      </c>
      <c r="AD21" s="20">
        <v>0</v>
      </c>
      <c r="AE21" s="20">
        <v>0</v>
      </c>
      <c r="AF21" s="20">
        <v>500000</v>
      </c>
      <c r="AG21" s="20">
        <v>3000000</v>
      </c>
      <c r="AH21" s="22">
        <f t="shared" si="0"/>
        <v>7000000</v>
      </c>
    </row>
    <row r="22" spans="1:34" s="17" customFormat="1" x14ac:dyDescent="0.2">
      <c r="A22" s="17">
        <v>3438</v>
      </c>
      <c r="B22" s="17">
        <v>3</v>
      </c>
      <c r="C22" s="17" t="s">
        <v>47</v>
      </c>
      <c r="D22" s="17" t="s">
        <v>43</v>
      </c>
      <c r="E22" s="17">
        <v>40000</v>
      </c>
      <c r="F22" s="17">
        <v>40312</v>
      </c>
      <c r="G22" s="17" t="s">
        <v>26</v>
      </c>
      <c r="H22" s="20">
        <v>0</v>
      </c>
      <c r="I22" s="20">
        <v>0</v>
      </c>
      <c r="J22" s="20">
        <v>0</v>
      </c>
      <c r="K22" s="20">
        <v>0</v>
      </c>
      <c r="L22" s="20">
        <v>0</v>
      </c>
      <c r="M22" s="20">
        <v>0</v>
      </c>
      <c r="N22" s="20">
        <v>0</v>
      </c>
      <c r="O22" s="20">
        <v>0</v>
      </c>
      <c r="P22" s="20">
        <v>0</v>
      </c>
      <c r="Q22" s="20">
        <v>0</v>
      </c>
      <c r="R22" s="20">
        <v>0</v>
      </c>
      <c r="S22" s="20">
        <v>0</v>
      </c>
      <c r="T22" s="20">
        <v>0</v>
      </c>
      <c r="U22" s="20">
        <v>0</v>
      </c>
      <c r="V22" s="20">
        <v>0</v>
      </c>
      <c r="W22" s="20">
        <v>0</v>
      </c>
      <c r="X22" s="20">
        <v>0</v>
      </c>
      <c r="Y22" s="20">
        <v>0</v>
      </c>
      <c r="Z22" s="20">
        <v>0</v>
      </c>
      <c r="AA22" s="20">
        <v>0</v>
      </c>
      <c r="AB22" s="20">
        <v>0</v>
      </c>
      <c r="AC22" s="20">
        <v>0</v>
      </c>
      <c r="AD22" s="20">
        <v>0</v>
      </c>
      <c r="AE22" s="20">
        <v>0</v>
      </c>
      <c r="AF22" s="20">
        <v>0</v>
      </c>
      <c r="AG22" s="20">
        <v>0</v>
      </c>
      <c r="AH22" s="22">
        <f t="shared" si="0"/>
        <v>0</v>
      </c>
    </row>
    <row r="23" spans="1:34" s="17" customFormat="1" x14ac:dyDescent="0.2">
      <c r="A23" s="17">
        <v>3441</v>
      </c>
      <c r="B23" s="17">
        <v>1</v>
      </c>
      <c r="C23" s="17" t="s">
        <v>48</v>
      </c>
      <c r="D23" s="17" t="s">
        <v>41</v>
      </c>
      <c r="E23" s="17">
        <v>40000</v>
      </c>
      <c r="F23" s="17">
        <v>40312</v>
      </c>
      <c r="G23" s="17" t="s">
        <v>26</v>
      </c>
      <c r="H23" s="20">
        <v>0</v>
      </c>
      <c r="I23" s="20">
        <v>0</v>
      </c>
      <c r="J23" s="20">
        <v>0</v>
      </c>
      <c r="K23" s="20">
        <v>0</v>
      </c>
      <c r="L23" s="20">
        <v>0</v>
      </c>
      <c r="M23" s="20">
        <v>0</v>
      </c>
      <c r="N23" s="20">
        <v>0</v>
      </c>
      <c r="O23" s="20">
        <v>0</v>
      </c>
      <c r="P23" s="20">
        <v>0</v>
      </c>
      <c r="Q23" s="20">
        <v>0</v>
      </c>
      <c r="R23" s="20">
        <v>0</v>
      </c>
      <c r="S23" s="20">
        <v>0</v>
      </c>
      <c r="T23" s="20">
        <v>0</v>
      </c>
      <c r="U23" s="20">
        <v>0</v>
      </c>
      <c r="V23" s="20">
        <v>0</v>
      </c>
      <c r="W23" s="20">
        <v>0</v>
      </c>
      <c r="X23" s="20">
        <v>0</v>
      </c>
      <c r="Y23" s="20">
        <v>0</v>
      </c>
      <c r="Z23" s="20">
        <v>0</v>
      </c>
      <c r="AA23" s="20">
        <v>0</v>
      </c>
      <c r="AB23" s="20">
        <v>0</v>
      </c>
      <c r="AC23" s="20">
        <v>0</v>
      </c>
      <c r="AD23" s="20">
        <v>0</v>
      </c>
      <c r="AE23" s="20">
        <v>0</v>
      </c>
      <c r="AF23" s="20">
        <v>0</v>
      </c>
      <c r="AG23" s="20">
        <v>0</v>
      </c>
      <c r="AH23" s="22">
        <f t="shared" si="0"/>
        <v>0</v>
      </c>
    </row>
    <row r="24" spans="1:34" s="17" customFormat="1" x14ac:dyDescent="0.2">
      <c r="A24" s="17">
        <v>3452</v>
      </c>
      <c r="B24" s="17">
        <v>1</v>
      </c>
      <c r="C24" s="17" t="s">
        <v>49</v>
      </c>
      <c r="D24" s="17" t="s">
        <v>41</v>
      </c>
      <c r="E24" s="17">
        <v>40000</v>
      </c>
      <c r="F24" s="17">
        <v>40312</v>
      </c>
      <c r="G24" s="17" t="s">
        <v>26</v>
      </c>
      <c r="H24" s="20">
        <v>0</v>
      </c>
      <c r="I24" s="20">
        <v>0</v>
      </c>
      <c r="J24" s="20">
        <v>0</v>
      </c>
      <c r="K24" s="20">
        <v>0</v>
      </c>
      <c r="L24" s="20">
        <v>0</v>
      </c>
      <c r="M24" s="20">
        <v>0</v>
      </c>
      <c r="N24" s="20">
        <v>0</v>
      </c>
      <c r="O24" s="20">
        <v>0</v>
      </c>
      <c r="P24" s="20">
        <v>0</v>
      </c>
      <c r="Q24" s="20">
        <v>0</v>
      </c>
      <c r="R24" s="20">
        <v>0</v>
      </c>
      <c r="S24" s="20">
        <v>0</v>
      </c>
      <c r="T24" s="20">
        <v>0</v>
      </c>
      <c r="U24" s="20">
        <v>0</v>
      </c>
      <c r="V24" s="20">
        <v>0</v>
      </c>
      <c r="W24" s="20">
        <v>0</v>
      </c>
      <c r="X24" s="20">
        <v>0</v>
      </c>
      <c r="Y24" s="20">
        <v>0</v>
      </c>
      <c r="Z24" s="20">
        <v>0</v>
      </c>
      <c r="AA24" s="20">
        <v>0</v>
      </c>
      <c r="AB24" s="20">
        <v>0</v>
      </c>
      <c r="AC24" s="20">
        <v>0</v>
      </c>
      <c r="AD24" s="20">
        <v>0</v>
      </c>
      <c r="AE24" s="20">
        <v>0</v>
      </c>
      <c r="AF24" s="20">
        <v>0</v>
      </c>
      <c r="AG24" s="20">
        <v>0</v>
      </c>
      <c r="AH24" s="22">
        <f t="shared" si="0"/>
        <v>0</v>
      </c>
    </row>
    <row r="25" spans="1:34" s="17" customFormat="1" x14ac:dyDescent="0.2">
      <c r="A25" s="17">
        <v>3498</v>
      </c>
      <c r="B25" s="17">
        <v>1</v>
      </c>
      <c r="C25" s="17" t="s">
        <v>50</v>
      </c>
      <c r="D25" s="17" t="s">
        <v>37</v>
      </c>
      <c r="E25" s="17">
        <v>40000</v>
      </c>
      <c r="F25" s="17">
        <v>40312</v>
      </c>
      <c r="G25" s="17" t="s">
        <v>26</v>
      </c>
      <c r="H25" s="20">
        <v>50000</v>
      </c>
      <c r="I25" s="20">
        <v>50000</v>
      </c>
      <c r="J25" s="20">
        <v>50000</v>
      </c>
      <c r="K25" s="20">
        <v>50000</v>
      </c>
      <c r="L25" s="20">
        <v>0</v>
      </c>
      <c r="M25" s="20">
        <v>0</v>
      </c>
      <c r="N25" s="20">
        <v>0</v>
      </c>
      <c r="O25" s="20">
        <v>0</v>
      </c>
      <c r="P25" s="20">
        <v>0</v>
      </c>
      <c r="Q25" s="20">
        <v>0</v>
      </c>
      <c r="R25" s="20">
        <v>0</v>
      </c>
      <c r="S25" s="20">
        <v>0</v>
      </c>
      <c r="T25" s="20">
        <v>0</v>
      </c>
      <c r="U25" s="20">
        <v>0</v>
      </c>
      <c r="V25" s="20">
        <v>0</v>
      </c>
      <c r="W25" s="20">
        <v>0</v>
      </c>
      <c r="X25" s="20">
        <v>0</v>
      </c>
      <c r="Y25" s="20">
        <v>0</v>
      </c>
      <c r="Z25" s="20">
        <v>0</v>
      </c>
      <c r="AA25" s="20">
        <v>0</v>
      </c>
      <c r="AB25" s="20">
        <v>0</v>
      </c>
      <c r="AC25" s="20">
        <v>0</v>
      </c>
      <c r="AD25" s="20">
        <v>0</v>
      </c>
      <c r="AE25" s="20">
        <v>0</v>
      </c>
      <c r="AF25" s="20">
        <v>200000</v>
      </c>
      <c r="AG25" s="20">
        <v>0</v>
      </c>
      <c r="AH25" s="22">
        <f t="shared" si="0"/>
        <v>400000</v>
      </c>
    </row>
    <row r="26" spans="1:34" s="17" customFormat="1" x14ac:dyDescent="0.2">
      <c r="A26" s="17">
        <v>3499</v>
      </c>
      <c r="B26" s="17">
        <v>1</v>
      </c>
      <c r="C26" s="17" t="s">
        <v>51</v>
      </c>
      <c r="D26" s="17" t="s">
        <v>37</v>
      </c>
      <c r="E26" s="17">
        <v>40000</v>
      </c>
      <c r="F26" s="17">
        <v>40312</v>
      </c>
      <c r="G26" s="17" t="s">
        <v>26</v>
      </c>
      <c r="H26" s="20">
        <v>165000</v>
      </c>
      <c r="I26" s="20">
        <v>165000</v>
      </c>
      <c r="J26" s="20">
        <v>165000</v>
      </c>
      <c r="K26" s="20">
        <v>165000</v>
      </c>
      <c r="L26" s="20">
        <v>165000</v>
      </c>
      <c r="M26" s="20">
        <v>165000</v>
      </c>
      <c r="N26" s="20">
        <v>165000</v>
      </c>
      <c r="O26" s="20">
        <v>165000</v>
      </c>
      <c r="P26" s="20">
        <v>165000</v>
      </c>
      <c r="Q26" s="20">
        <v>165000</v>
      </c>
      <c r="R26" s="20">
        <v>165000</v>
      </c>
      <c r="S26" s="20">
        <v>165000</v>
      </c>
      <c r="T26" s="20">
        <v>165000</v>
      </c>
      <c r="U26" s="20">
        <v>165000</v>
      </c>
      <c r="V26" s="20">
        <v>165000</v>
      </c>
      <c r="W26" s="20">
        <v>165000</v>
      </c>
      <c r="X26" s="20">
        <v>165000</v>
      </c>
      <c r="Y26" s="20">
        <v>165000</v>
      </c>
      <c r="Z26" s="20">
        <v>165000</v>
      </c>
      <c r="AA26" s="20">
        <v>165000</v>
      </c>
      <c r="AB26" s="20">
        <v>165000</v>
      </c>
      <c r="AC26" s="20">
        <v>165000</v>
      </c>
      <c r="AD26" s="20">
        <v>165000</v>
      </c>
      <c r="AE26" s="20">
        <v>165000</v>
      </c>
      <c r="AF26" s="20">
        <v>1980000</v>
      </c>
      <c r="AG26" s="20">
        <v>1980000</v>
      </c>
      <c r="AH26" s="22">
        <f t="shared" si="0"/>
        <v>7920000</v>
      </c>
    </row>
    <row r="27" spans="1:34" s="17" customFormat="1" x14ac:dyDescent="0.2">
      <c r="A27" s="17">
        <v>3500</v>
      </c>
      <c r="B27" s="17">
        <v>1</v>
      </c>
      <c r="C27" s="17" t="s">
        <v>52</v>
      </c>
      <c r="D27" s="17" t="s">
        <v>41</v>
      </c>
      <c r="E27" s="17">
        <v>40000</v>
      </c>
      <c r="F27" s="17">
        <v>40312</v>
      </c>
      <c r="G27" s="17" t="s">
        <v>26</v>
      </c>
      <c r="H27" s="20">
        <v>169000</v>
      </c>
      <c r="I27" s="20">
        <v>173000</v>
      </c>
      <c r="J27" s="20">
        <v>158000</v>
      </c>
      <c r="K27" s="20">
        <v>163000</v>
      </c>
      <c r="L27" s="20">
        <v>112000</v>
      </c>
      <c r="M27" s="20">
        <v>183000</v>
      </c>
      <c r="N27" s="20">
        <v>175000</v>
      </c>
      <c r="O27" s="20">
        <v>197000</v>
      </c>
      <c r="P27" s="20">
        <v>182000</v>
      </c>
      <c r="Q27" s="20">
        <v>167000</v>
      </c>
      <c r="R27" s="20">
        <v>206000</v>
      </c>
      <c r="S27" s="20">
        <v>108000</v>
      </c>
      <c r="T27" s="20">
        <v>168777</v>
      </c>
      <c r="U27" s="20">
        <v>173166</v>
      </c>
      <c r="V27" s="20">
        <v>158403</v>
      </c>
      <c r="W27" s="20">
        <v>162992</v>
      </c>
      <c r="X27" s="20">
        <v>112718</v>
      </c>
      <c r="Y27" s="20">
        <v>182742</v>
      </c>
      <c r="Z27" s="20">
        <v>174962</v>
      </c>
      <c r="AA27" s="20">
        <v>197505</v>
      </c>
      <c r="AB27" s="20">
        <v>182542</v>
      </c>
      <c r="AC27" s="20">
        <v>166982</v>
      </c>
      <c r="AD27" s="20">
        <v>206482</v>
      </c>
      <c r="AE27" s="20">
        <v>107729</v>
      </c>
      <c r="AF27" s="20">
        <v>1993000</v>
      </c>
      <c r="AG27" s="20">
        <v>1995000</v>
      </c>
      <c r="AH27" s="22">
        <f t="shared" si="0"/>
        <v>7976000</v>
      </c>
    </row>
    <row r="28" spans="1:34" s="17" customFormat="1" x14ac:dyDescent="0.2">
      <c r="A28" s="17">
        <v>3501</v>
      </c>
      <c r="B28" s="17">
        <v>1</v>
      </c>
      <c r="C28" s="17" t="s">
        <v>53</v>
      </c>
      <c r="D28" s="17" t="s">
        <v>41</v>
      </c>
      <c r="E28" s="17">
        <v>40000</v>
      </c>
      <c r="F28" s="17">
        <v>40312</v>
      </c>
      <c r="G28" s="17" t="s">
        <v>26</v>
      </c>
      <c r="H28" s="20">
        <v>140000</v>
      </c>
      <c r="I28" s="20">
        <v>135000</v>
      </c>
      <c r="J28" s="20">
        <v>140000</v>
      </c>
      <c r="K28" s="20">
        <v>147000</v>
      </c>
      <c r="L28" s="20">
        <v>190000</v>
      </c>
      <c r="M28" s="20">
        <v>139000</v>
      </c>
      <c r="N28" s="20">
        <v>80000</v>
      </c>
      <c r="O28" s="20">
        <v>46000</v>
      </c>
      <c r="P28" s="20">
        <v>78000</v>
      </c>
      <c r="Q28" s="20">
        <v>68000</v>
      </c>
      <c r="R28" s="20">
        <v>360000</v>
      </c>
      <c r="S28" s="20">
        <v>309000</v>
      </c>
      <c r="T28" s="20">
        <v>144544</v>
      </c>
      <c r="U28" s="20">
        <v>134190</v>
      </c>
      <c r="V28" s="20">
        <v>143391</v>
      </c>
      <c r="W28" s="20">
        <v>151443</v>
      </c>
      <c r="X28" s="20">
        <v>199368</v>
      </c>
      <c r="Y28" s="20">
        <v>142624</v>
      </c>
      <c r="Z28" s="20">
        <v>77063</v>
      </c>
      <c r="AA28" s="20">
        <v>38340</v>
      </c>
      <c r="AB28" s="20">
        <v>75146</v>
      </c>
      <c r="AC28" s="20">
        <v>63261</v>
      </c>
      <c r="AD28" s="20">
        <v>402570</v>
      </c>
      <c r="AE28" s="20">
        <v>345060</v>
      </c>
      <c r="AF28" s="20">
        <v>1832000</v>
      </c>
      <c r="AG28" s="20">
        <v>1917000</v>
      </c>
      <c r="AH28" s="22">
        <f t="shared" si="0"/>
        <v>7498000</v>
      </c>
    </row>
    <row r="29" spans="1:34" s="17" customFormat="1" x14ac:dyDescent="0.2">
      <c r="A29" s="17">
        <v>3507</v>
      </c>
      <c r="B29" s="17">
        <v>1</v>
      </c>
      <c r="C29" s="17" t="s">
        <v>54</v>
      </c>
      <c r="D29" s="17" t="s">
        <v>41</v>
      </c>
      <c r="E29" s="17">
        <v>40000</v>
      </c>
      <c r="F29" s="17">
        <v>40312</v>
      </c>
      <c r="G29" s="17" t="s">
        <v>26</v>
      </c>
      <c r="H29" s="20">
        <v>0</v>
      </c>
      <c r="I29" s="20">
        <v>0</v>
      </c>
      <c r="J29" s="20">
        <v>0</v>
      </c>
      <c r="K29" s="20">
        <v>0</v>
      </c>
      <c r="L29" s="20">
        <v>0</v>
      </c>
      <c r="M29" s="20">
        <v>50000</v>
      </c>
      <c r="N29" s="20">
        <v>250000</v>
      </c>
      <c r="O29" s="20">
        <v>250000</v>
      </c>
      <c r="P29" s="20">
        <v>250000</v>
      </c>
      <c r="Q29" s="20">
        <v>250000</v>
      </c>
      <c r="R29" s="20">
        <v>-50000</v>
      </c>
      <c r="S29" s="20">
        <v>0</v>
      </c>
      <c r="T29" s="20">
        <v>0</v>
      </c>
      <c r="U29" s="20">
        <v>0</v>
      </c>
      <c r="V29" s="20">
        <v>0</v>
      </c>
      <c r="W29" s="20">
        <v>0</v>
      </c>
      <c r="X29" s="20">
        <v>0</v>
      </c>
      <c r="Y29" s="20">
        <v>0</v>
      </c>
      <c r="Z29" s="20">
        <v>0</v>
      </c>
      <c r="AA29" s="20">
        <v>0</v>
      </c>
      <c r="AB29" s="20">
        <v>0</v>
      </c>
      <c r="AC29" s="20">
        <v>0</v>
      </c>
      <c r="AD29" s="20">
        <v>0</v>
      </c>
      <c r="AE29" s="20">
        <v>0</v>
      </c>
      <c r="AF29" s="20">
        <v>1000000</v>
      </c>
      <c r="AG29" s="20">
        <v>0</v>
      </c>
      <c r="AH29" s="22">
        <f t="shared" si="0"/>
        <v>2000000</v>
      </c>
    </row>
    <row r="30" spans="1:34" s="17" customFormat="1" x14ac:dyDescent="0.2">
      <c r="A30" s="17">
        <v>3511</v>
      </c>
      <c r="B30" s="17">
        <v>1</v>
      </c>
      <c r="C30" s="17" t="s">
        <v>55</v>
      </c>
      <c r="D30" s="17" t="s">
        <v>41</v>
      </c>
      <c r="E30" s="17">
        <v>40000</v>
      </c>
      <c r="F30" s="17">
        <v>40312</v>
      </c>
      <c r="G30" s="17" t="s">
        <v>26</v>
      </c>
      <c r="H30" s="20">
        <v>0</v>
      </c>
      <c r="I30" s="20">
        <v>0</v>
      </c>
      <c r="J30" s="20">
        <v>0</v>
      </c>
      <c r="K30" s="20">
        <v>0</v>
      </c>
      <c r="L30" s="20">
        <v>0</v>
      </c>
      <c r="M30" s="20">
        <v>0</v>
      </c>
      <c r="N30" s="20">
        <v>0</v>
      </c>
      <c r="O30" s="20">
        <v>0</v>
      </c>
      <c r="P30" s="20">
        <v>0</v>
      </c>
      <c r="Q30" s="20">
        <v>0</v>
      </c>
      <c r="R30" s="20">
        <v>0</v>
      </c>
      <c r="S30" s="20">
        <v>0</v>
      </c>
      <c r="T30" s="20">
        <v>0</v>
      </c>
      <c r="U30" s="20">
        <v>0</v>
      </c>
      <c r="V30" s="20">
        <v>0</v>
      </c>
      <c r="W30" s="20">
        <v>0</v>
      </c>
      <c r="X30" s="20">
        <v>0</v>
      </c>
      <c r="Y30" s="20">
        <v>0</v>
      </c>
      <c r="Z30" s="20">
        <v>0</v>
      </c>
      <c r="AA30" s="20">
        <v>0</v>
      </c>
      <c r="AB30" s="20">
        <v>0</v>
      </c>
      <c r="AC30" s="20">
        <v>0</v>
      </c>
      <c r="AD30" s="20">
        <v>0</v>
      </c>
      <c r="AE30" s="20">
        <v>0</v>
      </c>
      <c r="AF30" s="20">
        <v>0</v>
      </c>
      <c r="AG30" s="20">
        <v>0</v>
      </c>
      <c r="AH30" s="22">
        <f t="shared" si="0"/>
        <v>0</v>
      </c>
    </row>
    <row r="31" spans="1:34" s="17" customFormat="1" x14ac:dyDescent="0.2">
      <c r="A31" s="17">
        <v>3512</v>
      </c>
      <c r="B31" s="17">
        <v>1</v>
      </c>
      <c r="C31" s="17" t="s">
        <v>56</v>
      </c>
      <c r="D31" s="17" t="s">
        <v>41</v>
      </c>
      <c r="E31" s="17">
        <v>40000</v>
      </c>
      <c r="F31" s="17">
        <v>40312</v>
      </c>
      <c r="G31" s="17" t="s">
        <v>26</v>
      </c>
      <c r="H31" s="20">
        <v>0</v>
      </c>
      <c r="I31" s="20">
        <v>0</v>
      </c>
      <c r="J31" s="20">
        <v>0</v>
      </c>
      <c r="K31" s="20">
        <v>0</v>
      </c>
      <c r="L31" s="20">
        <v>0</v>
      </c>
      <c r="M31" s="20">
        <v>0</v>
      </c>
      <c r="N31" s="20">
        <v>0</v>
      </c>
      <c r="O31" s="20">
        <v>0</v>
      </c>
      <c r="P31" s="20">
        <v>0</v>
      </c>
      <c r="Q31" s="20">
        <v>0</v>
      </c>
      <c r="R31" s="20">
        <v>0</v>
      </c>
      <c r="S31" s="20">
        <v>0</v>
      </c>
      <c r="T31" s="20">
        <v>0</v>
      </c>
      <c r="U31" s="20">
        <v>0</v>
      </c>
      <c r="V31" s="20">
        <v>0</v>
      </c>
      <c r="W31" s="20">
        <v>0</v>
      </c>
      <c r="X31" s="20">
        <v>0</v>
      </c>
      <c r="Y31" s="20">
        <v>0</v>
      </c>
      <c r="Z31" s="20">
        <v>0</v>
      </c>
      <c r="AA31" s="20">
        <v>0</v>
      </c>
      <c r="AB31" s="20">
        <v>0</v>
      </c>
      <c r="AC31" s="20">
        <v>0</v>
      </c>
      <c r="AD31" s="20">
        <v>0</v>
      </c>
      <c r="AE31" s="20">
        <v>0</v>
      </c>
      <c r="AF31" s="20">
        <v>0</v>
      </c>
      <c r="AG31" s="20">
        <v>0</v>
      </c>
      <c r="AH31" s="22">
        <f t="shared" si="0"/>
        <v>0</v>
      </c>
    </row>
    <row r="32" spans="1:34" s="17" customFormat="1" x14ac:dyDescent="0.2">
      <c r="A32" s="17">
        <v>3513</v>
      </c>
      <c r="B32" s="17">
        <v>1</v>
      </c>
      <c r="C32" s="17" t="s">
        <v>57</v>
      </c>
      <c r="D32" s="17" t="s">
        <v>41</v>
      </c>
      <c r="E32" s="17">
        <v>40000</v>
      </c>
      <c r="F32" s="17">
        <v>40312</v>
      </c>
      <c r="G32" s="17" t="s">
        <v>26</v>
      </c>
      <c r="H32" s="20">
        <v>0</v>
      </c>
      <c r="I32" s="20">
        <v>0</v>
      </c>
      <c r="J32" s="20">
        <v>0</v>
      </c>
      <c r="K32" s="20">
        <v>0</v>
      </c>
      <c r="L32" s="20">
        <v>0</v>
      </c>
      <c r="M32" s="20">
        <v>0</v>
      </c>
      <c r="N32" s="20">
        <v>0</v>
      </c>
      <c r="O32" s="20">
        <v>0</v>
      </c>
      <c r="P32" s="20">
        <v>125000</v>
      </c>
      <c r="Q32" s="20">
        <v>125000</v>
      </c>
      <c r="R32" s="20">
        <v>0</v>
      </c>
      <c r="S32" s="20">
        <v>0</v>
      </c>
      <c r="T32" s="20">
        <v>0</v>
      </c>
      <c r="U32" s="20">
        <v>0</v>
      </c>
      <c r="V32" s="20">
        <v>0</v>
      </c>
      <c r="W32" s="20">
        <v>0</v>
      </c>
      <c r="X32" s="20">
        <v>0</v>
      </c>
      <c r="Y32" s="20">
        <v>0</v>
      </c>
      <c r="Z32" s="20">
        <v>0</v>
      </c>
      <c r="AA32" s="20">
        <v>0</v>
      </c>
      <c r="AB32" s="20">
        <v>0</v>
      </c>
      <c r="AC32" s="20">
        <v>0</v>
      </c>
      <c r="AD32" s="20">
        <v>0</v>
      </c>
      <c r="AE32" s="20">
        <v>0</v>
      </c>
      <c r="AF32" s="20">
        <v>250000</v>
      </c>
      <c r="AG32" s="20">
        <v>0</v>
      </c>
      <c r="AH32" s="22">
        <f t="shared" si="0"/>
        <v>500000</v>
      </c>
    </row>
    <row r="33" spans="1:34" s="17" customFormat="1" x14ac:dyDescent="0.2">
      <c r="A33" s="17">
        <v>3520</v>
      </c>
      <c r="B33" s="17">
        <v>1</v>
      </c>
      <c r="C33" s="17" t="s">
        <v>58</v>
      </c>
      <c r="D33" s="17" t="s">
        <v>41</v>
      </c>
      <c r="E33" s="17">
        <v>40000</v>
      </c>
      <c r="F33" s="17">
        <v>40312</v>
      </c>
      <c r="G33" s="17" t="s">
        <v>26</v>
      </c>
      <c r="H33" s="20">
        <v>0</v>
      </c>
      <c r="I33" s="20">
        <v>0</v>
      </c>
      <c r="J33" s="20">
        <v>0</v>
      </c>
      <c r="K33" s="20">
        <v>0</v>
      </c>
      <c r="L33" s="20">
        <v>0</v>
      </c>
      <c r="M33" s="20">
        <v>0</v>
      </c>
      <c r="N33" s="20">
        <v>0</v>
      </c>
      <c r="O33" s="20">
        <v>0</v>
      </c>
      <c r="P33" s="20">
        <v>0</v>
      </c>
      <c r="Q33" s="20">
        <v>0</v>
      </c>
      <c r="R33" s="20">
        <v>0</v>
      </c>
      <c r="S33" s="20">
        <v>0</v>
      </c>
      <c r="T33" s="20">
        <v>0</v>
      </c>
      <c r="U33" s="20">
        <v>0</v>
      </c>
      <c r="V33" s="20">
        <v>0</v>
      </c>
      <c r="W33" s="20">
        <v>0</v>
      </c>
      <c r="X33" s="20">
        <v>0</v>
      </c>
      <c r="Y33" s="20">
        <v>0</v>
      </c>
      <c r="Z33" s="20">
        <v>0</v>
      </c>
      <c r="AA33" s="20">
        <v>0</v>
      </c>
      <c r="AB33" s="20">
        <v>0</v>
      </c>
      <c r="AC33" s="20">
        <v>0</v>
      </c>
      <c r="AD33" s="20">
        <v>0</v>
      </c>
      <c r="AE33" s="20">
        <v>0</v>
      </c>
      <c r="AF33" s="20">
        <v>0</v>
      </c>
      <c r="AG33" s="20">
        <v>0</v>
      </c>
      <c r="AH33" s="22">
        <f t="shared" si="0"/>
        <v>0</v>
      </c>
    </row>
    <row r="34" spans="1:34" s="17" customFormat="1" x14ac:dyDescent="0.2">
      <c r="A34" s="17">
        <v>3521</v>
      </c>
      <c r="B34" s="17">
        <v>1</v>
      </c>
      <c r="C34" s="17" t="s">
        <v>59</v>
      </c>
      <c r="D34" s="17" t="s">
        <v>41</v>
      </c>
      <c r="E34" s="17">
        <v>40000</v>
      </c>
      <c r="F34" s="17">
        <v>40312</v>
      </c>
      <c r="G34" s="17" t="s">
        <v>26</v>
      </c>
      <c r="H34" s="20">
        <v>0</v>
      </c>
      <c r="I34" s="20">
        <v>0</v>
      </c>
      <c r="J34" s="20">
        <v>0</v>
      </c>
      <c r="K34" s="20">
        <v>0</v>
      </c>
      <c r="L34" s="20">
        <v>0</v>
      </c>
      <c r="M34" s="20">
        <v>0</v>
      </c>
      <c r="N34" s="20">
        <v>0</v>
      </c>
      <c r="O34" s="20">
        <v>0</v>
      </c>
      <c r="P34" s="20">
        <v>0</v>
      </c>
      <c r="Q34" s="20">
        <v>0</v>
      </c>
      <c r="R34" s="20">
        <v>0</v>
      </c>
      <c r="S34" s="20">
        <v>0</v>
      </c>
      <c r="T34" s="20">
        <v>0</v>
      </c>
      <c r="U34" s="20">
        <v>0</v>
      </c>
      <c r="V34" s="20">
        <v>0</v>
      </c>
      <c r="W34" s="20">
        <v>100000</v>
      </c>
      <c r="X34" s="20">
        <v>150000</v>
      </c>
      <c r="Y34" s="20">
        <v>-50000</v>
      </c>
      <c r="Z34" s="20">
        <v>0</v>
      </c>
      <c r="AA34" s="20">
        <v>0</v>
      </c>
      <c r="AB34" s="20">
        <v>0</v>
      </c>
      <c r="AC34" s="20">
        <v>0</v>
      </c>
      <c r="AD34" s="20">
        <v>0</v>
      </c>
      <c r="AE34" s="20">
        <v>0</v>
      </c>
      <c r="AF34" s="20">
        <v>0</v>
      </c>
      <c r="AG34" s="20">
        <v>200000</v>
      </c>
      <c r="AH34" s="22">
        <f t="shared" si="0"/>
        <v>400000</v>
      </c>
    </row>
    <row r="35" spans="1:34" s="17" customFormat="1" x14ac:dyDescent="0.2">
      <c r="A35" s="17">
        <v>3522</v>
      </c>
      <c r="B35" s="17">
        <v>1</v>
      </c>
      <c r="C35" s="17" t="s">
        <v>60</v>
      </c>
      <c r="D35" s="17" t="s">
        <v>41</v>
      </c>
      <c r="E35" s="17">
        <v>40000</v>
      </c>
      <c r="F35" s="17">
        <v>40312</v>
      </c>
      <c r="G35" s="17" t="s">
        <v>26</v>
      </c>
      <c r="H35" s="20">
        <v>0</v>
      </c>
      <c r="I35" s="20">
        <v>0</v>
      </c>
      <c r="J35" s="20">
        <v>100000</v>
      </c>
      <c r="K35" s="20">
        <v>150000</v>
      </c>
      <c r="L35" s="20">
        <v>100000</v>
      </c>
      <c r="M35" s="20">
        <v>-50000</v>
      </c>
      <c r="N35" s="20">
        <v>0</v>
      </c>
      <c r="O35" s="20">
        <v>0</v>
      </c>
      <c r="P35" s="20">
        <v>0</v>
      </c>
      <c r="Q35" s="20">
        <v>0</v>
      </c>
      <c r="R35" s="20">
        <v>0</v>
      </c>
      <c r="S35" s="20">
        <v>0</v>
      </c>
      <c r="T35" s="20">
        <v>0</v>
      </c>
      <c r="U35" s="20">
        <v>0</v>
      </c>
      <c r="V35" s="20">
        <v>0</v>
      </c>
      <c r="W35" s="20">
        <v>0</v>
      </c>
      <c r="X35" s="20">
        <v>50000</v>
      </c>
      <c r="Y35" s="20">
        <v>50000</v>
      </c>
      <c r="Z35" s="20">
        <v>50000</v>
      </c>
      <c r="AA35" s="20">
        <v>75000</v>
      </c>
      <c r="AB35" s="20">
        <v>-25000</v>
      </c>
      <c r="AC35" s="20">
        <v>0</v>
      </c>
      <c r="AD35" s="20">
        <v>0</v>
      </c>
      <c r="AE35" s="20">
        <v>0</v>
      </c>
      <c r="AF35" s="20">
        <v>300000</v>
      </c>
      <c r="AG35" s="20">
        <v>200000</v>
      </c>
      <c r="AH35" s="22">
        <f t="shared" si="0"/>
        <v>1000000</v>
      </c>
    </row>
    <row r="36" spans="1:34" s="17" customFormat="1" x14ac:dyDescent="0.2">
      <c r="A36" s="17">
        <v>3524</v>
      </c>
      <c r="B36" s="17">
        <v>1</v>
      </c>
      <c r="C36" s="17" t="s">
        <v>61</v>
      </c>
      <c r="D36" s="17" t="s">
        <v>41</v>
      </c>
      <c r="E36" s="17">
        <v>40000</v>
      </c>
      <c r="F36" s="17">
        <v>40312</v>
      </c>
      <c r="G36" s="17" t="s">
        <v>26</v>
      </c>
      <c r="H36" s="20">
        <v>0</v>
      </c>
      <c r="I36" s="20">
        <v>0</v>
      </c>
      <c r="J36" s="20">
        <v>62000</v>
      </c>
      <c r="K36" s="20">
        <v>59000</v>
      </c>
      <c r="L36" s="20">
        <v>-11000</v>
      </c>
      <c r="M36" s="20">
        <v>0</v>
      </c>
      <c r="N36" s="20">
        <v>0</v>
      </c>
      <c r="O36" s="20">
        <v>0</v>
      </c>
      <c r="P36" s="20">
        <v>0</v>
      </c>
      <c r="Q36" s="20">
        <v>0</v>
      </c>
      <c r="R36" s="20">
        <v>0</v>
      </c>
      <c r="S36" s="20">
        <v>0</v>
      </c>
      <c r="T36" s="20">
        <v>0</v>
      </c>
      <c r="U36" s="20">
        <v>0</v>
      </c>
      <c r="V36" s="20">
        <v>0</v>
      </c>
      <c r="W36" s="20">
        <v>0</v>
      </c>
      <c r="X36" s="20">
        <v>0</v>
      </c>
      <c r="Y36" s="20">
        <v>0</v>
      </c>
      <c r="Z36" s="20">
        <v>0</v>
      </c>
      <c r="AA36" s="20">
        <v>0</v>
      </c>
      <c r="AB36" s="20">
        <v>0</v>
      </c>
      <c r="AC36" s="20">
        <v>0</v>
      </c>
      <c r="AD36" s="20">
        <v>0</v>
      </c>
      <c r="AE36" s="20">
        <v>0</v>
      </c>
      <c r="AF36" s="20">
        <v>110000</v>
      </c>
      <c r="AG36" s="20">
        <v>0</v>
      </c>
      <c r="AH36" s="22">
        <f t="shared" si="0"/>
        <v>220000</v>
      </c>
    </row>
    <row r="37" spans="1:34" s="17" customFormat="1" x14ac:dyDescent="0.2">
      <c r="A37" s="17">
        <v>3525</v>
      </c>
      <c r="B37" s="17">
        <v>1</v>
      </c>
      <c r="C37" s="17" t="s">
        <v>62</v>
      </c>
      <c r="D37" s="17" t="s">
        <v>41</v>
      </c>
      <c r="E37" s="17">
        <v>40000</v>
      </c>
      <c r="F37" s="17">
        <v>40312</v>
      </c>
      <c r="G37" s="17" t="s">
        <v>26</v>
      </c>
      <c r="H37" s="20">
        <v>0</v>
      </c>
      <c r="I37" s="20">
        <v>0</v>
      </c>
      <c r="J37" s="20">
        <v>125000</v>
      </c>
      <c r="K37" s="20">
        <v>125000</v>
      </c>
      <c r="L37" s="20">
        <v>125000</v>
      </c>
      <c r="M37" s="20">
        <v>125000</v>
      </c>
      <c r="N37" s="20">
        <v>0</v>
      </c>
      <c r="O37" s="20">
        <v>0</v>
      </c>
      <c r="P37" s="20">
        <v>0</v>
      </c>
      <c r="Q37" s="20">
        <v>0</v>
      </c>
      <c r="R37" s="20">
        <v>0</v>
      </c>
      <c r="S37" s="20">
        <v>0</v>
      </c>
      <c r="T37" s="20">
        <v>0</v>
      </c>
      <c r="U37" s="20">
        <v>0</v>
      </c>
      <c r="V37" s="20">
        <v>0</v>
      </c>
      <c r="W37" s="20">
        <v>0</v>
      </c>
      <c r="X37" s="20">
        <v>0</v>
      </c>
      <c r="Y37" s="20">
        <v>0</v>
      </c>
      <c r="Z37" s="20">
        <v>0</v>
      </c>
      <c r="AA37" s="20">
        <v>0</v>
      </c>
      <c r="AB37" s="20">
        <v>0</v>
      </c>
      <c r="AC37" s="20">
        <v>0</v>
      </c>
      <c r="AD37" s="20">
        <v>0</v>
      </c>
      <c r="AE37" s="20">
        <v>0</v>
      </c>
      <c r="AF37" s="20">
        <v>500000</v>
      </c>
      <c r="AG37" s="20">
        <v>0</v>
      </c>
      <c r="AH37" s="22">
        <f t="shared" ref="AH37:AH64" si="1">SUM(H37:AG37)</f>
        <v>1000000</v>
      </c>
    </row>
    <row r="38" spans="1:34" s="17" customFormat="1" x14ac:dyDescent="0.2">
      <c r="A38" s="17">
        <v>3526</v>
      </c>
      <c r="B38" s="17">
        <v>1</v>
      </c>
      <c r="C38" s="17" t="s">
        <v>63</v>
      </c>
      <c r="D38" s="17" t="s">
        <v>41</v>
      </c>
      <c r="E38" s="17">
        <v>40000</v>
      </c>
      <c r="F38" s="17">
        <v>40312</v>
      </c>
      <c r="G38" s="17" t="s">
        <v>26</v>
      </c>
      <c r="H38" s="20">
        <v>0</v>
      </c>
      <c r="I38" s="20">
        <v>0</v>
      </c>
      <c r="J38" s="20">
        <v>0</v>
      </c>
      <c r="K38" s="20">
        <v>0</v>
      </c>
      <c r="L38" s="20">
        <v>0</v>
      </c>
      <c r="M38" s="20">
        <v>0</v>
      </c>
      <c r="N38" s="20">
        <v>0</v>
      </c>
      <c r="O38" s="20">
        <v>0</v>
      </c>
      <c r="P38" s="20">
        <v>0</v>
      </c>
      <c r="Q38" s="20">
        <v>0</v>
      </c>
      <c r="R38" s="20">
        <v>0</v>
      </c>
      <c r="S38" s="20">
        <v>0</v>
      </c>
      <c r="T38" s="20">
        <v>0</v>
      </c>
      <c r="U38" s="20">
        <v>0</v>
      </c>
      <c r="V38" s="20">
        <v>0</v>
      </c>
      <c r="W38" s="20">
        <v>0</v>
      </c>
      <c r="X38" s="20">
        <v>0</v>
      </c>
      <c r="Y38" s="20">
        <v>0</v>
      </c>
      <c r="Z38" s="20">
        <v>0</v>
      </c>
      <c r="AA38" s="20">
        <v>0</v>
      </c>
      <c r="AB38" s="20">
        <v>0</v>
      </c>
      <c r="AC38" s="20">
        <v>0</v>
      </c>
      <c r="AD38" s="20">
        <v>0</v>
      </c>
      <c r="AE38" s="20">
        <v>0</v>
      </c>
      <c r="AF38" s="20">
        <v>0</v>
      </c>
      <c r="AG38" s="20">
        <v>0</v>
      </c>
      <c r="AH38" s="22">
        <f t="shared" si="1"/>
        <v>0</v>
      </c>
    </row>
    <row r="39" spans="1:34" s="17" customFormat="1" x14ac:dyDescent="0.2">
      <c r="A39" s="17">
        <v>3527</v>
      </c>
      <c r="B39" s="17">
        <v>1</v>
      </c>
      <c r="C39" s="17" t="s">
        <v>64</v>
      </c>
      <c r="D39" s="17" t="s">
        <v>41</v>
      </c>
      <c r="E39" s="17">
        <v>40000</v>
      </c>
      <c r="F39" s="17">
        <v>40312</v>
      </c>
      <c r="G39" s="17" t="s">
        <v>26</v>
      </c>
      <c r="H39" s="20">
        <v>0</v>
      </c>
      <c r="I39" s="20">
        <v>0</v>
      </c>
      <c r="J39" s="20">
        <v>0</v>
      </c>
      <c r="K39" s="20">
        <v>0</v>
      </c>
      <c r="L39" s="20">
        <v>0</v>
      </c>
      <c r="M39" s="20">
        <v>0</v>
      </c>
      <c r="N39" s="20">
        <v>0</v>
      </c>
      <c r="O39" s="20">
        <v>0</v>
      </c>
      <c r="P39" s="20">
        <v>0</v>
      </c>
      <c r="Q39" s="20">
        <v>0</v>
      </c>
      <c r="R39" s="20">
        <v>0</v>
      </c>
      <c r="S39" s="20">
        <v>0</v>
      </c>
      <c r="T39" s="20">
        <v>0</v>
      </c>
      <c r="U39" s="20">
        <v>0</v>
      </c>
      <c r="V39" s="20">
        <v>0</v>
      </c>
      <c r="W39" s="20">
        <v>0</v>
      </c>
      <c r="X39" s="20">
        <v>0</v>
      </c>
      <c r="Y39" s="20">
        <v>0</v>
      </c>
      <c r="Z39" s="20">
        <v>0</v>
      </c>
      <c r="AA39" s="20">
        <v>0</v>
      </c>
      <c r="AB39" s="20">
        <v>0</v>
      </c>
      <c r="AC39" s="20">
        <v>0</v>
      </c>
      <c r="AD39" s="20">
        <v>0</v>
      </c>
      <c r="AE39" s="20">
        <v>0</v>
      </c>
      <c r="AF39" s="20">
        <v>0</v>
      </c>
      <c r="AG39" s="20">
        <v>0</v>
      </c>
      <c r="AH39" s="22">
        <f t="shared" si="1"/>
        <v>0</v>
      </c>
    </row>
    <row r="40" spans="1:34" s="17" customFormat="1" x14ac:dyDescent="0.2">
      <c r="A40" s="17">
        <v>3528</v>
      </c>
      <c r="B40" s="17">
        <v>1</v>
      </c>
      <c r="C40" s="17" t="s">
        <v>65</v>
      </c>
      <c r="D40" s="17" t="s">
        <v>41</v>
      </c>
      <c r="E40" s="17">
        <v>40000</v>
      </c>
      <c r="F40" s="17">
        <v>40312</v>
      </c>
      <c r="G40" s="17" t="s">
        <v>26</v>
      </c>
      <c r="H40" s="20">
        <v>0</v>
      </c>
      <c r="I40" s="20">
        <v>0</v>
      </c>
      <c r="J40" s="20">
        <v>80000</v>
      </c>
      <c r="K40" s="20">
        <v>60000</v>
      </c>
      <c r="L40" s="20">
        <v>60000</v>
      </c>
      <c r="M40" s="20">
        <v>-40000</v>
      </c>
      <c r="N40" s="20">
        <v>0</v>
      </c>
      <c r="O40" s="20">
        <v>0</v>
      </c>
      <c r="P40" s="20">
        <v>0</v>
      </c>
      <c r="Q40" s="20">
        <v>0</v>
      </c>
      <c r="R40" s="20">
        <v>0</v>
      </c>
      <c r="S40" s="20">
        <v>0</v>
      </c>
      <c r="T40" s="20">
        <v>0</v>
      </c>
      <c r="U40" s="20">
        <v>0</v>
      </c>
      <c r="V40" s="20">
        <v>0</v>
      </c>
      <c r="W40" s="20">
        <v>0</v>
      </c>
      <c r="X40" s="20">
        <v>0</v>
      </c>
      <c r="Y40" s="20">
        <v>0</v>
      </c>
      <c r="Z40" s="20">
        <v>0</v>
      </c>
      <c r="AA40" s="20">
        <v>0</v>
      </c>
      <c r="AB40" s="20">
        <v>0</v>
      </c>
      <c r="AC40" s="20">
        <v>0</v>
      </c>
      <c r="AD40" s="20">
        <v>0</v>
      </c>
      <c r="AE40" s="20">
        <v>0</v>
      </c>
      <c r="AF40" s="20">
        <v>160000</v>
      </c>
      <c r="AG40" s="20">
        <v>0</v>
      </c>
      <c r="AH40" s="22">
        <f t="shared" si="1"/>
        <v>320000</v>
      </c>
    </row>
    <row r="41" spans="1:34" s="17" customFormat="1" x14ac:dyDescent="0.2">
      <c r="A41" s="17">
        <v>3529</v>
      </c>
      <c r="B41" s="17">
        <v>1</v>
      </c>
      <c r="C41" s="17" t="s">
        <v>66</v>
      </c>
      <c r="D41" s="17" t="s">
        <v>41</v>
      </c>
      <c r="E41" s="17">
        <v>40000</v>
      </c>
      <c r="F41" s="17">
        <v>40312</v>
      </c>
      <c r="G41" s="17" t="s">
        <v>26</v>
      </c>
      <c r="H41" s="20">
        <v>0</v>
      </c>
      <c r="I41" s="20">
        <v>0</v>
      </c>
      <c r="J41" s="20">
        <v>0</v>
      </c>
      <c r="K41" s="20">
        <v>0</v>
      </c>
      <c r="L41" s="20">
        <v>0</v>
      </c>
      <c r="M41" s="20">
        <v>0</v>
      </c>
      <c r="N41" s="20">
        <v>0</v>
      </c>
      <c r="O41" s="20">
        <v>0</v>
      </c>
      <c r="P41" s="20">
        <v>0</v>
      </c>
      <c r="Q41" s="20">
        <v>75000</v>
      </c>
      <c r="R41" s="20">
        <v>75000</v>
      </c>
      <c r="S41" s="20">
        <v>50000</v>
      </c>
      <c r="T41" s="20">
        <v>100000</v>
      </c>
      <c r="U41" s="20">
        <v>50000</v>
      </c>
      <c r="V41" s="20">
        <v>50000</v>
      </c>
      <c r="W41" s="20">
        <v>0</v>
      </c>
      <c r="X41" s="20">
        <v>0</v>
      </c>
      <c r="Y41" s="20">
        <v>0</v>
      </c>
      <c r="Z41" s="20">
        <v>0</v>
      </c>
      <c r="AA41" s="20">
        <v>0</v>
      </c>
      <c r="AB41" s="20">
        <v>0</v>
      </c>
      <c r="AC41" s="20">
        <v>0</v>
      </c>
      <c r="AD41" s="20">
        <v>0</v>
      </c>
      <c r="AE41" s="20">
        <v>0</v>
      </c>
      <c r="AF41" s="20">
        <v>200000</v>
      </c>
      <c r="AG41" s="20">
        <v>200000</v>
      </c>
      <c r="AH41" s="22">
        <f t="shared" si="1"/>
        <v>800000</v>
      </c>
    </row>
    <row r="42" spans="1:34" s="17" customFormat="1" x14ac:dyDescent="0.2">
      <c r="A42" s="17">
        <v>3530</v>
      </c>
      <c r="B42" s="17">
        <v>1</v>
      </c>
      <c r="C42" s="17" t="s">
        <v>67</v>
      </c>
      <c r="D42" s="17" t="s">
        <v>41</v>
      </c>
      <c r="E42" s="17">
        <v>40000</v>
      </c>
      <c r="F42" s="17">
        <v>40312</v>
      </c>
      <c r="G42" s="17" t="s">
        <v>26</v>
      </c>
      <c r="H42" s="20">
        <v>0</v>
      </c>
      <c r="I42" s="20">
        <v>0</v>
      </c>
      <c r="J42" s="20">
        <v>0</v>
      </c>
      <c r="K42" s="20">
        <v>75000</v>
      </c>
      <c r="L42" s="20">
        <v>125000</v>
      </c>
      <c r="M42" s="20">
        <v>100000</v>
      </c>
      <c r="N42" s="20">
        <v>175000</v>
      </c>
      <c r="O42" s="20">
        <v>25000</v>
      </c>
      <c r="P42" s="20">
        <v>0</v>
      </c>
      <c r="Q42" s="20">
        <v>0</v>
      </c>
      <c r="R42" s="20">
        <v>0</v>
      </c>
      <c r="S42" s="20">
        <v>0</v>
      </c>
      <c r="T42" s="20">
        <v>0</v>
      </c>
      <c r="U42" s="20">
        <v>0</v>
      </c>
      <c r="V42" s="20">
        <v>0</v>
      </c>
      <c r="W42" s="20">
        <v>0</v>
      </c>
      <c r="X42" s="20">
        <v>0</v>
      </c>
      <c r="Y42" s="20">
        <v>0</v>
      </c>
      <c r="Z42" s="20">
        <v>0</v>
      </c>
      <c r="AA42" s="20">
        <v>0</v>
      </c>
      <c r="AB42" s="20">
        <v>0</v>
      </c>
      <c r="AC42" s="20">
        <v>0</v>
      </c>
      <c r="AD42" s="20">
        <v>0</v>
      </c>
      <c r="AE42" s="20">
        <v>0</v>
      </c>
      <c r="AF42" s="20">
        <v>500000</v>
      </c>
      <c r="AG42" s="20">
        <v>0</v>
      </c>
      <c r="AH42" s="22">
        <f t="shared" si="1"/>
        <v>1000000</v>
      </c>
    </row>
    <row r="43" spans="1:34" s="17" customFormat="1" x14ac:dyDescent="0.2">
      <c r="A43" s="17">
        <v>3531</v>
      </c>
      <c r="B43" s="17">
        <v>1</v>
      </c>
      <c r="C43" s="17" t="s">
        <v>68</v>
      </c>
      <c r="D43" s="17" t="s">
        <v>37</v>
      </c>
      <c r="E43" s="17">
        <v>40000</v>
      </c>
      <c r="F43" s="17">
        <v>40312</v>
      </c>
      <c r="G43" s="17" t="s">
        <v>26</v>
      </c>
      <c r="H43" s="20">
        <v>0</v>
      </c>
      <c r="I43" s="20">
        <v>0</v>
      </c>
      <c r="J43" s="20">
        <v>0</v>
      </c>
      <c r="K43" s="20">
        <v>0</v>
      </c>
      <c r="L43" s="20">
        <v>0</v>
      </c>
      <c r="M43" s="20">
        <v>0</v>
      </c>
      <c r="N43" s="20">
        <v>0</v>
      </c>
      <c r="O43" s="20">
        <v>0</v>
      </c>
      <c r="P43" s="20">
        <v>0</v>
      </c>
      <c r="Q43" s="20">
        <v>0</v>
      </c>
      <c r="R43" s="20">
        <v>0</v>
      </c>
      <c r="S43" s="20">
        <v>0</v>
      </c>
      <c r="T43" s="20">
        <v>0</v>
      </c>
      <c r="U43" s="20">
        <v>0</v>
      </c>
      <c r="V43" s="20">
        <v>0</v>
      </c>
      <c r="W43" s="20">
        <v>0</v>
      </c>
      <c r="X43" s="20">
        <v>0</v>
      </c>
      <c r="Y43" s="20">
        <v>0</v>
      </c>
      <c r="Z43" s="20">
        <v>0</v>
      </c>
      <c r="AA43" s="20">
        <v>0</v>
      </c>
      <c r="AB43" s="20">
        <v>0</v>
      </c>
      <c r="AC43" s="20">
        <v>0</v>
      </c>
      <c r="AD43" s="20">
        <v>0</v>
      </c>
      <c r="AE43" s="20">
        <v>0</v>
      </c>
      <c r="AF43" s="20">
        <v>0</v>
      </c>
      <c r="AG43" s="20">
        <v>0</v>
      </c>
      <c r="AH43" s="22">
        <f t="shared" si="1"/>
        <v>0</v>
      </c>
    </row>
    <row r="44" spans="1:34" s="17" customFormat="1" x14ac:dyDescent="0.2">
      <c r="A44" s="17">
        <v>3532</v>
      </c>
      <c r="B44" s="17">
        <v>1</v>
      </c>
      <c r="C44" s="17" t="s">
        <v>69</v>
      </c>
      <c r="D44" s="17" t="s">
        <v>41</v>
      </c>
      <c r="E44" s="17">
        <v>40000</v>
      </c>
      <c r="F44" s="17">
        <v>40312</v>
      </c>
      <c r="G44" s="17" t="s">
        <v>26</v>
      </c>
      <c r="H44" s="20">
        <v>0</v>
      </c>
      <c r="I44" s="20">
        <v>0</v>
      </c>
      <c r="J44" s="20">
        <v>0</v>
      </c>
      <c r="K44" s="20">
        <v>0</v>
      </c>
      <c r="L44" s="20">
        <v>0</v>
      </c>
      <c r="M44" s="20">
        <v>0</v>
      </c>
      <c r="N44" s="20">
        <v>0</v>
      </c>
      <c r="O44" s="20">
        <v>0</v>
      </c>
      <c r="P44" s="20">
        <v>50000</v>
      </c>
      <c r="Q44" s="20">
        <v>50000</v>
      </c>
      <c r="R44" s="20">
        <v>50000</v>
      </c>
      <c r="S44" s="20">
        <v>0</v>
      </c>
      <c r="T44" s="20">
        <v>0</v>
      </c>
      <c r="U44" s="20">
        <v>0</v>
      </c>
      <c r="V44" s="20">
        <v>0</v>
      </c>
      <c r="W44" s="20">
        <v>0</v>
      </c>
      <c r="X44" s="20">
        <v>0</v>
      </c>
      <c r="Y44" s="20">
        <v>0</v>
      </c>
      <c r="Z44" s="20">
        <v>0</v>
      </c>
      <c r="AA44" s="20">
        <v>0</v>
      </c>
      <c r="AB44" s="20">
        <v>0</v>
      </c>
      <c r="AC44" s="20">
        <v>0</v>
      </c>
      <c r="AD44" s="20">
        <v>0</v>
      </c>
      <c r="AE44" s="20">
        <v>0</v>
      </c>
      <c r="AF44" s="20">
        <v>150000</v>
      </c>
      <c r="AG44" s="20">
        <v>0</v>
      </c>
      <c r="AH44" s="22">
        <f t="shared" si="1"/>
        <v>300000</v>
      </c>
    </row>
    <row r="45" spans="1:34" s="17" customFormat="1" x14ac:dyDescent="0.2">
      <c r="A45" s="17">
        <v>3533</v>
      </c>
      <c r="B45" s="17">
        <v>1</v>
      </c>
      <c r="C45" s="17" t="s">
        <v>70</v>
      </c>
      <c r="D45" s="17" t="s">
        <v>41</v>
      </c>
      <c r="E45" s="17">
        <v>40000</v>
      </c>
      <c r="F45" s="17">
        <v>40312</v>
      </c>
      <c r="G45" s="17" t="s">
        <v>26</v>
      </c>
      <c r="H45" s="20">
        <v>0</v>
      </c>
      <c r="I45" s="20">
        <v>0</v>
      </c>
      <c r="J45" s="20">
        <v>0</v>
      </c>
      <c r="K45" s="20">
        <v>0</v>
      </c>
      <c r="L45" s="20">
        <v>0</v>
      </c>
      <c r="M45" s="20">
        <v>0</v>
      </c>
      <c r="N45" s="20">
        <v>0</v>
      </c>
      <c r="O45" s="20">
        <v>0</v>
      </c>
      <c r="P45" s="20">
        <v>0</v>
      </c>
      <c r="Q45" s="20">
        <v>0</v>
      </c>
      <c r="R45" s="20">
        <v>0</v>
      </c>
      <c r="S45" s="20">
        <v>0</v>
      </c>
      <c r="T45" s="20">
        <v>0</v>
      </c>
      <c r="U45" s="20">
        <v>0</v>
      </c>
      <c r="V45" s="20">
        <v>0</v>
      </c>
      <c r="W45" s="20">
        <v>0</v>
      </c>
      <c r="X45" s="20">
        <v>83500</v>
      </c>
      <c r="Y45" s="20">
        <v>83250</v>
      </c>
      <c r="Z45" s="20">
        <v>83250</v>
      </c>
      <c r="AA45" s="20">
        <v>0</v>
      </c>
      <c r="AB45" s="20">
        <v>0</v>
      </c>
      <c r="AC45" s="20">
        <v>0</v>
      </c>
      <c r="AD45" s="20">
        <v>0</v>
      </c>
      <c r="AE45" s="20">
        <v>0</v>
      </c>
      <c r="AF45" s="20">
        <v>0</v>
      </c>
      <c r="AG45" s="20">
        <v>250000</v>
      </c>
      <c r="AH45" s="22">
        <f t="shared" si="1"/>
        <v>500000</v>
      </c>
    </row>
    <row r="46" spans="1:34" s="17" customFormat="1" x14ac:dyDescent="0.2">
      <c r="A46" s="17">
        <v>3634</v>
      </c>
      <c r="B46" s="17">
        <v>1</v>
      </c>
      <c r="C46" s="17" t="s">
        <v>71</v>
      </c>
      <c r="D46" s="17" t="s">
        <v>41</v>
      </c>
      <c r="E46" s="17">
        <v>40000</v>
      </c>
      <c r="F46" s="17">
        <v>40312</v>
      </c>
      <c r="G46" s="17" t="s">
        <v>26</v>
      </c>
      <c r="H46" s="20">
        <v>0</v>
      </c>
      <c r="I46" s="20">
        <v>0</v>
      </c>
      <c r="J46" s="20">
        <v>58000</v>
      </c>
      <c r="K46" s="20">
        <v>57000</v>
      </c>
      <c r="L46" s="20">
        <v>-11000</v>
      </c>
      <c r="M46" s="20">
        <v>0</v>
      </c>
      <c r="N46" s="20">
        <v>0</v>
      </c>
      <c r="O46" s="20">
        <v>0</v>
      </c>
      <c r="P46" s="20">
        <v>0</v>
      </c>
      <c r="Q46" s="20">
        <v>0</v>
      </c>
      <c r="R46" s="20">
        <v>0</v>
      </c>
      <c r="S46" s="20">
        <v>0</v>
      </c>
      <c r="T46" s="20">
        <v>0</v>
      </c>
      <c r="U46" s="20">
        <v>0</v>
      </c>
      <c r="V46" s="20">
        <v>58000</v>
      </c>
      <c r="W46" s="20">
        <v>57000</v>
      </c>
      <c r="X46" s="20">
        <v>-11000</v>
      </c>
      <c r="Y46" s="20">
        <v>0</v>
      </c>
      <c r="Z46" s="20">
        <v>0</v>
      </c>
      <c r="AA46" s="20">
        <v>0</v>
      </c>
      <c r="AB46" s="20">
        <v>0</v>
      </c>
      <c r="AC46" s="20">
        <v>0</v>
      </c>
      <c r="AD46" s="20">
        <v>0</v>
      </c>
      <c r="AE46" s="20">
        <v>0</v>
      </c>
      <c r="AF46" s="20">
        <v>104000</v>
      </c>
      <c r="AG46" s="20">
        <v>104000</v>
      </c>
      <c r="AH46" s="22">
        <f t="shared" si="1"/>
        <v>416000</v>
      </c>
    </row>
    <row r="47" spans="1:34" s="17" customFormat="1" x14ac:dyDescent="0.2">
      <c r="A47" s="17">
        <v>3637</v>
      </c>
      <c r="B47" s="17">
        <v>1</v>
      </c>
      <c r="C47" s="17" t="s">
        <v>72</v>
      </c>
      <c r="D47" s="17" t="s">
        <v>43</v>
      </c>
      <c r="E47" s="17">
        <v>40000</v>
      </c>
      <c r="F47" s="17">
        <v>40312</v>
      </c>
      <c r="G47" s="17" t="s">
        <v>26</v>
      </c>
      <c r="H47" s="20">
        <v>0</v>
      </c>
      <c r="I47" s="20">
        <v>0</v>
      </c>
      <c r="J47" s="20">
        <v>112000</v>
      </c>
      <c r="K47" s="20">
        <v>112000</v>
      </c>
      <c r="L47" s="20">
        <v>56000</v>
      </c>
      <c r="M47" s="20">
        <v>0</v>
      </c>
      <c r="N47" s="20">
        <v>0</v>
      </c>
      <c r="O47" s="20">
        <v>0</v>
      </c>
      <c r="P47" s="20">
        <v>0</v>
      </c>
      <c r="Q47" s="20">
        <v>0</v>
      </c>
      <c r="R47" s="20">
        <v>0</v>
      </c>
      <c r="S47" s="20">
        <v>0</v>
      </c>
      <c r="T47" s="20">
        <v>0</v>
      </c>
      <c r="U47" s="20">
        <v>0</v>
      </c>
      <c r="V47" s="20">
        <v>0</v>
      </c>
      <c r="W47" s="20">
        <v>0</v>
      </c>
      <c r="X47" s="20">
        <v>0</v>
      </c>
      <c r="Y47" s="20">
        <v>0</v>
      </c>
      <c r="Z47" s="20">
        <v>0</v>
      </c>
      <c r="AA47" s="20">
        <v>0</v>
      </c>
      <c r="AB47" s="20">
        <v>0</v>
      </c>
      <c r="AC47" s="20">
        <v>0</v>
      </c>
      <c r="AD47" s="20">
        <v>0</v>
      </c>
      <c r="AE47" s="20">
        <v>0</v>
      </c>
      <c r="AF47" s="20">
        <v>280000</v>
      </c>
      <c r="AG47" s="20">
        <v>0</v>
      </c>
      <c r="AH47" s="22">
        <f t="shared" si="1"/>
        <v>560000</v>
      </c>
    </row>
    <row r="48" spans="1:34" s="17" customFormat="1" x14ac:dyDescent="0.2">
      <c r="A48" s="17">
        <v>3641</v>
      </c>
      <c r="B48" s="17">
        <v>1</v>
      </c>
      <c r="C48" s="17" t="s">
        <v>73</v>
      </c>
      <c r="D48" s="17" t="s">
        <v>41</v>
      </c>
      <c r="E48" s="17">
        <v>40000</v>
      </c>
      <c r="F48" s="17">
        <v>40312</v>
      </c>
      <c r="G48" s="17" t="s">
        <v>26</v>
      </c>
      <c r="H48" s="20">
        <v>0</v>
      </c>
      <c r="I48" s="20">
        <v>0</v>
      </c>
      <c r="J48" s="20">
        <v>75000</v>
      </c>
      <c r="K48" s="20">
        <v>75000</v>
      </c>
      <c r="L48" s="20">
        <v>75000</v>
      </c>
      <c r="M48" s="20">
        <v>-25000</v>
      </c>
      <c r="N48" s="20">
        <v>0</v>
      </c>
      <c r="O48" s="20">
        <v>0</v>
      </c>
      <c r="P48" s="20">
        <v>0</v>
      </c>
      <c r="Q48" s="20">
        <v>0</v>
      </c>
      <c r="R48" s="20">
        <v>0</v>
      </c>
      <c r="S48" s="20">
        <v>0</v>
      </c>
      <c r="T48" s="20">
        <v>0</v>
      </c>
      <c r="U48" s="20">
        <v>0</v>
      </c>
      <c r="V48" s="20">
        <v>0</v>
      </c>
      <c r="W48" s="20">
        <v>0</v>
      </c>
      <c r="X48" s="20">
        <v>0</v>
      </c>
      <c r="Y48" s="20">
        <v>0</v>
      </c>
      <c r="Z48" s="20">
        <v>0</v>
      </c>
      <c r="AA48" s="20">
        <v>0</v>
      </c>
      <c r="AB48" s="20">
        <v>0</v>
      </c>
      <c r="AC48" s="20">
        <v>0</v>
      </c>
      <c r="AD48" s="20">
        <v>0</v>
      </c>
      <c r="AE48" s="20">
        <v>0</v>
      </c>
      <c r="AF48" s="20">
        <v>200000</v>
      </c>
      <c r="AG48" s="20">
        <v>0</v>
      </c>
      <c r="AH48" s="22">
        <f t="shared" si="1"/>
        <v>400000</v>
      </c>
    </row>
    <row r="49" spans="1:34" s="17" customFormat="1" x14ac:dyDescent="0.2">
      <c r="A49" s="17">
        <v>3643</v>
      </c>
      <c r="B49" s="17">
        <v>1</v>
      </c>
      <c r="C49" s="17" t="s">
        <v>74</v>
      </c>
      <c r="D49" s="17" t="s">
        <v>41</v>
      </c>
      <c r="E49" s="17">
        <v>40000</v>
      </c>
      <c r="F49" s="17">
        <v>40312</v>
      </c>
      <c r="G49" s="17" t="s">
        <v>26</v>
      </c>
      <c r="H49" s="20">
        <v>0</v>
      </c>
      <c r="I49" s="20">
        <v>0</v>
      </c>
      <c r="J49" s="20">
        <v>0</v>
      </c>
      <c r="K49" s="20">
        <v>0</v>
      </c>
      <c r="L49" s="20">
        <v>0</v>
      </c>
      <c r="M49" s="20">
        <v>0</v>
      </c>
      <c r="N49" s="20">
        <v>0</v>
      </c>
      <c r="O49" s="20">
        <v>0</v>
      </c>
      <c r="P49" s="20">
        <v>0</v>
      </c>
      <c r="Q49" s="20">
        <v>0</v>
      </c>
      <c r="R49" s="20">
        <v>0</v>
      </c>
      <c r="S49" s="20">
        <v>0</v>
      </c>
      <c r="T49" s="20">
        <v>0</v>
      </c>
      <c r="U49" s="20">
        <v>0</v>
      </c>
      <c r="V49" s="20">
        <v>0</v>
      </c>
      <c r="W49" s="20">
        <v>0</v>
      </c>
      <c r="X49" s="20">
        <v>0</v>
      </c>
      <c r="Y49" s="20">
        <v>0</v>
      </c>
      <c r="Z49" s="20">
        <v>0</v>
      </c>
      <c r="AA49" s="20">
        <v>0</v>
      </c>
      <c r="AB49" s="20">
        <v>0</v>
      </c>
      <c r="AC49" s="20">
        <v>0</v>
      </c>
      <c r="AD49" s="20">
        <v>0</v>
      </c>
      <c r="AE49" s="20">
        <v>0</v>
      </c>
      <c r="AF49" s="20">
        <v>0</v>
      </c>
      <c r="AG49" s="20">
        <v>0</v>
      </c>
      <c r="AH49" s="22">
        <f t="shared" si="1"/>
        <v>0</v>
      </c>
    </row>
    <row r="50" spans="1:34" s="17" customFormat="1" x14ac:dyDescent="0.2">
      <c r="A50" s="17">
        <v>3646</v>
      </c>
      <c r="B50" s="17">
        <v>1</v>
      </c>
      <c r="C50" s="17" t="s">
        <v>76</v>
      </c>
      <c r="D50" s="17" t="s">
        <v>41</v>
      </c>
      <c r="E50" s="17">
        <v>40000</v>
      </c>
      <c r="F50" s="17">
        <v>40312</v>
      </c>
      <c r="G50" s="17" t="s">
        <v>26</v>
      </c>
      <c r="H50" s="20">
        <v>0</v>
      </c>
      <c r="I50" s="20">
        <v>0</v>
      </c>
      <c r="J50" s="20">
        <v>0</v>
      </c>
      <c r="K50" s="20">
        <v>0</v>
      </c>
      <c r="L50" s="20">
        <v>0</v>
      </c>
      <c r="M50" s="20">
        <v>0</v>
      </c>
      <c r="N50" s="20">
        <v>0</v>
      </c>
      <c r="O50" s="20">
        <v>63000</v>
      </c>
      <c r="P50" s="20">
        <v>63000</v>
      </c>
      <c r="Q50" s="20">
        <v>63000</v>
      </c>
      <c r="R50" s="20">
        <v>63000</v>
      </c>
      <c r="S50" s="20">
        <v>-2000</v>
      </c>
      <c r="T50" s="20">
        <v>62500</v>
      </c>
      <c r="U50" s="20">
        <v>62500</v>
      </c>
      <c r="V50" s="20">
        <v>62500</v>
      </c>
      <c r="W50" s="20">
        <v>62500</v>
      </c>
      <c r="X50" s="20">
        <v>0</v>
      </c>
      <c r="Y50" s="20">
        <v>0</v>
      </c>
      <c r="Z50" s="20">
        <v>0</v>
      </c>
      <c r="AA50" s="20">
        <v>0</v>
      </c>
      <c r="AB50" s="20">
        <v>0</v>
      </c>
      <c r="AC50" s="20">
        <v>0</v>
      </c>
      <c r="AD50" s="20">
        <v>0</v>
      </c>
      <c r="AE50" s="20">
        <v>0</v>
      </c>
      <c r="AF50" s="20">
        <v>250000</v>
      </c>
      <c r="AG50" s="20">
        <v>250000</v>
      </c>
      <c r="AH50" s="22">
        <f t="shared" si="1"/>
        <v>1000000</v>
      </c>
    </row>
    <row r="51" spans="1:34" s="17" customFormat="1" x14ac:dyDescent="0.2">
      <c r="A51" s="17">
        <v>3650</v>
      </c>
      <c r="B51" s="17">
        <v>1</v>
      </c>
      <c r="C51" s="17" t="s">
        <v>77</v>
      </c>
      <c r="D51" s="17" t="s">
        <v>41</v>
      </c>
      <c r="E51" s="17">
        <v>40000</v>
      </c>
      <c r="F51" s="17">
        <v>40312</v>
      </c>
      <c r="G51" s="17" t="s">
        <v>26</v>
      </c>
      <c r="H51" s="20">
        <v>0</v>
      </c>
      <c r="I51" s="20">
        <v>0</v>
      </c>
      <c r="J51" s="20">
        <v>0</v>
      </c>
      <c r="K51" s="20">
        <v>0</v>
      </c>
      <c r="L51" s="20">
        <v>0</v>
      </c>
      <c r="M51" s="20">
        <v>0</v>
      </c>
      <c r="N51" s="20">
        <v>0</v>
      </c>
      <c r="O51" s="20">
        <v>0</v>
      </c>
      <c r="P51" s="20">
        <v>0</v>
      </c>
      <c r="Q51" s="20">
        <v>0</v>
      </c>
      <c r="R51" s="20">
        <v>0</v>
      </c>
      <c r="S51" s="20">
        <v>0</v>
      </c>
      <c r="T51" s="20">
        <v>0</v>
      </c>
      <c r="U51" s="20">
        <v>0</v>
      </c>
      <c r="V51" s="20">
        <v>0</v>
      </c>
      <c r="W51" s="20">
        <v>0</v>
      </c>
      <c r="X51" s="20">
        <v>0</v>
      </c>
      <c r="Y51" s="20">
        <v>0</v>
      </c>
      <c r="Z51" s="20">
        <v>0</v>
      </c>
      <c r="AA51" s="20">
        <v>0</v>
      </c>
      <c r="AB51" s="20">
        <v>0</v>
      </c>
      <c r="AC51" s="20">
        <v>0</v>
      </c>
      <c r="AD51" s="20">
        <v>0</v>
      </c>
      <c r="AE51" s="20">
        <v>0</v>
      </c>
      <c r="AF51" s="20">
        <v>0</v>
      </c>
      <c r="AG51" s="20">
        <v>0</v>
      </c>
      <c r="AH51" s="22">
        <f t="shared" si="1"/>
        <v>0</v>
      </c>
    </row>
    <row r="52" spans="1:34" s="17" customFormat="1" x14ac:dyDescent="0.2">
      <c r="A52" s="17">
        <v>3651</v>
      </c>
      <c r="B52" s="17">
        <v>1</v>
      </c>
      <c r="C52" s="17" t="s">
        <v>78</v>
      </c>
      <c r="D52" s="17" t="s">
        <v>43</v>
      </c>
      <c r="E52" s="17">
        <v>40000</v>
      </c>
      <c r="F52" s="17">
        <v>40312</v>
      </c>
      <c r="G52" s="17" t="s">
        <v>26</v>
      </c>
      <c r="H52" s="20">
        <v>0</v>
      </c>
      <c r="I52" s="20">
        <v>0</v>
      </c>
      <c r="J52" s="20">
        <v>0</v>
      </c>
      <c r="K52" s="20">
        <v>0</v>
      </c>
      <c r="L52" s="20">
        <v>0</v>
      </c>
      <c r="M52" s="20">
        <v>0</v>
      </c>
      <c r="N52" s="20">
        <v>0</v>
      </c>
      <c r="O52" s="20">
        <v>0</v>
      </c>
      <c r="P52" s="20">
        <v>0</v>
      </c>
      <c r="Q52" s="20">
        <v>0</v>
      </c>
      <c r="R52" s="20">
        <v>0</v>
      </c>
      <c r="S52" s="20">
        <v>0</v>
      </c>
      <c r="T52" s="20">
        <v>0</v>
      </c>
      <c r="U52" s="20">
        <v>0</v>
      </c>
      <c r="V52" s="20">
        <v>0</v>
      </c>
      <c r="W52" s="20">
        <v>0</v>
      </c>
      <c r="X52" s="20">
        <v>0</v>
      </c>
      <c r="Y52" s="20">
        <v>0</v>
      </c>
      <c r="Z52" s="20">
        <v>0</v>
      </c>
      <c r="AA52" s="20">
        <v>0</v>
      </c>
      <c r="AB52" s="20">
        <v>0</v>
      </c>
      <c r="AC52" s="20">
        <v>0</v>
      </c>
      <c r="AD52" s="20">
        <v>0</v>
      </c>
      <c r="AE52" s="20">
        <v>0</v>
      </c>
      <c r="AF52" s="20">
        <v>0</v>
      </c>
      <c r="AG52" s="20">
        <v>0</v>
      </c>
      <c r="AH52" s="22">
        <f t="shared" si="1"/>
        <v>0</v>
      </c>
    </row>
    <row r="53" spans="1:34" s="17" customFormat="1" x14ac:dyDescent="0.2">
      <c r="A53" s="17">
        <v>3652</v>
      </c>
      <c r="B53" s="17">
        <v>1</v>
      </c>
      <c r="C53" s="17" t="s">
        <v>79</v>
      </c>
      <c r="D53" s="17" t="s">
        <v>41</v>
      </c>
      <c r="E53" s="17">
        <v>40000</v>
      </c>
      <c r="F53" s="17">
        <v>40312</v>
      </c>
      <c r="G53" s="17" t="s">
        <v>26</v>
      </c>
      <c r="H53" s="20">
        <v>57000</v>
      </c>
      <c r="I53" s="20">
        <v>68000</v>
      </c>
      <c r="J53" s="20">
        <v>99000</v>
      </c>
      <c r="K53" s="20">
        <v>67000</v>
      </c>
      <c r="L53" s="20">
        <v>57000</v>
      </c>
      <c r="M53" s="20">
        <v>53000</v>
      </c>
      <c r="N53" s="20">
        <v>64000</v>
      </c>
      <c r="O53" s="20">
        <v>74000</v>
      </c>
      <c r="P53" s="20">
        <v>75000</v>
      </c>
      <c r="Q53" s="20">
        <v>62000</v>
      </c>
      <c r="R53" s="20">
        <v>65000</v>
      </c>
      <c r="S53" s="20">
        <v>80000</v>
      </c>
      <c r="T53" s="20">
        <v>56912</v>
      </c>
      <c r="U53" s="20">
        <v>68558</v>
      </c>
      <c r="V53" s="20">
        <v>99368</v>
      </c>
      <c r="W53" s="20">
        <v>66906</v>
      </c>
      <c r="X53" s="20">
        <v>57572</v>
      </c>
      <c r="Y53" s="20">
        <v>53608</v>
      </c>
      <c r="Z53" s="20">
        <v>65006</v>
      </c>
      <c r="AA53" s="20">
        <v>74753</v>
      </c>
      <c r="AB53" s="20">
        <v>76157</v>
      </c>
      <c r="AC53" s="20">
        <v>62446</v>
      </c>
      <c r="AD53" s="20">
        <v>64676</v>
      </c>
      <c r="AE53" s="20">
        <v>80038</v>
      </c>
      <c r="AF53" s="20">
        <v>821000</v>
      </c>
      <c r="AG53" s="20">
        <v>826000</v>
      </c>
      <c r="AH53" s="22">
        <f t="shared" si="1"/>
        <v>3294000</v>
      </c>
    </row>
    <row r="54" spans="1:34" s="17" customFormat="1" x14ac:dyDescent="0.2">
      <c r="A54" s="17">
        <v>3653</v>
      </c>
      <c r="B54" s="17">
        <v>1</v>
      </c>
      <c r="C54" s="17" t="s">
        <v>80</v>
      </c>
      <c r="D54" s="17" t="s">
        <v>41</v>
      </c>
      <c r="E54" s="17">
        <v>40000</v>
      </c>
      <c r="F54" s="17">
        <v>40312</v>
      </c>
      <c r="G54" s="17" t="s">
        <v>26</v>
      </c>
      <c r="H54" s="20">
        <v>0</v>
      </c>
      <c r="I54" s="20">
        <v>0</v>
      </c>
      <c r="J54" s="20">
        <v>0</v>
      </c>
      <c r="K54" s="20">
        <v>0</v>
      </c>
      <c r="L54" s="20">
        <v>0</v>
      </c>
      <c r="M54" s="20">
        <v>0</v>
      </c>
      <c r="N54" s="20">
        <v>0</v>
      </c>
      <c r="O54" s="20">
        <v>0</v>
      </c>
      <c r="P54" s="20">
        <v>0</v>
      </c>
      <c r="Q54" s="20">
        <v>0</v>
      </c>
      <c r="R54" s="20">
        <v>0</v>
      </c>
      <c r="S54" s="20">
        <v>0</v>
      </c>
      <c r="T54" s="20">
        <v>0</v>
      </c>
      <c r="U54" s="20">
        <v>0</v>
      </c>
      <c r="V54" s="20">
        <v>0</v>
      </c>
      <c r="W54" s="20">
        <v>0</v>
      </c>
      <c r="X54" s="20">
        <v>0</v>
      </c>
      <c r="Y54" s="20">
        <v>0</v>
      </c>
      <c r="Z54" s="20">
        <v>0</v>
      </c>
      <c r="AA54" s="20">
        <v>0</v>
      </c>
      <c r="AB54" s="20">
        <v>0</v>
      </c>
      <c r="AC54" s="20">
        <v>0</v>
      </c>
      <c r="AD54" s="20">
        <v>0</v>
      </c>
      <c r="AE54" s="20">
        <v>0</v>
      </c>
      <c r="AF54" s="20">
        <v>0</v>
      </c>
      <c r="AG54" s="20">
        <v>0</v>
      </c>
      <c r="AH54" s="22">
        <f t="shared" si="1"/>
        <v>0</v>
      </c>
    </row>
    <row r="55" spans="1:34" s="17" customFormat="1" x14ac:dyDescent="0.2">
      <c r="A55" s="17">
        <v>3693</v>
      </c>
      <c r="B55" s="17">
        <v>1</v>
      </c>
      <c r="C55" s="17" t="s">
        <v>81</v>
      </c>
      <c r="D55" s="17" t="s">
        <v>41</v>
      </c>
      <c r="E55" s="17">
        <v>40000</v>
      </c>
      <c r="F55" s="17">
        <v>40312</v>
      </c>
      <c r="G55" s="17" t="s">
        <v>26</v>
      </c>
      <c r="H55" s="20">
        <v>34000</v>
      </c>
      <c r="I55" s="20">
        <v>33000</v>
      </c>
      <c r="J55" s="20">
        <v>33000</v>
      </c>
      <c r="K55" s="20">
        <v>0</v>
      </c>
      <c r="L55" s="20">
        <v>0</v>
      </c>
      <c r="M55" s="20">
        <v>0</v>
      </c>
      <c r="N55" s="20">
        <v>0</v>
      </c>
      <c r="O55" s="20">
        <v>0</v>
      </c>
      <c r="P55" s="20">
        <v>0</v>
      </c>
      <c r="Q55" s="20">
        <v>0</v>
      </c>
      <c r="R55" s="20">
        <v>0</v>
      </c>
      <c r="S55" s="20">
        <v>0</v>
      </c>
      <c r="T55" s="20">
        <v>0</v>
      </c>
      <c r="U55" s="20">
        <v>0</v>
      </c>
      <c r="V55" s="20">
        <v>0</v>
      </c>
      <c r="W55" s="20">
        <v>0</v>
      </c>
      <c r="X55" s="20">
        <v>0</v>
      </c>
      <c r="Y55" s="20">
        <v>0</v>
      </c>
      <c r="Z55" s="20">
        <v>0</v>
      </c>
      <c r="AA55" s="20">
        <v>0</v>
      </c>
      <c r="AB55" s="20">
        <v>0</v>
      </c>
      <c r="AC55" s="20">
        <v>0</v>
      </c>
      <c r="AD55" s="20">
        <v>0</v>
      </c>
      <c r="AE55" s="20">
        <v>0</v>
      </c>
      <c r="AF55" s="20">
        <v>100000</v>
      </c>
      <c r="AG55" s="20">
        <v>0</v>
      </c>
      <c r="AH55" s="22">
        <f t="shared" si="1"/>
        <v>200000</v>
      </c>
    </row>
    <row r="56" spans="1:34" s="17" customFormat="1" x14ac:dyDescent="0.2">
      <c r="A56" s="17">
        <v>3700</v>
      </c>
      <c r="B56" s="17">
        <v>1</v>
      </c>
      <c r="C56" s="17" t="s">
        <v>83</v>
      </c>
      <c r="D56" s="17" t="s">
        <v>84</v>
      </c>
      <c r="E56" s="17">
        <v>40000</v>
      </c>
      <c r="F56" s="17">
        <v>40312</v>
      </c>
      <c r="G56" s="17" t="s">
        <v>26</v>
      </c>
      <c r="H56" s="20">
        <v>69000</v>
      </c>
      <c r="I56" s="20">
        <v>55000</v>
      </c>
      <c r="J56" s="20">
        <v>72000</v>
      </c>
      <c r="K56" s="20">
        <v>43000</v>
      </c>
      <c r="L56" s="20">
        <v>133000</v>
      </c>
      <c r="M56" s="20">
        <v>177000</v>
      </c>
      <c r="N56" s="20">
        <v>136000</v>
      </c>
      <c r="O56" s="20">
        <v>92000</v>
      </c>
      <c r="P56" s="20">
        <v>84000</v>
      </c>
      <c r="Q56" s="20">
        <v>47000</v>
      </c>
      <c r="R56" s="20">
        <v>69000</v>
      </c>
      <c r="S56" s="20">
        <v>23000</v>
      </c>
      <c r="T56" s="20">
        <v>70904</v>
      </c>
      <c r="U56" s="20">
        <v>55000</v>
      </c>
      <c r="V56" s="20">
        <v>72199</v>
      </c>
      <c r="W56" s="20">
        <v>42900</v>
      </c>
      <c r="X56" s="20">
        <v>132800</v>
      </c>
      <c r="Y56" s="20">
        <v>176900</v>
      </c>
      <c r="Z56" s="20">
        <v>135499</v>
      </c>
      <c r="AA56" s="20">
        <v>91499</v>
      </c>
      <c r="AB56" s="20">
        <v>83800</v>
      </c>
      <c r="AC56" s="20">
        <v>47299</v>
      </c>
      <c r="AD56" s="20">
        <v>68700</v>
      </c>
      <c r="AE56" s="20">
        <v>22500</v>
      </c>
      <c r="AF56" s="20">
        <v>1000000</v>
      </c>
      <c r="AG56" s="20">
        <v>1000000</v>
      </c>
      <c r="AH56" s="22">
        <f t="shared" si="1"/>
        <v>4000000</v>
      </c>
    </row>
    <row r="57" spans="1:34" s="17" customFormat="1" x14ac:dyDescent="0.2">
      <c r="A57" s="17">
        <v>4301</v>
      </c>
      <c r="B57" s="17">
        <v>1</v>
      </c>
      <c r="C57" s="17" t="s">
        <v>85</v>
      </c>
      <c r="D57" s="17" t="s">
        <v>86</v>
      </c>
      <c r="E57" s="17">
        <v>40000</v>
      </c>
      <c r="F57" s="17">
        <v>40312</v>
      </c>
      <c r="G57" s="17" t="s">
        <v>26</v>
      </c>
      <c r="H57" s="20">
        <v>10000</v>
      </c>
      <c r="I57" s="20">
        <v>18000</v>
      </c>
      <c r="J57" s="20">
        <v>17000</v>
      </c>
      <c r="K57" s="20">
        <v>5000</v>
      </c>
      <c r="L57" s="20">
        <v>40000</v>
      </c>
      <c r="M57" s="20">
        <v>6000</v>
      </c>
      <c r="N57" s="20">
        <v>19000</v>
      </c>
      <c r="O57" s="20">
        <v>35000</v>
      </c>
      <c r="P57" s="20">
        <v>95000</v>
      </c>
      <c r="Q57" s="20">
        <v>9000</v>
      </c>
      <c r="R57" s="20">
        <v>42000</v>
      </c>
      <c r="S57" s="20">
        <v>217000</v>
      </c>
      <c r="T57" s="20">
        <v>7880</v>
      </c>
      <c r="U57" s="20">
        <v>13514</v>
      </c>
      <c r="V57" s="20">
        <v>13081</v>
      </c>
      <c r="W57" s="20">
        <v>3940</v>
      </c>
      <c r="X57" s="20">
        <v>30929</v>
      </c>
      <c r="Y57" s="20">
        <v>4964</v>
      </c>
      <c r="Z57" s="20">
        <v>14657</v>
      </c>
      <c r="AA57" s="20">
        <v>26674</v>
      </c>
      <c r="AB57" s="20">
        <v>72811</v>
      </c>
      <c r="AC57" s="20">
        <v>6659</v>
      </c>
      <c r="AD57" s="20">
        <v>32426</v>
      </c>
      <c r="AE57" s="20">
        <v>166465</v>
      </c>
      <c r="AF57" s="20">
        <v>513000</v>
      </c>
      <c r="AG57" s="20">
        <v>394000</v>
      </c>
      <c r="AH57" s="22">
        <f t="shared" si="1"/>
        <v>1814000</v>
      </c>
    </row>
    <row r="58" spans="1:34" s="17" customFormat="1" x14ac:dyDescent="0.2">
      <c r="A58" s="17">
        <v>4304</v>
      </c>
      <c r="B58" s="17">
        <v>1</v>
      </c>
      <c r="C58" s="17" t="s">
        <v>87</v>
      </c>
      <c r="D58" s="17" t="s">
        <v>88</v>
      </c>
      <c r="E58" s="17">
        <v>40000</v>
      </c>
      <c r="F58" s="17">
        <v>40308</v>
      </c>
      <c r="G58" s="17" t="s">
        <v>26</v>
      </c>
      <c r="H58" s="20">
        <v>150000</v>
      </c>
      <c r="I58" s="20">
        <v>150000</v>
      </c>
      <c r="J58" s="20">
        <v>300000</v>
      </c>
      <c r="K58" s="20">
        <v>300000</v>
      </c>
      <c r="L58" s="20">
        <v>450000</v>
      </c>
      <c r="M58" s="20">
        <v>450000</v>
      </c>
      <c r="N58" s="20">
        <v>480000</v>
      </c>
      <c r="O58" s="20">
        <v>480000</v>
      </c>
      <c r="P58" s="20">
        <v>60000</v>
      </c>
      <c r="Q58" s="20">
        <v>60000</v>
      </c>
      <c r="R58" s="20">
        <v>62000</v>
      </c>
      <c r="S58" s="20">
        <v>60000</v>
      </c>
      <c r="T58" s="20">
        <v>33400</v>
      </c>
      <c r="U58" s="20">
        <v>33400</v>
      </c>
      <c r="V58" s="20">
        <v>100200</v>
      </c>
      <c r="W58" s="20">
        <v>0</v>
      </c>
      <c r="X58" s="20">
        <v>0</v>
      </c>
      <c r="Y58" s="20">
        <v>0</v>
      </c>
      <c r="Z58" s="20">
        <v>334000</v>
      </c>
      <c r="AA58" s="20">
        <v>668000</v>
      </c>
      <c r="AB58" s="20">
        <v>668000</v>
      </c>
      <c r="AC58" s="20">
        <v>668000</v>
      </c>
      <c r="AD58" s="20">
        <v>334000</v>
      </c>
      <c r="AE58" s="20">
        <v>501000</v>
      </c>
      <c r="AF58" s="20">
        <v>3002000</v>
      </c>
      <c r="AG58" s="20">
        <v>3340000</v>
      </c>
      <c r="AH58" s="22">
        <f t="shared" si="1"/>
        <v>12684000</v>
      </c>
    </row>
    <row r="59" spans="1:34" s="17" customFormat="1" x14ac:dyDescent="0.2">
      <c r="A59" s="17">
        <v>4308</v>
      </c>
      <c r="B59" s="17">
        <v>1</v>
      </c>
      <c r="C59" s="17" t="s">
        <v>89</v>
      </c>
      <c r="D59" s="17" t="s">
        <v>90</v>
      </c>
      <c r="E59" s="17">
        <v>40000</v>
      </c>
      <c r="F59" s="17">
        <v>40312</v>
      </c>
      <c r="G59" s="17" t="s">
        <v>26</v>
      </c>
      <c r="H59" s="20">
        <v>3000</v>
      </c>
      <c r="I59" s="20">
        <v>4000</v>
      </c>
      <c r="J59" s="20">
        <v>9000</v>
      </c>
      <c r="K59" s="20">
        <v>6000</v>
      </c>
      <c r="L59" s="20">
        <v>3000</v>
      </c>
      <c r="M59" s="20">
        <v>5000</v>
      </c>
      <c r="N59" s="20">
        <v>6000</v>
      </c>
      <c r="O59" s="20">
        <v>6000</v>
      </c>
      <c r="P59" s="20">
        <v>4000</v>
      </c>
      <c r="Q59" s="20">
        <v>9000</v>
      </c>
      <c r="R59" s="20">
        <v>10000</v>
      </c>
      <c r="S59" s="20">
        <v>9000</v>
      </c>
      <c r="T59" s="20">
        <v>2529</v>
      </c>
      <c r="U59" s="20">
        <v>3361</v>
      </c>
      <c r="V59" s="20">
        <v>7306</v>
      </c>
      <c r="W59" s="20">
        <v>5577</v>
      </c>
      <c r="X59" s="20">
        <v>2483</v>
      </c>
      <c r="Y59" s="20">
        <v>4310</v>
      </c>
      <c r="Z59" s="20">
        <v>5142</v>
      </c>
      <c r="AA59" s="20">
        <v>4979</v>
      </c>
      <c r="AB59" s="20">
        <v>3991</v>
      </c>
      <c r="AC59" s="20">
        <v>8197</v>
      </c>
      <c r="AD59" s="20">
        <v>8561</v>
      </c>
      <c r="AE59" s="20">
        <v>8564</v>
      </c>
      <c r="AF59" s="20">
        <v>74000</v>
      </c>
      <c r="AG59" s="20">
        <v>65000</v>
      </c>
      <c r="AH59" s="22">
        <f t="shared" si="1"/>
        <v>278000</v>
      </c>
    </row>
    <row r="60" spans="1:34" s="17" customFormat="1" x14ac:dyDescent="0.2">
      <c r="A60" s="17">
        <v>4308</v>
      </c>
      <c r="B60" s="17">
        <v>2</v>
      </c>
      <c r="C60" s="17" t="s">
        <v>89</v>
      </c>
      <c r="D60" s="17" t="s">
        <v>90</v>
      </c>
      <c r="E60" s="17">
        <v>40000</v>
      </c>
      <c r="F60" s="17">
        <v>40312</v>
      </c>
      <c r="G60" s="17" t="s">
        <v>26</v>
      </c>
      <c r="H60" s="20">
        <v>0</v>
      </c>
      <c r="I60" s="20">
        <v>0</v>
      </c>
      <c r="J60" s="20">
        <v>0</v>
      </c>
      <c r="K60" s="20">
        <v>0</v>
      </c>
      <c r="L60" s="20">
        <v>0</v>
      </c>
      <c r="M60" s="20">
        <v>0</v>
      </c>
      <c r="N60" s="20">
        <v>0</v>
      </c>
      <c r="O60" s="20">
        <v>0</v>
      </c>
      <c r="P60" s="20">
        <v>0</v>
      </c>
      <c r="Q60" s="20">
        <v>0</v>
      </c>
      <c r="R60" s="20">
        <v>0</v>
      </c>
      <c r="S60" s="20">
        <v>0</v>
      </c>
      <c r="T60" s="20">
        <v>0</v>
      </c>
      <c r="U60" s="20">
        <v>0</v>
      </c>
      <c r="V60" s="20">
        <v>0</v>
      </c>
      <c r="W60" s="20">
        <v>0</v>
      </c>
      <c r="X60" s="20">
        <v>0</v>
      </c>
      <c r="Y60" s="20">
        <v>0</v>
      </c>
      <c r="Z60" s="20">
        <v>0</v>
      </c>
      <c r="AA60" s="20">
        <v>0</v>
      </c>
      <c r="AB60" s="20">
        <v>0</v>
      </c>
      <c r="AC60" s="20">
        <v>0</v>
      </c>
      <c r="AD60" s="20">
        <v>0</v>
      </c>
      <c r="AE60" s="20">
        <v>0</v>
      </c>
      <c r="AF60" s="20">
        <v>0</v>
      </c>
      <c r="AG60" s="20">
        <v>0</v>
      </c>
      <c r="AH60" s="22">
        <f t="shared" si="1"/>
        <v>0</v>
      </c>
    </row>
    <row r="61" spans="1:34" s="17" customFormat="1" x14ac:dyDescent="0.2">
      <c r="A61" s="17">
        <v>4308</v>
      </c>
      <c r="B61" s="17">
        <v>3</v>
      </c>
      <c r="C61" s="17" t="s">
        <v>89</v>
      </c>
      <c r="D61" s="17" t="s">
        <v>90</v>
      </c>
      <c r="E61" s="17">
        <v>40000</v>
      </c>
      <c r="F61" s="17">
        <v>40312</v>
      </c>
      <c r="G61" s="17" t="s">
        <v>26</v>
      </c>
      <c r="H61" s="20">
        <v>0</v>
      </c>
      <c r="I61" s="20">
        <v>0</v>
      </c>
      <c r="J61" s="20">
        <v>0</v>
      </c>
      <c r="K61" s="20">
        <v>68000</v>
      </c>
      <c r="L61" s="20">
        <v>68000</v>
      </c>
      <c r="M61" s="20">
        <v>68000</v>
      </c>
      <c r="N61" s="20">
        <v>42000</v>
      </c>
      <c r="O61" s="20">
        <v>42000</v>
      </c>
      <c r="P61" s="20">
        <v>68000</v>
      </c>
      <c r="Q61" s="20">
        <v>42000</v>
      </c>
      <c r="R61" s="20">
        <v>42000</v>
      </c>
      <c r="S61" s="20">
        <v>60000</v>
      </c>
      <c r="T61" s="20">
        <v>41650</v>
      </c>
      <c r="U61" s="20">
        <v>41650</v>
      </c>
      <c r="V61" s="20">
        <v>41650</v>
      </c>
      <c r="W61" s="20">
        <v>41650</v>
      </c>
      <c r="X61" s="20">
        <v>41650</v>
      </c>
      <c r="Y61" s="20">
        <v>41650</v>
      </c>
      <c r="Z61" s="20">
        <v>41850</v>
      </c>
      <c r="AA61" s="20">
        <v>41650</v>
      </c>
      <c r="AB61" s="20">
        <v>41650</v>
      </c>
      <c r="AC61" s="20">
        <v>41650</v>
      </c>
      <c r="AD61" s="20">
        <v>41650</v>
      </c>
      <c r="AE61" s="20">
        <v>41650</v>
      </c>
      <c r="AF61" s="20">
        <v>500000</v>
      </c>
      <c r="AG61" s="20">
        <v>500000</v>
      </c>
      <c r="AH61" s="22">
        <f t="shared" si="1"/>
        <v>2000000</v>
      </c>
    </row>
    <row r="62" spans="1:34" s="17" customFormat="1" x14ac:dyDescent="0.2">
      <c r="A62" s="17">
        <v>4308</v>
      </c>
      <c r="B62" s="17">
        <v>4</v>
      </c>
      <c r="C62" s="17" t="s">
        <v>89</v>
      </c>
      <c r="D62" s="17" t="s">
        <v>90</v>
      </c>
      <c r="E62" s="17">
        <v>40000</v>
      </c>
      <c r="F62" s="17">
        <v>40312</v>
      </c>
      <c r="G62" s="17" t="s">
        <v>26</v>
      </c>
      <c r="H62" s="20">
        <v>0</v>
      </c>
      <c r="I62" s="20">
        <v>0</v>
      </c>
      <c r="J62" s="20">
        <v>0</v>
      </c>
      <c r="K62" s="20">
        <v>0</v>
      </c>
      <c r="L62" s="20">
        <v>0</v>
      </c>
      <c r="M62" s="20">
        <v>0</v>
      </c>
      <c r="N62" s="20">
        <v>0</v>
      </c>
      <c r="O62" s="20">
        <v>0</v>
      </c>
      <c r="P62" s="20">
        <v>0</v>
      </c>
      <c r="Q62" s="20">
        <v>0</v>
      </c>
      <c r="R62" s="20">
        <v>0</v>
      </c>
      <c r="S62" s="20">
        <v>0</v>
      </c>
      <c r="T62" s="20">
        <v>0</v>
      </c>
      <c r="U62" s="20">
        <v>0</v>
      </c>
      <c r="V62" s="20">
        <v>0</v>
      </c>
      <c r="W62" s="20">
        <v>0</v>
      </c>
      <c r="X62" s="20">
        <v>0</v>
      </c>
      <c r="Y62" s="20">
        <v>0</v>
      </c>
      <c r="Z62" s="20">
        <v>0</v>
      </c>
      <c r="AA62" s="20">
        <v>0</v>
      </c>
      <c r="AB62" s="20">
        <v>0</v>
      </c>
      <c r="AC62" s="20">
        <v>0</v>
      </c>
      <c r="AD62" s="20">
        <v>0</v>
      </c>
      <c r="AE62" s="20">
        <v>0</v>
      </c>
      <c r="AF62" s="20">
        <v>0</v>
      </c>
      <c r="AG62" s="20">
        <v>0</v>
      </c>
      <c r="AH62" s="22">
        <f t="shared" si="1"/>
        <v>0</v>
      </c>
    </row>
    <row r="63" spans="1:34" s="17" customFormat="1" x14ac:dyDescent="0.2">
      <c r="A63" s="17">
        <v>4308</v>
      </c>
      <c r="B63" s="17">
        <v>5</v>
      </c>
      <c r="C63" s="17" t="s">
        <v>89</v>
      </c>
      <c r="D63" s="17" t="s">
        <v>90</v>
      </c>
      <c r="E63" s="17">
        <v>40000</v>
      </c>
      <c r="F63" s="17">
        <v>40312</v>
      </c>
      <c r="G63" s="17" t="s">
        <v>26</v>
      </c>
      <c r="H63" s="20">
        <v>0</v>
      </c>
      <c r="I63" s="20">
        <v>0</v>
      </c>
      <c r="J63" s="20">
        <v>0</v>
      </c>
      <c r="K63" s="20">
        <v>0</v>
      </c>
      <c r="L63" s="20">
        <v>0</v>
      </c>
      <c r="M63" s="20">
        <v>0</v>
      </c>
      <c r="N63" s="20">
        <v>0</v>
      </c>
      <c r="O63" s="20">
        <v>0</v>
      </c>
      <c r="P63" s="20">
        <v>89000</v>
      </c>
      <c r="Q63" s="20">
        <v>87000</v>
      </c>
      <c r="R63" s="20">
        <v>87000</v>
      </c>
      <c r="S63" s="20">
        <v>87000</v>
      </c>
      <c r="T63" s="20">
        <v>17000</v>
      </c>
      <c r="U63" s="20">
        <v>17000</v>
      </c>
      <c r="V63" s="20">
        <v>17000</v>
      </c>
      <c r="W63" s="20">
        <v>17000</v>
      </c>
      <c r="X63" s="20">
        <v>17000</v>
      </c>
      <c r="Y63" s="20">
        <v>17000</v>
      </c>
      <c r="Z63" s="20">
        <v>17000</v>
      </c>
      <c r="AA63" s="20">
        <v>17000</v>
      </c>
      <c r="AB63" s="20">
        <v>16000</v>
      </c>
      <c r="AC63" s="20">
        <v>17000</v>
      </c>
      <c r="AD63" s="20">
        <v>16000</v>
      </c>
      <c r="AE63" s="20">
        <v>15000</v>
      </c>
      <c r="AF63" s="20">
        <v>350000</v>
      </c>
      <c r="AG63" s="20">
        <v>200000</v>
      </c>
      <c r="AH63" s="22">
        <f t="shared" si="1"/>
        <v>1100000</v>
      </c>
    </row>
    <row r="64" spans="1:34" s="17" customFormat="1" x14ac:dyDescent="0.2">
      <c r="A64" s="17">
        <v>4308</v>
      </c>
      <c r="B64" s="17">
        <v>6</v>
      </c>
      <c r="C64" s="17" t="s">
        <v>89</v>
      </c>
      <c r="D64" s="17" t="s">
        <v>90</v>
      </c>
      <c r="E64" s="17">
        <v>40000</v>
      </c>
      <c r="F64" s="17">
        <v>40312</v>
      </c>
      <c r="G64" s="17" t="s">
        <v>26</v>
      </c>
      <c r="H64" s="20">
        <v>0</v>
      </c>
      <c r="I64" s="20">
        <v>0</v>
      </c>
      <c r="J64" s="20">
        <v>0</v>
      </c>
      <c r="K64" s="20">
        <v>0</v>
      </c>
      <c r="L64" s="20">
        <v>0</v>
      </c>
      <c r="M64" s="20">
        <v>0</v>
      </c>
      <c r="N64" s="20">
        <v>0</v>
      </c>
      <c r="O64" s="20">
        <v>0</v>
      </c>
      <c r="P64" s="20">
        <v>0</v>
      </c>
      <c r="Q64" s="20">
        <v>0</v>
      </c>
      <c r="R64" s="20">
        <v>0</v>
      </c>
      <c r="S64" s="20">
        <v>0</v>
      </c>
      <c r="T64" s="20">
        <v>0</v>
      </c>
      <c r="U64" s="20">
        <v>0</v>
      </c>
      <c r="V64" s="20">
        <v>0</v>
      </c>
      <c r="W64" s="20">
        <v>0</v>
      </c>
      <c r="X64" s="20">
        <v>0</v>
      </c>
      <c r="Y64" s="20">
        <v>0</v>
      </c>
      <c r="Z64" s="20">
        <v>0</v>
      </c>
      <c r="AA64" s="20">
        <v>0</v>
      </c>
      <c r="AB64" s="20">
        <v>0</v>
      </c>
      <c r="AC64" s="20">
        <v>0</v>
      </c>
      <c r="AD64" s="20">
        <v>0</v>
      </c>
      <c r="AE64" s="20">
        <v>0</v>
      </c>
      <c r="AF64" s="20">
        <v>0</v>
      </c>
      <c r="AG64" s="20">
        <v>0</v>
      </c>
      <c r="AH64" s="22">
        <f t="shared" si="1"/>
        <v>0</v>
      </c>
    </row>
    <row r="65" spans="1:34" s="17" customFormat="1" x14ac:dyDescent="0.2"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20"/>
      <c r="AD65" s="20"/>
      <c r="AE65" s="20"/>
      <c r="AF65" s="20"/>
      <c r="AG65" s="20"/>
      <c r="AH65" s="22"/>
    </row>
    <row r="66" spans="1:34" s="17" customFormat="1" ht="13.5" thickBot="1" x14ac:dyDescent="0.25"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0"/>
      <c r="AD66" s="20"/>
      <c r="AE66" s="20"/>
      <c r="AF66" s="23">
        <f>SUM(AF5:AF65)</f>
        <v>48492000</v>
      </c>
      <c r="AG66" s="23">
        <f t="shared" ref="AG66" si="2">SUM(AG5:AG65)</f>
        <v>51895000</v>
      </c>
      <c r="AH66" s="22"/>
    </row>
    <row r="67" spans="1:34" s="17" customFormat="1" ht="13.5" thickTop="1" x14ac:dyDescent="0.2"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20"/>
      <c r="AD67" s="20"/>
      <c r="AE67" s="20"/>
      <c r="AF67" s="20"/>
      <c r="AG67" s="20"/>
      <c r="AH67" s="22"/>
    </row>
    <row r="68" spans="1:34" s="17" customFormat="1" x14ac:dyDescent="0.2"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20"/>
      <c r="AD68" s="20"/>
      <c r="AE68" s="20"/>
      <c r="AF68" s="20"/>
      <c r="AG68" s="20"/>
      <c r="AH68" s="22"/>
    </row>
    <row r="69" spans="1:34" s="17" customFormat="1" x14ac:dyDescent="0.2">
      <c r="A69" s="17">
        <v>2896</v>
      </c>
      <c r="B69" s="17">
        <v>1</v>
      </c>
      <c r="C69" s="17" t="s">
        <v>139</v>
      </c>
      <c r="D69" s="17" t="s">
        <v>109</v>
      </c>
      <c r="E69" s="17">
        <v>40000</v>
      </c>
      <c r="F69" s="17">
        <v>40320</v>
      </c>
      <c r="G69" s="17" t="s">
        <v>26</v>
      </c>
      <c r="H69" s="20">
        <v>0</v>
      </c>
      <c r="I69" s="20">
        <v>0</v>
      </c>
      <c r="J69" s="20">
        <v>0</v>
      </c>
      <c r="K69" s="20">
        <v>0</v>
      </c>
      <c r="L69" s="20">
        <v>0</v>
      </c>
      <c r="M69" s="20">
        <v>0</v>
      </c>
      <c r="N69" s="20">
        <v>0</v>
      </c>
      <c r="O69" s="20">
        <v>0</v>
      </c>
      <c r="P69" s="20">
        <v>0</v>
      </c>
      <c r="Q69" s="20">
        <v>0</v>
      </c>
      <c r="R69" s="20">
        <v>0</v>
      </c>
      <c r="S69" s="20">
        <v>0</v>
      </c>
      <c r="T69" s="20">
        <v>0</v>
      </c>
      <c r="U69" s="20">
        <v>0</v>
      </c>
      <c r="V69" s="20">
        <v>0</v>
      </c>
      <c r="W69" s="20">
        <v>0</v>
      </c>
      <c r="X69" s="20">
        <v>0</v>
      </c>
      <c r="Y69" s="20">
        <v>0</v>
      </c>
      <c r="Z69" s="20">
        <v>0</v>
      </c>
      <c r="AA69" s="20">
        <v>0</v>
      </c>
      <c r="AB69" s="20">
        <v>0</v>
      </c>
      <c r="AC69" s="20">
        <v>0</v>
      </c>
      <c r="AD69" s="20">
        <v>0</v>
      </c>
      <c r="AE69" s="20">
        <v>0</v>
      </c>
      <c r="AF69" s="20">
        <v>0</v>
      </c>
      <c r="AG69" s="20">
        <v>0</v>
      </c>
      <c r="AH69" s="22"/>
    </row>
    <row r="70" spans="1:34" s="17" customFormat="1" x14ac:dyDescent="0.2">
      <c r="A70" s="17">
        <v>3418</v>
      </c>
      <c r="B70" s="17">
        <v>1</v>
      </c>
      <c r="C70" s="17" t="s">
        <v>143</v>
      </c>
      <c r="D70" s="17" t="s">
        <v>127</v>
      </c>
      <c r="E70" s="17">
        <v>49901</v>
      </c>
      <c r="F70" s="17">
        <v>40320</v>
      </c>
      <c r="G70" s="17" t="s">
        <v>26</v>
      </c>
      <c r="H70" s="20">
        <v>60000</v>
      </c>
      <c r="I70" s="20">
        <v>60000</v>
      </c>
      <c r="J70" s="20">
        <v>60000</v>
      </c>
      <c r="K70" s="20">
        <v>60000</v>
      </c>
      <c r="L70" s="20">
        <v>60000</v>
      </c>
      <c r="M70" s="20">
        <v>20000</v>
      </c>
      <c r="N70" s="20">
        <v>0</v>
      </c>
      <c r="O70" s="20">
        <v>0</v>
      </c>
      <c r="P70" s="20">
        <v>0</v>
      </c>
      <c r="Q70" s="20">
        <v>0</v>
      </c>
      <c r="R70" s="20">
        <v>0</v>
      </c>
      <c r="S70" s="20">
        <v>0</v>
      </c>
      <c r="T70" s="20">
        <v>0</v>
      </c>
      <c r="U70" s="20">
        <v>0</v>
      </c>
      <c r="V70" s="20">
        <v>0</v>
      </c>
      <c r="W70" s="20">
        <v>0</v>
      </c>
      <c r="X70" s="20">
        <v>0</v>
      </c>
      <c r="Y70" s="20">
        <v>0</v>
      </c>
      <c r="Z70" s="20">
        <v>0</v>
      </c>
      <c r="AA70" s="20">
        <v>0</v>
      </c>
      <c r="AB70" s="20">
        <v>0</v>
      </c>
      <c r="AC70" s="20">
        <v>0</v>
      </c>
      <c r="AD70" s="20">
        <v>0</v>
      </c>
      <c r="AE70" s="20">
        <v>0</v>
      </c>
      <c r="AF70" s="20">
        <v>320000</v>
      </c>
      <c r="AG70" s="20">
        <v>0</v>
      </c>
      <c r="AH70" s="22"/>
    </row>
    <row r="71" spans="1:34" s="17" customFormat="1" x14ac:dyDescent="0.2">
      <c r="A71" s="17">
        <v>3419</v>
      </c>
      <c r="B71" s="17">
        <v>1</v>
      </c>
      <c r="C71" s="17" t="s">
        <v>144</v>
      </c>
      <c r="D71" s="17" t="s">
        <v>127</v>
      </c>
      <c r="E71" s="17">
        <v>40000</v>
      </c>
      <c r="F71" s="17">
        <v>40320</v>
      </c>
      <c r="G71" s="17" t="s">
        <v>26</v>
      </c>
      <c r="H71" s="20">
        <v>0</v>
      </c>
      <c r="I71" s="20">
        <v>0</v>
      </c>
      <c r="J71" s="20">
        <v>0</v>
      </c>
      <c r="K71" s="20">
        <v>0</v>
      </c>
      <c r="L71" s="20">
        <v>0</v>
      </c>
      <c r="M71" s="20">
        <v>0</v>
      </c>
      <c r="N71" s="20">
        <v>0</v>
      </c>
      <c r="O71" s="20">
        <v>0</v>
      </c>
      <c r="P71" s="20">
        <v>0</v>
      </c>
      <c r="Q71" s="20">
        <v>0</v>
      </c>
      <c r="R71" s="20">
        <v>0</v>
      </c>
      <c r="S71" s="20">
        <v>0</v>
      </c>
      <c r="T71" s="20">
        <v>0</v>
      </c>
      <c r="U71" s="20">
        <v>0</v>
      </c>
      <c r="V71" s="20">
        <v>0</v>
      </c>
      <c r="W71" s="20">
        <v>0</v>
      </c>
      <c r="X71" s="20">
        <v>0</v>
      </c>
      <c r="Y71" s="20">
        <v>0</v>
      </c>
      <c r="Z71" s="20">
        <v>0</v>
      </c>
      <c r="AA71" s="20">
        <v>0</v>
      </c>
      <c r="AB71" s="20">
        <v>0</v>
      </c>
      <c r="AC71" s="20">
        <v>0</v>
      </c>
      <c r="AD71" s="20">
        <v>0</v>
      </c>
      <c r="AE71" s="20">
        <v>0</v>
      </c>
      <c r="AF71" s="20">
        <v>0</v>
      </c>
      <c r="AG71" s="20">
        <v>0</v>
      </c>
      <c r="AH71" s="22"/>
    </row>
    <row r="72" spans="1:34" s="17" customFormat="1" x14ac:dyDescent="0.2">
      <c r="A72" s="17">
        <v>3420</v>
      </c>
      <c r="B72" s="17">
        <v>1</v>
      </c>
      <c r="C72" s="17" t="s">
        <v>145</v>
      </c>
      <c r="D72" s="17" t="s">
        <v>127</v>
      </c>
      <c r="E72" s="17">
        <v>40000</v>
      </c>
      <c r="F72" s="17">
        <v>40320</v>
      </c>
      <c r="G72" s="17" t="s">
        <v>26</v>
      </c>
      <c r="H72" s="20">
        <v>0</v>
      </c>
      <c r="I72" s="20">
        <v>0</v>
      </c>
      <c r="J72" s="20">
        <v>0</v>
      </c>
      <c r="K72" s="20">
        <v>0</v>
      </c>
      <c r="L72" s="20">
        <v>0</v>
      </c>
      <c r="M72" s="20">
        <v>0</v>
      </c>
      <c r="N72" s="20">
        <v>0</v>
      </c>
      <c r="O72" s="20">
        <v>0</v>
      </c>
      <c r="P72" s="20">
        <v>0</v>
      </c>
      <c r="Q72" s="20">
        <v>0</v>
      </c>
      <c r="R72" s="20">
        <v>0</v>
      </c>
      <c r="S72" s="20">
        <v>0</v>
      </c>
      <c r="T72" s="20">
        <v>0</v>
      </c>
      <c r="U72" s="20">
        <v>0</v>
      </c>
      <c r="V72" s="20">
        <v>0</v>
      </c>
      <c r="W72" s="20">
        <v>0</v>
      </c>
      <c r="X72" s="20">
        <v>0</v>
      </c>
      <c r="Y72" s="20">
        <v>0</v>
      </c>
      <c r="Z72" s="20">
        <v>0</v>
      </c>
      <c r="AA72" s="20">
        <v>0</v>
      </c>
      <c r="AB72" s="20">
        <v>0</v>
      </c>
      <c r="AC72" s="20">
        <v>16667</v>
      </c>
      <c r="AD72" s="20">
        <v>16667</v>
      </c>
      <c r="AE72" s="20">
        <v>16666</v>
      </c>
      <c r="AF72" s="20">
        <v>0</v>
      </c>
      <c r="AG72" s="20">
        <v>50000</v>
      </c>
      <c r="AH72" s="22"/>
    </row>
    <row r="73" spans="1:34" s="17" customFormat="1" x14ac:dyDescent="0.2">
      <c r="A73" s="17">
        <v>3422</v>
      </c>
      <c r="B73" s="17">
        <v>1</v>
      </c>
      <c r="C73" s="17" t="s">
        <v>146</v>
      </c>
      <c r="D73" s="17" t="s">
        <v>127</v>
      </c>
      <c r="E73" s="17">
        <v>49901</v>
      </c>
      <c r="F73" s="17">
        <v>40320</v>
      </c>
      <c r="G73" s="17" t="s">
        <v>26</v>
      </c>
      <c r="H73" s="20">
        <v>0</v>
      </c>
      <c r="I73" s="20">
        <v>0</v>
      </c>
      <c r="J73" s="20">
        <v>0</v>
      </c>
      <c r="K73" s="20">
        <v>0</v>
      </c>
      <c r="L73" s="20">
        <v>0</v>
      </c>
      <c r="M73" s="20">
        <v>0</v>
      </c>
      <c r="N73" s="20">
        <v>0</v>
      </c>
      <c r="O73" s="20">
        <v>100000</v>
      </c>
      <c r="P73" s="20">
        <v>250000</v>
      </c>
      <c r="Q73" s="20">
        <v>550000</v>
      </c>
      <c r="R73" s="20">
        <v>300000</v>
      </c>
      <c r="S73" s="20">
        <v>200000</v>
      </c>
      <c r="T73" s="20">
        <v>0</v>
      </c>
      <c r="U73" s="20">
        <v>0</v>
      </c>
      <c r="V73" s="20">
        <v>0</v>
      </c>
      <c r="W73" s="20">
        <v>0</v>
      </c>
      <c r="X73" s="20">
        <v>0</v>
      </c>
      <c r="Y73" s="20">
        <v>0</v>
      </c>
      <c r="Z73" s="20">
        <v>0</v>
      </c>
      <c r="AA73" s="20">
        <v>0</v>
      </c>
      <c r="AB73" s="20">
        <v>0</v>
      </c>
      <c r="AC73" s="20">
        <v>0</v>
      </c>
      <c r="AD73" s="20">
        <v>0</v>
      </c>
      <c r="AE73" s="20">
        <v>0</v>
      </c>
      <c r="AF73" s="20">
        <v>1400000</v>
      </c>
      <c r="AG73" s="20">
        <v>0</v>
      </c>
      <c r="AH73" s="22"/>
    </row>
    <row r="74" spans="1:34" s="17" customFormat="1" x14ac:dyDescent="0.2">
      <c r="A74" s="17">
        <v>3423</v>
      </c>
      <c r="B74" s="17">
        <v>1</v>
      </c>
      <c r="C74" s="17" t="s">
        <v>147</v>
      </c>
      <c r="D74" s="17" t="s">
        <v>127</v>
      </c>
      <c r="E74" s="17">
        <v>40000</v>
      </c>
      <c r="F74" s="17">
        <v>40320</v>
      </c>
      <c r="G74" s="17" t="s">
        <v>26</v>
      </c>
      <c r="H74" s="20">
        <v>0</v>
      </c>
      <c r="I74" s="20">
        <v>0</v>
      </c>
      <c r="J74" s="20">
        <v>0</v>
      </c>
      <c r="K74" s="20">
        <v>0</v>
      </c>
      <c r="L74" s="20">
        <v>0</v>
      </c>
      <c r="M74" s="20">
        <v>0</v>
      </c>
      <c r="N74" s="20">
        <v>0</v>
      </c>
      <c r="O74" s="20">
        <v>0</v>
      </c>
      <c r="P74" s="20">
        <v>0</v>
      </c>
      <c r="Q74" s="20">
        <v>17000</v>
      </c>
      <c r="R74" s="20">
        <v>17000</v>
      </c>
      <c r="S74" s="20">
        <v>16000</v>
      </c>
      <c r="T74" s="20">
        <v>58000</v>
      </c>
      <c r="U74" s="20">
        <v>58000</v>
      </c>
      <c r="V74" s="20">
        <v>57000</v>
      </c>
      <c r="W74" s="20">
        <v>57000</v>
      </c>
      <c r="X74" s="20">
        <v>57000</v>
      </c>
      <c r="Y74" s="20">
        <v>58000</v>
      </c>
      <c r="Z74" s="20">
        <v>0</v>
      </c>
      <c r="AA74" s="20">
        <v>0</v>
      </c>
      <c r="AB74" s="20">
        <v>0</v>
      </c>
      <c r="AC74" s="20">
        <v>0</v>
      </c>
      <c r="AD74" s="20">
        <v>0</v>
      </c>
      <c r="AE74" s="20">
        <v>0</v>
      </c>
      <c r="AF74" s="20">
        <v>50000</v>
      </c>
      <c r="AG74" s="20">
        <v>345000</v>
      </c>
      <c r="AH74" s="22"/>
    </row>
    <row r="75" spans="1:34" s="17" customFormat="1" x14ac:dyDescent="0.2">
      <c r="A75" s="17">
        <v>3424</v>
      </c>
      <c r="B75" s="17">
        <v>1</v>
      </c>
      <c r="C75" s="17" t="s">
        <v>148</v>
      </c>
      <c r="D75" s="17" t="s">
        <v>127</v>
      </c>
      <c r="E75" s="17">
        <v>40000</v>
      </c>
      <c r="F75" s="17">
        <v>40320</v>
      </c>
      <c r="G75" s="17" t="s">
        <v>26</v>
      </c>
      <c r="H75" s="20">
        <v>0</v>
      </c>
      <c r="I75" s="20">
        <v>0</v>
      </c>
      <c r="J75" s="20">
        <v>0</v>
      </c>
      <c r="K75" s="20">
        <v>0</v>
      </c>
      <c r="L75" s="20">
        <v>16000</v>
      </c>
      <c r="M75" s="20">
        <v>0</v>
      </c>
      <c r="N75" s="20">
        <v>0</v>
      </c>
      <c r="O75" s="20">
        <v>0</v>
      </c>
      <c r="P75" s="20">
        <v>0</v>
      </c>
      <c r="Q75" s="20">
        <v>0</v>
      </c>
      <c r="R75" s="20">
        <v>75000</v>
      </c>
      <c r="S75" s="20">
        <v>34000</v>
      </c>
      <c r="T75" s="20">
        <v>0</v>
      </c>
      <c r="U75" s="20">
        <v>0</v>
      </c>
      <c r="V75" s="20">
        <v>0</v>
      </c>
      <c r="W75" s="20">
        <v>0</v>
      </c>
      <c r="X75" s="20">
        <v>0</v>
      </c>
      <c r="Y75" s="20">
        <v>0</v>
      </c>
      <c r="Z75" s="20">
        <v>0</v>
      </c>
      <c r="AA75" s="20">
        <v>0</v>
      </c>
      <c r="AB75" s="20">
        <v>0</v>
      </c>
      <c r="AC75" s="20">
        <v>0</v>
      </c>
      <c r="AD75" s="20">
        <v>0</v>
      </c>
      <c r="AE75" s="20">
        <v>0</v>
      </c>
      <c r="AF75" s="20">
        <v>125000</v>
      </c>
      <c r="AG75" s="20">
        <v>0</v>
      </c>
      <c r="AH75" s="22"/>
    </row>
    <row r="76" spans="1:34" s="17" customFormat="1" x14ac:dyDescent="0.2">
      <c r="A76" s="17">
        <v>3425</v>
      </c>
      <c r="B76" s="17">
        <v>1</v>
      </c>
      <c r="C76" s="17" t="s">
        <v>149</v>
      </c>
      <c r="D76" s="17" t="s">
        <v>127</v>
      </c>
      <c r="E76" s="17">
        <v>40000</v>
      </c>
      <c r="F76" s="17">
        <v>40320</v>
      </c>
      <c r="G76" s="17" t="s">
        <v>26</v>
      </c>
      <c r="H76" s="20">
        <v>0</v>
      </c>
      <c r="I76" s="20">
        <v>0</v>
      </c>
      <c r="J76" s="20">
        <v>0</v>
      </c>
      <c r="K76" s="20">
        <v>0</v>
      </c>
      <c r="L76" s="20">
        <v>0</v>
      </c>
      <c r="M76" s="20">
        <v>0</v>
      </c>
      <c r="N76" s="20">
        <v>0</v>
      </c>
      <c r="O76" s="20">
        <v>0</v>
      </c>
      <c r="P76" s="20">
        <v>0</v>
      </c>
      <c r="Q76" s="20">
        <v>17000</v>
      </c>
      <c r="R76" s="20">
        <v>17000</v>
      </c>
      <c r="S76" s="20">
        <v>16000</v>
      </c>
      <c r="T76" s="20">
        <v>110173</v>
      </c>
      <c r="U76" s="20">
        <v>110171</v>
      </c>
      <c r="V76" s="20">
        <v>111164</v>
      </c>
      <c r="W76" s="20">
        <v>111164</v>
      </c>
      <c r="X76" s="20">
        <v>111164</v>
      </c>
      <c r="Y76" s="20">
        <v>111164</v>
      </c>
      <c r="Z76" s="20">
        <v>0</v>
      </c>
      <c r="AA76" s="20">
        <v>0</v>
      </c>
      <c r="AB76" s="20">
        <v>0</v>
      </c>
      <c r="AC76" s="20">
        <v>0</v>
      </c>
      <c r="AD76" s="20">
        <v>0</v>
      </c>
      <c r="AE76" s="20">
        <v>0</v>
      </c>
      <c r="AF76" s="20">
        <v>50000</v>
      </c>
      <c r="AG76" s="20">
        <v>665000</v>
      </c>
      <c r="AH76" s="22"/>
    </row>
    <row r="77" spans="1:34" s="17" customFormat="1" x14ac:dyDescent="0.2">
      <c r="A77" s="17">
        <v>3427</v>
      </c>
      <c r="B77" s="17">
        <v>1</v>
      </c>
      <c r="C77" s="17" t="s">
        <v>150</v>
      </c>
      <c r="D77" s="17" t="s">
        <v>127</v>
      </c>
      <c r="E77" s="17">
        <v>40000</v>
      </c>
      <c r="F77" s="17">
        <v>40320</v>
      </c>
      <c r="G77" s="17" t="s">
        <v>26</v>
      </c>
      <c r="H77" s="20">
        <v>0</v>
      </c>
      <c r="I77" s="20">
        <v>0</v>
      </c>
      <c r="J77" s="20">
        <v>0</v>
      </c>
      <c r="K77" s="20">
        <v>0</v>
      </c>
      <c r="L77" s="20">
        <v>0</v>
      </c>
      <c r="M77" s="20">
        <v>0</v>
      </c>
      <c r="N77" s="20">
        <v>0</v>
      </c>
      <c r="O77" s="20">
        <v>0</v>
      </c>
      <c r="P77" s="20">
        <v>0</v>
      </c>
      <c r="Q77" s="20">
        <v>17000</v>
      </c>
      <c r="R77" s="20">
        <v>17000</v>
      </c>
      <c r="S77" s="20">
        <v>16000</v>
      </c>
      <c r="T77" s="20">
        <v>118000</v>
      </c>
      <c r="U77" s="20">
        <v>118000</v>
      </c>
      <c r="V77" s="20">
        <v>118000</v>
      </c>
      <c r="W77" s="20">
        <v>118000</v>
      </c>
      <c r="X77" s="20">
        <v>118000</v>
      </c>
      <c r="Y77" s="20">
        <v>120000</v>
      </c>
      <c r="Z77" s="20">
        <v>0</v>
      </c>
      <c r="AA77" s="20">
        <v>0</v>
      </c>
      <c r="AB77" s="20">
        <v>0</v>
      </c>
      <c r="AC77" s="20">
        <v>0</v>
      </c>
      <c r="AD77" s="20">
        <v>0</v>
      </c>
      <c r="AE77" s="20">
        <v>0</v>
      </c>
      <c r="AF77" s="20">
        <v>50000</v>
      </c>
      <c r="AG77" s="20">
        <v>710000</v>
      </c>
      <c r="AH77" s="22"/>
    </row>
    <row r="78" spans="1:34" s="17" customFormat="1" x14ac:dyDescent="0.2">
      <c r="A78" s="17">
        <v>3435</v>
      </c>
      <c r="B78" s="17">
        <v>1</v>
      </c>
      <c r="C78" s="17" t="s">
        <v>157</v>
      </c>
      <c r="D78" s="17" t="s">
        <v>127</v>
      </c>
      <c r="E78" s="17">
        <v>49901</v>
      </c>
      <c r="F78" s="17">
        <v>40320</v>
      </c>
      <c r="G78" s="17" t="s">
        <v>26</v>
      </c>
      <c r="H78" s="20">
        <v>0</v>
      </c>
      <c r="I78" s="20">
        <v>0</v>
      </c>
      <c r="J78" s="20">
        <v>0</v>
      </c>
      <c r="K78" s="20">
        <v>0</v>
      </c>
      <c r="L78" s="20">
        <v>0</v>
      </c>
      <c r="M78" s="20">
        <v>0</v>
      </c>
      <c r="N78" s="20">
        <v>0</v>
      </c>
      <c r="O78" s="20">
        <v>550000</v>
      </c>
      <c r="P78" s="20">
        <v>300000</v>
      </c>
      <c r="Q78" s="20">
        <v>250000</v>
      </c>
      <c r="R78" s="20">
        <v>250000</v>
      </c>
      <c r="S78" s="20">
        <v>150000</v>
      </c>
      <c r="T78" s="20">
        <v>0</v>
      </c>
      <c r="U78" s="20">
        <v>0</v>
      </c>
      <c r="V78" s="20">
        <v>0</v>
      </c>
      <c r="W78" s="20">
        <v>0</v>
      </c>
      <c r="X78" s="20">
        <v>0</v>
      </c>
      <c r="Y78" s="20">
        <v>0</v>
      </c>
      <c r="Z78" s="20">
        <v>0</v>
      </c>
      <c r="AA78" s="20">
        <v>0</v>
      </c>
      <c r="AB78" s="20">
        <v>0</v>
      </c>
      <c r="AC78" s="20">
        <v>0</v>
      </c>
      <c r="AD78" s="20">
        <v>0</v>
      </c>
      <c r="AE78" s="20">
        <v>0</v>
      </c>
      <c r="AF78" s="20">
        <v>1500000</v>
      </c>
      <c r="AG78" s="20">
        <v>0</v>
      </c>
      <c r="AH78" s="22"/>
    </row>
    <row r="79" spans="1:34" s="17" customFormat="1" x14ac:dyDescent="0.2">
      <c r="A79" s="17">
        <v>3436</v>
      </c>
      <c r="B79" s="17">
        <v>1</v>
      </c>
      <c r="C79" s="17" t="s">
        <v>158</v>
      </c>
      <c r="D79" s="17" t="s">
        <v>127</v>
      </c>
      <c r="E79" s="17">
        <v>40000</v>
      </c>
      <c r="F79" s="17">
        <v>40320</v>
      </c>
      <c r="G79" s="17" t="s">
        <v>26</v>
      </c>
      <c r="H79" s="20">
        <v>0</v>
      </c>
      <c r="I79" s="20">
        <v>0</v>
      </c>
      <c r="J79" s="20">
        <v>0</v>
      </c>
      <c r="K79" s="20">
        <v>0</v>
      </c>
      <c r="L79" s="20">
        <v>0</v>
      </c>
      <c r="M79" s="20">
        <v>0</v>
      </c>
      <c r="N79" s="20">
        <v>0</v>
      </c>
      <c r="O79" s="20">
        <v>0</v>
      </c>
      <c r="P79" s="20">
        <v>0</v>
      </c>
      <c r="Q79" s="20">
        <v>0</v>
      </c>
      <c r="R79" s="20">
        <v>0</v>
      </c>
      <c r="S79" s="20">
        <v>0</v>
      </c>
      <c r="T79" s="20">
        <v>0</v>
      </c>
      <c r="U79" s="20">
        <v>0</v>
      </c>
      <c r="V79" s="20">
        <v>0</v>
      </c>
      <c r="W79" s="20">
        <v>0</v>
      </c>
      <c r="X79" s="20">
        <v>0</v>
      </c>
      <c r="Y79" s="20">
        <v>0</v>
      </c>
      <c r="Z79" s="20">
        <v>0</v>
      </c>
      <c r="AA79" s="20">
        <v>0</v>
      </c>
      <c r="AB79" s="20">
        <v>0</v>
      </c>
      <c r="AC79" s="20">
        <v>6666</v>
      </c>
      <c r="AD79" s="20">
        <v>6667</v>
      </c>
      <c r="AE79" s="20">
        <v>6667</v>
      </c>
      <c r="AF79" s="20">
        <v>0</v>
      </c>
      <c r="AG79" s="20">
        <v>20000</v>
      </c>
      <c r="AH79" s="22"/>
    </row>
    <row r="80" spans="1:34" s="17" customFormat="1" x14ac:dyDescent="0.2">
      <c r="A80" s="17">
        <v>3437</v>
      </c>
      <c r="B80" s="17">
        <v>1</v>
      </c>
      <c r="C80" s="17" t="s">
        <v>159</v>
      </c>
      <c r="D80" s="17" t="s">
        <v>127</v>
      </c>
      <c r="E80" s="17">
        <v>40000</v>
      </c>
      <c r="F80" s="17">
        <v>40320</v>
      </c>
      <c r="G80" s="17" t="s">
        <v>26</v>
      </c>
      <c r="H80" s="20">
        <v>0</v>
      </c>
      <c r="I80" s="20">
        <v>0</v>
      </c>
      <c r="J80" s="20">
        <v>0</v>
      </c>
      <c r="K80" s="20">
        <v>0</v>
      </c>
      <c r="L80" s="20">
        <v>0</v>
      </c>
      <c r="M80" s="20">
        <v>0</v>
      </c>
      <c r="N80" s="20">
        <v>0</v>
      </c>
      <c r="O80" s="20">
        <v>0</v>
      </c>
      <c r="P80" s="20">
        <v>0</v>
      </c>
      <c r="Q80" s="20">
        <v>0</v>
      </c>
      <c r="R80" s="20">
        <v>0</v>
      </c>
      <c r="S80" s="20">
        <v>0</v>
      </c>
      <c r="T80" s="20">
        <v>0</v>
      </c>
      <c r="U80" s="20">
        <v>0</v>
      </c>
      <c r="V80" s="20">
        <v>0</v>
      </c>
      <c r="W80" s="20">
        <v>0</v>
      </c>
      <c r="X80" s="20">
        <v>0</v>
      </c>
      <c r="Y80" s="20">
        <v>0</v>
      </c>
      <c r="Z80" s="20">
        <v>0</v>
      </c>
      <c r="AA80" s="20">
        <v>0</v>
      </c>
      <c r="AB80" s="20">
        <v>0</v>
      </c>
      <c r="AC80" s="20">
        <v>0</v>
      </c>
      <c r="AD80" s="20">
        <v>0</v>
      </c>
      <c r="AE80" s="20">
        <v>0</v>
      </c>
      <c r="AF80" s="20">
        <v>0</v>
      </c>
      <c r="AG80" s="20">
        <v>0</v>
      </c>
      <c r="AH80" s="22"/>
    </row>
    <row r="81" spans="1:34" s="17" customFormat="1" x14ac:dyDescent="0.2">
      <c r="A81" s="17">
        <v>3445</v>
      </c>
      <c r="B81" s="17">
        <v>1</v>
      </c>
      <c r="C81" s="17" t="s">
        <v>160</v>
      </c>
      <c r="D81" s="17" t="s">
        <v>127</v>
      </c>
      <c r="E81" s="17">
        <v>40000</v>
      </c>
      <c r="F81" s="17">
        <v>40320</v>
      </c>
      <c r="G81" s="17" t="s">
        <v>26</v>
      </c>
      <c r="H81" s="20">
        <v>0</v>
      </c>
      <c r="I81" s="20">
        <v>0</v>
      </c>
      <c r="J81" s="20">
        <v>0</v>
      </c>
      <c r="K81" s="20">
        <v>0</v>
      </c>
      <c r="L81" s="20">
        <v>0</v>
      </c>
      <c r="M81" s="20">
        <v>0</v>
      </c>
      <c r="N81" s="20">
        <v>0</v>
      </c>
      <c r="O81" s="20">
        <v>0</v>
      </c>
      <c r="P81" s="20">
        <v>0</v>
      </c>
      <c r="Q81" s="20">
        <v>0</v>
      </c>
      <c r="R81" s="20">
        <v>0</v>
      </c>
      <c r="S81" s="20">
        <v>0</v>
      </c>
      <c r="T81" s="20">
        <v>0</v>
      </c>
      <c r="U81" s="20">
        <v>0</v>
      </c>
      <c r="V81" s="20">
        <v>0</v>
      </c>
      <c r="W81" s="20">
        <v>0</v>
      </c>
      <c r="X81" s="20">
        <v>0</v>
      </c>
      <c r="Y81" s="20">
        <v>0</v>
      </c>
      <c r="Z81" s="20">
        <v>0</v>
      </c>
      <c r="AA81" s="20">
        <v>0</v>
      </c>
      <c r="AB81" s="20">
        <v>0</v>
      </c>
      <c r="AC81" s="20">
        <v>0</v>
      </c>
      <c r="AD81" s="20">
        <v>0</v>
      </c>
      <c r="AE81" s="20">
        <v>0</v>
      </c>
      <c r="AF81" s="20">
        <v>0</v>
      </c>
      <c r="AG81" s="20">
        <v>0</v>
      </c>
      <c r="AH81" s="22"/>
    </row>
    <row r="82" spans="1:34" s="17" customFormat="1" x14ac:dyDescent="0.2">
      <c r="A82" s="17">
        <v>3448</v>
      </c>
      <c r="B82" s="17">
        <v>1</v>
      </c>
      <c r="C82" s="17" t="s">
        <v>161</v>
      </c>
      <c r="D82" s="17" t="s">
        <v>141</v>
      </c>
      <c r="E82" s="17">
        <v>40000</v>
      </c>
      <c r="F82" s="17">
        <v>40320</v>
      </c>
      <c r="G82" s="17" t="s">
        <v>26</v>
      </c>
      <c r="H82" s="20">
        <v>0</v>
      </c>
      <c r="I82" s="20">
        <v>0</v>
      </c>
      <c r="J82" s="20">
        <v>0</v>
      </c>
      <c r="K82" s="20">
        <v>0</v>
      </c>
      <c r="L82" s="20">
        <v>0</v>
      </c>
      <c r="M82" s="20">
        <v>0</v>
      </c>
      <c r="N82" s="20">
        <v>0</v>
      </c>
      <c r="O82" s="20">
        <v>0</v>
      </c>
      <c r="P82" s="20">
        <v>0</v>
      </c>
      <c r="Q82" s="20">
        <v>0</v>
      </c>
      <c r="R82" s="20">
        <v>0</v>
      </c>
      <c r="S82" s="20">
        <v>0</v>
      </c>
      <c r="T82" s="20">
        <v>0</v>
      </c>
      <c r="U82" s="20">
        <v>0</v>
      </c>
      <c r="V82" s="20">
        <v>0</v>
      </c>
      <c r="W82" s="20">
        <v>0</v>
      </c>
      <c r="X82" s="20">
        <v>0</v>
      </c>
      <c r="Y82" s="20">
        <v>0</v>
      </c>
      <c r="Z82" s="20">
        <v>0</v>
      </c>
      <c r="AA82" s="20">
        <v>0</v>
      </c>
      <c r="AB82" s="20">
        <v>0</v>
      </c>
      <c r="AC82" s="20">
        <v>0</v>
      </c>
      <c r="AD82" s="20">
        <v>0</v>
      </c>
      <c r="AE82" s="20">
        <v>0</v>
      </c>
      <c r="AF82" s="20">
        <v>0</v>
      </c>
      <c r="AG82" s="20">
        <v>0</v>
      </c>
      <c r="AH82" s="22"/>
    </row>
    <row r="83" spans="1:34" s="17" customFormat="1" x14ac:dyDescent="0.2">
      <c r="A83" s="17">
        <v>3450</v>
      </c>
      <c r="B83" s="17">
        <v>1</v>
      </c>
      <c r="C83" s="17" t="s">
        <v>162</v>
      </c>
      <c r="D83" s="17" t="s">
        <v>127</v>
      </c>
      <c r="E83" s="17">
        <v>49901</v>
      </c>
      <c r="F83" s="17">
        <v>40320</v>
      </c>
      <c r="G83" s="17" t="s">
        <v>26</v>
      </c>
      <c r="H83" s="20">
        <v>260000</v>
      </c>
      <c r="I83" s="20">
        <v>60000</v>
      </c>
      <c r="J83" s="20">
        <v>60000</v>
      </c>
      <c r="K83" s="20">
        <v>60000</v>
      </c>
      <c r="L83" s="20">
        <v>60000</v>
      </c>
      <c r="M83" s="20">
        <v>0</v>
      </c>
      <c r="N83" s="20">
        <v>0</v>
      </c>
      <c r="O83" s="20">
        <v>0</v>
      </c>
      <c r="P83" s="20">
        <v>0</v>
      </c>
      <c r="Q83" s="20">
        <v>0</v>
      </c>
      <c r="R83" s="20">
        <v>0</v>
      </c>
      <c r="S83" s="20">
        <v>0</v>
      </c>
      <c r="T83" s="20">
        <v>0</v>
      </c>
      <c r="U83" s="20">
        <v>0</v>
      </c>
      <c r="V83" s="20">
        <v>0</v>
      </c>
      <c r="W83" s="20">
        <v>0</v>
      </c>
      <c r="X83" s="20">
        <v>0</v>
      </c>
      <c r="Y83" s="20">
        <v>0</v>
      </c>
      <c r="Z83" s="20">
        <v>0</v>
      </c>
      <c r="AA83" s="20">
        <v>0</v>
      </c>
      <c r="AB83" s="20">
        <v>0</v>
      </c>
      <c r="AC83" s="20">
        <v>0</v>
      </c>
      <c r="AD83" s="20">
        <v>0</v>
      </c>
      <c r="AE83" s="20">
        <v>0</v>
      </c>
      <c r="AF83" s="20">
        <v>500000</v>
      </c>
      <c r="AG83" s="20">
        <v>0</v>
      </c>
      <c r="AH83" s="22"/>
    </row>
    <row r="84" spans="1:34" s="17" customFormat="1" x14ac:dyDescent="0.2">
      <c r="A84" s="17">
        <v>3453</v>
      </c>
      <c r="B84" s="17">
        <v>1</v>
      </c>
      <c r="C84" s="17" t="s">
        <v>163</v>
      </c>
      <c r="D84" s="17" t="s">
        <v>141</v>
      </c>
      <c r="E84" s="17">
        <v>40000</v>
      </c>
      <c r="F84" s="17">
        <v>40320</v>
      </c>
      <c r="G84" s="17" t="s">
        <v>26</v>
      </c>
      <c r="H84" s="20">
        <v>0</v>
      </c>
      <c r="I84" s="20">
        <v>0</v>
      </c>
      <c r="J84" s="20">
        <v>50000</v>
      </c>
      <c r="K84" s="20">
        <v>50000</v>
      </c>
      <c r="L84" s="20">
        <v>50000</v>
      </c>
      <c r="M84" s="20">
        <v>50000</v>
      </c>
      <c r="N84" s="20">
        <v>50000</v>
      </c>
      <c r="O84" s="20">
        <v>50000</v>
      </c>
      <c r="P84" s="20">
        <v>15000</v>
      </c>
      <c r="Q84" s="20">
        <v>0</v>
      </c>
      <c r="R84" s="20">
        <v>0</v>
      </c>
      <c r="S84" s="20">
        <v>0</v>
      </c>
      <c r="T84" s="20">
        <v>0</v>
      </c>
      <c r="U84" s="20">
        <v>0</v>
      </c>
      <c r="V84" s="20">
        <v>0</v>
      </c>
      <c r="W84" s="20">
        <v>0</v>
      </c>
      <c r="X84" s="20">
        <v>0</v>
      </c>
      <c r="Y84" s="20">
        <v>0</v>
      </c>
      <c r="Z84" s="20">
        <v>0</v>
      </c>
      <c r="AA84" s="20">
        <v>0</v>
      </c>
      <c r="AB84" s="20">
        <v>100000</v>
      </c>
      <c r="AC84" s="20">
        <v>100000</v>
      </c>
      <c r="AD84" s="20">
        <v>100000</v>
      </c>
      <c r="AE84" s="20">
        <v>15000</v>
      </c>
      <c r="AF84" s="20">
        <v>315000</v>
      </c>
      <c r="AG84" s="20">
        <v>315000</v>
      </c>
      <c r="AH84" s="22"/>
    </row>
    <row r="85" spans="1:34" s="17" customFormat="1" x14ac:dyDescent="0.2">
      <c r="A85" s="17">
        <v>3455</v>
      </c>
      <c r="B85" s="17">
        <v>1</v>
      </c>
      <c r="C85" s="17" t="s">
        <v>164</v>
      </c>
      <c r="D85" s="17" t="s">
        <v>127</v>
      </c>
      <c r="E85" s="17">
        <v>40000</v>
      </c>
      <c r="F85" s="17">
        <v>40320</v>
      </c>
      <c r="G85" s="17" t="s">
        <v>26</v>
      </c>
      <c r="H85" s="20">
        <v>0</v>
      </c>
      <c r="I85" s="20">
        <v>0</v>
      </c>
      <c r="J85" s="20">
        <v>0</v>
      </c>
      <c r="K85" s="20">
        <v>0</v>
      </c>
      <c r="L85" s="20">
        <v>0</v>
      </c>
      <c r="M85" s="20">
        <v>0</v>
      </c>
      <c r="N85" s="20">
        <v>0</v>
      </c>
      <c r="O85" s="20">
        <v>0</v>
      </c>
      <c r="P85" s="20">
        <v>0</v>
      </c>
      <c r="Q85" s="20">
        <v>0</v>
      </c>
      <c r="R85" s="20">
        <v>0</v>
      </c>
      <c r="S85" s="20">
        <v>0</v>
      </c>
      <c r="T85" s="20">
        <v>0</v>
      </c>
      <c r="U85" s="20">
        <v>0</v>
      </c>
      <c r="V85" s="20">
        <v>0</v>
      </c>
      <c r="W85" s="20">
        <v>0</v>
      </c>
      <c r="X85" s="20">
        <v>0</v>
      </c>
      <c r="Y85" s="20">
        <v>0</v>
      </c>
      <c r="Z85" s="20">
        <v>0</v>
      </c>
      <c r="AA85" s="20">
        <v>0</v>
      </c>
      <c r="AB85" s="20">
        <v>0</v>
      </c>
      <c r="AC85" s="20">
        <v>0</v>
      </c>
      <c r="AD85" s="20">
        <v>0</v>
      </c>
      <c r="AE85" s="20">
        <v>0</v>
      </c>
      <c r="AF85" s="20">
        <v>0</v>
      </c>
      <c r="AG85" s="20">
        <v>0</v>
      </c>
      <c r="AH85" s="22"/>
    </row>
    <row r="86" spans="1:34" s="17" customFormat="1" x14ac:dyDescent="0.2">
      <c r="A86" s="17">
        <v>3456</v>
      </c>
      <c r="B86" s="17">
        <v>1</v>
      </c>
      <c r="C86" s="17" t="s">
        <v>165</v>
      </c>
      <c r="D86" s="17" t="s">
        <v>127</v>
      </c>
      <c r="E86" s="17">
        <v>40000</v>
      </c>
      <c r="F86" s="17">
        <v>40320</v>
      </c>
      <c r="G86" s="17" t="s">
        <v>26</v>
      </c>
      <c r="H86" s="20">
        <v>0</v>
      </c>
      <c r="I86" s="20">
        <v>0</v>
      </c>
      <c r="J86" s="20">
        <v>0</v>
      </c>
      <c r="K86" s="20">
        <v>0</v>
      </c>
      <c r="L86" s="20">
        <v>0</v>
      </c>
      <c r="M86" s="20">
        <v>0</v>
      </c>
      <c r="N86" s="20">
        <v>0</v>
      </c>
      <c r="O86" s="20">
        <v>0</v>
      </c>
      <c r="P86" s="20">
        <v>0</v>
      </c>
      <c r="Q86" s="20">
        <v>0</v>
      </c>
      <c r="R86" s="20">
        <v>0</v>
      </c>
      <c r="S86" s="20">
        <v>0</v>
      </c>
      <c r="T86" s="20">
        <v>0</v>
      </c>
      <c r="U86" s="20">
        <v>0</v>
      </c>
      <c r="V86" s="20">
        <v>0</v>
      </c>
      <c r="W86" s="20">
        <v>0</v>
      </c>
      <c r="X86" s="20">
        <v>0</v>
      </c>
      <c r="Y86" s="20">
        <v>0</v>
      </c>
      <c r="Z86" s="20">
        <v>0</v>
      </c>
      <c r="AA86" s="20">
        <v>0</v>
      </c>
      <c r="AB86" s="20">
        <v>0</v>
      </c>
      <c r="AC86" s="20">
        <v>0</v>
      </c>
      <c r="AD86" s="20">
        <v>0</v>
      </c>
      <c r="AE86" s="20">
        <v>0</v>
      </c>
      <c r="AF86" s="20">
        <v>0</v>
      </c>
      <c r="AG86" s="20">
        <v>0</v>
      </c>
      <c r="AH86" s="22"/>
    </row>
    <row r="87" spans="1:34" s="17" customFormat="1" x14ac:dyDescent="0.2">
      <c r="A87" s="17">
        <v>3459</v>
      </c>
      <c r="B87" s="17">
        <v>1</v>
      </c>
      <c r="C87" s="17" t="s">
        <v>166</v>
      </c>
      <c r="D87" s="17" t="s">
        <v>127</v>
      </c>
      <c r="E87" s="17">
        <v>40000</v>
      </c>
      <c r="F87" s="17">
        <v>40320</v>
      </c>
      <c r="G87" s="17" t="s">
        <v>26</v>
      </c>
      <c r="H87" s="20">
        <v>0</v>
      </c>
      <c r="I87" s="20">
        <v>0</v>
      </c>
      <c r="J87" s="20">
        <v>0</v>
      </c>
      <c r="K87" s="20">
        <v>0</v>
      </c>
      <c r="L87" s="20">
        <v>0</v>
      </c>
      <c r="M87" s="20">
        <v>0</v>
      </c>
      <c r="N87" s="20">
        <v>0</v>
      </c>
      <c r="O87" s="20">
        <v>0</v>
      </c>
      <c r="P87" s="20">
        <v>0</v>
      </c>
      <c r="Q87" s="20">
        <v>0</v>
      </c>
      <c r="R87" s="20">
        <v>0</v>
      </c>
      <c r="S87" s="20">
        <v>0</v>
      </c>
      <c r="T87" s="20">
        <v>0</v>
      </c>
      <c r="U87" s="20">
        <v>0</v>
      </c>
      <c r="V87" s="20">
        <v>0</v>
      </c>
      <c r="W87" s="20">
        <v>0</v>
      </c>
      <c r="X87" s="20">
        <v>0</v>
      </c>
      <c r="Y87" s="20">
        <v>0</v>
      </c>
      <c r="Z87" s="20">
        <v>0</v>
      </c>
      <c r="AA87" s="20">
        <v>0</v>
      </c>
      <c r="AB87" s="20">
        <v>0</v>
      </c>
      <c r="AC87" s="20">
        <v>0</v>
      </c>
      <c r="AD87" s="20">
        <v>0</v>
      </c>
      <c r="AE87" s="20">
        <v>0</v>
      </c>
      <c r="AF87" s="20">
        <v>0</v>
      </c>
      <c r="AG87" s="20">
        <v>0</v>
      </c>
      <c r="AH87" s="22"/>
    </row>
    <row r="88" spans="1:34" s="17" customFormat="1" x14ac:dyDescent="0.2">
      <c r="A88" s="17">
        <v>3460</v>
      </c>
      <c r="B88" s="17">
        <v>1</v>
      </c>
      <c r="C88" s="17" t="s">
        <v>167</v>
      </c>
      <c r="D88" s="17" t="s">
        <v>127</v>
      </c>
      <c r="E88" s="17">
        <v>40000</v>
      </c>
      <c r="F88" s="17">
        <v>40320</v>
      </c>
      <c r="G88" s="17" t="s">
        <v>26</v>
      </c>
      <c r="H88" s="20">
        <v>0</v>
      </c>
      <c r="I88" s="20">
        <v>0</v>
      </c>
      <c r="J88" s="20">
        <v>0</v>
      </c>
      <c r="K88" s="20">
        <v>0</v>
      </c>
      <c r="L88" s="20">
        <v>0</v>
      </c>
      <c r="M88" s="20">
        <v>0</v>
      </c>
      <c r="N88" s="20">
        <v>0</v>
      </c>
      <c r="O88" s="20">
        <v>0</v>
      </c>
      <c r="P88" s="20">
        <v>0</v>
      </c>
      <c r="Q88" s="20">
        <v>0</v>
      </c>
      <c r="R88" s="20">
        <v>0</v>
      </c>
      <c r="S88" s="20">
        <v>0</v>
      </c>
      <c r="T88" s="20">
        <v>0</v>
      </c>
      <c r="U88" s="20">
        <v>0</v>
      </c>
      <c r="V88" s="20">
        <v>0</v>
      </c>
      <c r="W88" s="20">
        <v>0</v>
      </c>
      <c r="X88" s="20">
        <v>0</v>
      </c>
      <c r="Y88" s="20">
        <v>0</v>
      </c>
      <c r="Z88" s="20">
        <v>0</v>
      </c>
      <c r="AA88" s="20">
        <v>0</v>
      </c>
      <c r="AB88" s="20">
        <v>0</v>
      </c>
      <c r="AC88" s="20">
        <v>0</v>
      </c>
      <c r="AD88" s="20">
        <v>0</v>
      </c>
      <c r="AE88" s="20">
        <v>0</v>
      </c>
      <c r="AF88" s="20">
        <v>0</v>
      </c>
      <c r="AG88" s="20">
        <v>0</v>
      </c>
    </row>
    <row r="89" spans="1:34" s="17" customFormat="1" x14ac:dyDescent="0.2">
      <c r="A89" s="17">
        <v>3467</v>
      </c>
      <c r="B89" s="17">
        <v>1</v>
      </c>
      <c r="C89" s="17" t="s">
        <v>169</v>
      </c>
      <c r="D89" s="17" t="s">
        <v>127</v>
      </c>
      <c r="E89" s="17" t="s">
        <v>99</v>
      </c>
      <c r="F89" s="17">
        <v>40320</v>
      </c>
      <c r="G89" s="17" t="s">
        <v>26</v>
      </c>
      <c r="H89" s="20">
        <v>0</v>
      </c>
      <c r="I89" s="20">
        <v>0</v>
      </c>
      <c r="J89" s="20">
        <v>0</v>
      </c>
      <c r="K89" s="20">
        <v>0</v>
      </c>
      <c r="L89" s="20">
        <v>0</v>
      </c>
      <c r="M89" s="20">
        <v>0</v>
      </c>
      <c r="N89" s="20">
        <v>0</v>
      </c>
      <c r="O89" s="20">
        <v>0</v>
      </c>
      <c r="P89" s="20">
        <v>0</v>
      </c>
      <c r="Q89" s="20">
        <v>16667</v>
      </c>
      <c r="R89" s="20">
        <v>16667</v>
      </c>
      <c r="S89" s="20">
        <v>16666</v>
      </c>
      <c r="T89" s="20">
        <v>0</v>
      </c>
      <c r="U89" s="20">
        <v>0</v>
      </c>
      <c r="V89" s="20">
        <v>0</v>
      </c>
      <c r="W89" s="20">
        <v>0</v>
      </c>
      <c r="X89" s="20">
        <v>0</v>
      </c>
      <c r="Y89" s="20">
        <v>0</v>
      </c>
      <c r="Z89" s="20">
        <v>91667</v>
      </c>
      <c r="AA89" s="20">
        <v>91667</v>
      </c>
      <c r="AB89" s="20">
        <v>91667</v>
      </c>
      <c r="AC89" s="20">
        <v>91667</v>
      </c>
      <c r="AD89" s="20">
        <v>91667</v>
      </c>
      <c r="AE89" s="20">
        <v>91665</v>
      </c>
      <c r="AF89" s="20">
        <v>50000</v>
      </c>
      <c r="AG89" s="20">
        <v>550000</v>
      </c>
    </row>
    <row r="90" spans="1:34" s="17" customFormat="1" x14ac:dyDescent="0.2">
      <c r="A90" s="17">
        <v>3479</v>
      </c>
      <c r="B90" s="17">
        <v>1</v>
      </c>
      <c r="C90" s="17" t="s">
        <v>171</v>
      </c>
      <c r="D90" s="17" t="s">
        <v>127</v>
      </c>
      <c r="E90" s="17">
        <v>40000</v>
      </c>
      <c r="F90" s="17">
        <v>40320</v>
      </c>
      <c r="G90" s="17" t="s">
        <v>26</v>
      </c>
      <c r="H90" s="20">
        <v>0</v>
      </c>
      <c r="I90" s="20">
        <v>0</v>
      </c>
      <c r="J90" s="20">
        <v>0</v>
      </c>
      <c r="K90" s="20">
        <v>0</v>
      </c>
      <c r="L90" s="20">
        <v>0</v>
      </c>
      <c r="M90" s="20">
        <v>0</v>
      </c>
      <c r="N90" s="20">
        <v>0</v>
      </c>
      <c r="O90" s="20">
        <v>0</v>
      </c>
      <c r="P90" s="20">
        <v>0</v>
      </c>
      <c r="Q90" s="20">
        <v>0</v>
      </c>
      <c r="R90" s="20">
        <v>0</v>
      </c>
      <c r="S90" s="20">
        <v>0</v>
      </c>
      <c r="T90" s="20">
        <v>0</v>
      </c>
      <c r="U90" s="20">
        <v>0</v>
      </c>
      <c r="V90" s="20">
        <v>0</v>
      </c>
      <c r="W90" s="20">
        <v>0</v>
      </c>
      <c r="X90" s="20">
        <v>0</v>
      </c>
      <c r="Y90" s="20">
        <v>0</v>
      </c>
      <c r="Z90" s="20">
        <v>0</v>
      </c>
      <c r="AA90" s="20">
        <v>0</v>
      </c>
      <c r="AB90" s="20">
        <v>0</v>
      </c>
      <c r="AC90" s="20">
        <v>0</v>
      </c>
      <c r="AD90" s="20">
        <v>0</v>
      </c>
      <c r="AE90" s="20">
        <v>0</v>
      </c>
      <c r="AF90" s="20">
        <v>0</v>
      </c>
      <c r="AG90" s="20">
        <v>0</v>
      </c>
    </row>
    <row r="91" spans="1:34" s="17" customFormat="1" x14ac:dyDescent="0.2">
      <c r="A91" s="17">
        <v>3480</v>
      </c>
      <c r="B91" s="17">
        <v>1</v>
      </c>
      <c r="C91" s="17" t="s">
        <v>172</v>
      </c>
      <c r="D91" s="17" t="s">
        <v>127</v>
      </c>
      <c r="E91" s="17">
        <v>40000</v>
      </c>
      <c r="F91" s="17">
        <v>40320</v>
      </c>
      <c r="G91" s="17" t="s">
        <v>26</v>
      </c>
      <c r="H91" s="20">
        <v>25000</v>
      </c>
      <c r="I91" s="20">
        <v>25000</v>
      </c>
      <c r="J91" s="20">
        <v>0</v>
      </c>
      <c r="K91" s="20">
        <v>0</v>
      </c>
      <c r="L91" s="20">
        <v>0</v>
      </c>
      <c r="M91" s="20">
        <v>0</v>
      </c>
      <c r="N91" s="20">
        <v>0</v>
      </c>
      <c r="O91" s="20">
        <v>0</v>
      </c>
      <c r="P91" s="20">
        <v>0</v>
      </c>
      <c r="Q91" s="20">
        <v>0</v>
      </c>
      <c r="R91" s="20">
        <v>0</v>
      </c>
      <c r="S91" s="20">
        <v>0</v>
      </c>
      <c r="T91" s="20">
        <v>0</v>
      </c>
      <c r="U91" s="20">
        <v>0</v>
      </c>
      <c r="V91" s="20">
        <v>0</v>
      </c>
      <c r="W91" s="20">
        <v>0</v>
      </c>
      <c r="X91" s="20">
        <v>0</v>
      </c>
      <c r="Y91" s="20">
        <v>0</v>
      </c>
      <c r="Z91" s="20">
        <v>0</v>
      </c>
      <c r="AA91" s="20">
        <v>0</v>
      </c>
      <c r="AB91" s="20">
        <v>0</v>
      </c>
      <c r="AC91" s="20">
        <v>0</v>
      </c>
      <c r="AD91" s="20">
        <v>0</v>
      </c>
      <c r="AE91" s="20">
        <v>0</v>
      </c>
      <c r="AF91" s="20">
        <v>50000</v>
      </c>
      <c r="AG91" s="20">
        <v>0</v>
      </c>
    </row>
    <row r="92" spans="1:34" s="17" customFormat="1" x14ac:dyDescent="0.2">
      <c r="A92" s="17">
        <v>3482</v>
      </c>
      <c r="B92" s="17">
        <v>1</v>
      </c>
      <c r="C92" s="17" t="s">
        <v>173</v>
      </c>
      <c r="D92" s="17" t="s">
        <v>109</v>
      </c>
      <c r="E92" s="17">
        <v>40000</v>
      </c>
      <c r="F92" s="17">
        <v>40320</v>
      </c>
      <c r="G92" s="17" t="s">
        <v>26</v>
      </c>
      <c r="H92" s="20">
        <v>0</v>
      </c>
      <c r="I92" s="20">
        <v>0</v>
      </c>
      <c r="J92" s="20">
        <v>0</v>
      </c>
      <c r="K92" s="20">
        <v>0</v>
      </c>
      <c r="L92" s="20">
        <v>0</v>
      </c>
      <c r="M92" s="20">
        <v>0</v>
      </c>
      <c r="N92" s="20">
        <v>0</v>
      </c>
      <c r="O92" s="20">
        <v>0</v>
      </c>
      <c r="P92" s="20">
        <v>0</v>
      </c>
      <c r="Q92" s="20">
        <v>0</v>
      </c>
      <c r="R92" s="20">
        <v>0</v>
      </c>
      <c r="S92" s="20">
        <v>0</v>
      </c>
      <c r="T92" s="20">
        <v>0</v>
      </c>
      <c r="U92" s="20">
        <v>0</v>
      </c>
      <c r="V92" s="20">
        <v>0</v>
      </c>
      <c r="W92" s="20">
        <v>0</v>
      </c>
      <c r="X92" s="20">
        <v>0</v>
      </c>
      <c r="Y92" s="20">
        <v>0</v>
      </c>
      <c r="Z92" s="20">
        <v>50000</v>
      </c>
      <c r="AA92" s="20">
        <v>30000</v>
      </c>
      <c r="AB92" s="20">
        <v>30000</v>
      </c>
      <c r="AC92" s="20">
        <v>30000</v>
      </c>
      <c r="AD92" s="20">
        <v>30000</v>
      </c>
      <c r="AE92" s="20">
        <v>30000</v>
      </c>
      <c r="AF92" s="20">
        <v>0</v>
      </c>
      <c r="AG92" s="20">
        <v>200000</v>
      </c>
    </row>
    <row r="93" spans="1:34" s="17" customFormat="1" x14ac:dyDescent="0.2">
      <c r="A93" s="17">
        <v>3484</v>
      </c>
      <c r="B93" s="17">
        <v>1</v>
      </c>
      <c r="C93" s="17" t="s">
        <v>174</v>
      </c>
      <c r="D93" s="17" t="s">
        <v>127</v>
      </c>
      <c r="E93" s="17">
        <v>40000</v>
      </c>
      <c r="F93" s="17">
        <v>40320</v>
      </c>
      <c r="G93" s="17" t="s">
        <v>26</v>
      </c>
      <c r="H93" s="20">
        <v>25000</v>
      </c>
      <c r="I93" s="20">
        <v>25000</v>
      </c>
      <c r="J93" s="20">
        <v>0</v>
      </c>
      <c r="K93" s="20">
        <v>0</v>
      </c>
      <c r="L93" s="20">
        <v>0</v>
      </c>
      <c r="M93" s="20">
        <v>0</v>
      </c>
      <c r="N93" s="20">
        <v>0</v>
      </c>
      <c r="O93" s="20">
        <v>0</v>
      </c>
      <c r="P93" s="20">
        <v>0</v>
      </c>
      <c r="Q93" s="20">
        <v>0</v>
      </c>
      <c r="R93" s="20">
        <v>0</v>
      </c>
      <c r="S93" s="20">
        <v>0</v>
      </c>
      <c r="T93" s="20">
        <v>0</v>
      </c>
      <c r="U93" s="20">
        <v>0</v>
      </c>
      <c r="V93" s="20">
        <v>0</v>
      </c>
      <c r="W93" s="20">
        <v>0</v>
      </c>
      <c r="X93" s="20">
        <v>0</v>
      </c>
      <c r="Y93" s="20">
        <v>0</v>
      </c>
      <c r="Z93" s="20">
        <v>0</v>
      </c>
      <c r="AA93" s="20">
        <v>0</v>
      </c>
      <c r="AB93" s="20">
        <v>0</v>
      </c>
      <c r="AC93" s="20">
        <v>0</v>
      </c>
      <c r="AD93" s="20">
        <v>0</v>
      </c>
      <c r="AE93" s="20">
        <v>0</v>
      </c>
      <c r="AF93" s="20">
        <v>50000</v>
      </c>
      <c r="AG93" s="20">
        <v>0</v>
      </c>
    </row>
    <row r="94" spans="1:34" s="17" customFormat="1" x14ac:dyDescent="0.2">
      <c r="A94" s="17">
        <v>3485</v>
      </c>
      <c r="B94" s="17">
        <v>1</v>
      </c>
      <c r="C94" s="17" t="s">
        <v>175</v>
      </c>
      <c r="D94" s="17" t="s">
        <v>109</v>
      </c>
      <c r="E94" s="17">
        <v>40000</v>
      </c>
      <c r="F94" s="17">
        <v>40320</v>
      </c>
      <c r="G94" s="17" t="s">
        <v>26</v>
      </c>
      <c r="H94" s="20">
        <v>100000</v>
      </c>
      <c r="I94" s="20">
        <v>100000</v>
      </c>
      <c r="J94" s="20">
        <v>100000</v>
      </c>
      <c r="K94" s="20">
        <v>75000</v>
      </c>
      <c r="L94" s="20">
        <v>75000</v>
      </c>
      <c r="M94" s="20">
        <v>0</v>
      </c>
      <c r="N94" s="20">
        <v>0</v>
      </c>
      <c r="O94" s="20">
        <v>0</v>
      </c>
      <c r="P94" s="20">
        <v>0</v>
      </c>
      <c r="Q94" s="20">
        <v>0</v>
      </c>
      <c r="R94" s="20">
        <v>0</v>
      </c>
      <c r="S94" s="20">
        <v>0</v>
      </c>
      <c r="T94" s="20">
        <v>0</v>
      </c>
      <c r="U94" s="20">
        <v>0</v>
      </c>
      <c r="V94" s="20">
        <v>0</v>
      </c>
      <c r="W94" s="20">
        <v>0</v>
      </c>
      <c r="X94" s="20">
        <v>0</v>
      </c>
      <c r="Y94" s="20">
        <v>0</v>
      </c>
      <c r="Z94" s="20">
        <v>0</v>
      </c>
      <c r="AA94" s="20">
        <v>0</v>
      </c>
      <c r="AB94" s="20">
        <v>0</v>
      </c>
      <c r="AC94" s="20">
        <v>0</v>
      </c>
      <c r="AD94" s="20">
        <v>0</v>
      </c>
      <c r="AE94" s="20">
        <v>0</v>
      </c>
      <c r="AF94" s="20">
        <v>450000</v>
      </c>
      <c r="AG94" s="20">
        <v>0</v>
      </c>
    </row>
    <row r="95" spans="1:34" s="17" customFormat="1" x14ac:dyDescent="0.2">
      <c r="A95" s="17">
        <v>3487</v>
      </c>
      <c r="B95" s="17">
        <v>1</v>
      </c>
      <c r="C95" s="17" t="s">
        <v>176</v>
      </c>
      <c r="D95" s="17" t="s">
        <v>127</v>
      </c>
      <c r="E95" s="17">
        <v>40000</v>
      </c>
      <c r="F95" s="17">
        <v>40320</v>
      </c>
      <c r="G95" s="17" t="s">
        <v>26</v>
      </c>
      <c r="H95" s="20">
        <v>60000</v>
      </c>
      <c r="I95" s="20">
        <v>60000</v>
      </c>
      <c r="J95" s="20">
        <v>40000</v>
      </c>
      <c r="K95" s="20">
        <v>0</v>
      </c>
      <c r="L95" s="20">
        <v>0</v>
      </c>
      <c r="M95" s="20">
        <v>0</v>
      </c>
      <c r="N95" s="20">
        <v>0</v>
      </c>
      <c r="O95" s="20">
        <v>0</v>
      </c>
      <c r="P95" s="20">
        <v>0</v>
      </c>
      <c r="Q95" s="20">
        <v>0</v>
      </c>
      <c r="R95" s="20">
        <v>0</v>
      </c>
      <c r="S95" s="20">
        <v>0</v>
      </c>
      <c r="T95" s="20">
        <v>0</v>
      </c>
      <c r="U95" s="20">
        <v>0</v>
      </c>
      <c r="V95" s="20">
        <v>0</v>
      </c>
      <c r="W95" s="20">
        <v>0</v>
      </c>
      <c r="X95" s="20">
        <v>0</v>
      </c>
      <c r="Y95" s="20">
        <v>0</v>
      </c>
      <c r="Z95" s="20">
        <v>0</v>
      </c>
      <c r="AA95" s="20">
        <v>0</v>
      </c>
      <c r="AB95" s="20">
        <v>0</v>
      </c>
      <c r="AC95" s="20">
        <v>0</v>
      </c>
      <c r="AD95" s="20">
        <v>0</v>
      </c>
      <c r="AE95" s="20">
        <v>0</v>
      </c>
      <c r="AF95" s="20">
        <v>160000</v>
      </c>
      <c r="AG95" s="20">
        <v>0</v>
      </c>
    </row>
    <row r="96" spans="1:34" s="17" customFormat="1" x14ac:dyDescent="0.2">
      <c r="A96" s="17">
        <v>3488</v>
      </c>
      <c r="B96" s="17">
        <v>1</v>
      </c>
      <c r="C96" s="17" t="s">
        <v>177</v>
      </c>
      <c r="D96" s="17" t="s">
        <v>127</v>
      </c>
      <c r="E96" s="17">
        <v>40000</v>
      </c>
      <c r="F96" s="17">
        <v>40320</v>
      </c>
      <c r="G96" s="17" t="s">
        <v>26</v>
      </c>
      <c r="H96" s="20">
        <v>0</v>
      </c>
      <c r="I96" s="20">
        <v>0</v>
      </c>
      <c r="J96" s="20">
        <v>0</v>
      </c>
      <c r="K96" s="20">
        <v>0</v>
      </c>
      <c r="L96" s="20">
        <v>0</v>
      </c>
      <c r="M96" s="20">
        <v>0</v>
      </c>
      <c r="N96" s="20">
        <v>0</v>
      </c>
      <c r="O96" s="20">
        <v>0</v>
      </c>
      <c r="P96" s="20">
        <v>0</v>
      </c>
      <c r="Q96" s="20">
        <v>0</v>
      </c>
      <c r="R96" s="20">
        <v>0</v>
      </c>
      <c r="S96" s="20">
        <v>0</v>
      </c>
      <c r="T96" s="20">
        <v>0</v>
      </c>
      <c r="U96" s="20">
        <v>0</v>
      </c>
      <c r="V96" s="20">
        <v>0</v>
      </c>
      <c r="W96" s="20">
        <v>0</v>
      </c>
      <c r="X96" s="20">
        <v>0</v>
      </c>
      <c r="Y96" s="20">
        <v>0</v>
      </c>
      <c r="Z96" s="20">
        <v>0</v>
      </c>
      <c r="AA96" s="20">
        <v>0</v>
      </c>
      <c r="AB96" s="20">
        <v>0</v>
      </c>
      <c r="AC96" s="20">
        <v>0</v>
      </c>
      <c r="AD96" s="20">
        <v>0</v>
      </c>
      <c r="AE96" s="20">
        <v>0</v>
      </c>
      <c r="AF96" s="20">
        <v>0</v>
      </c>
      <c r="AG96" s="20">
        <v>0</v>
      </c>
    </row>
    <row r="97" spans="1:33" s="17" customFormat="1" x14ac:dyDescent="0.2">
      <c r="A97" s="17">
        <v>3492</v>
      </c>
      <c r="B97" s="17">
        <v>1</v>
      </c>
      <c r="C97" s="17" t="s">
        <v>180</v>
      </c>
      <c r="D97" s="17" t="s">
        <v>127</v>
      </c>
      <c r="E97" s="17">
        <v>40000</v>
      </c>
      <c r="F97" s="17">
        <v>40320</v>
      </c>
      <c r="G97" s="17" t="s">
        <v>26</v>
      </c>
      <c r="H97" s="20">
        <v>0</v>
      </c>
      <c r="I97" s="20">
        <v>0</v>
      </c>
      <c r="J97" s="20">
        <v>0</v>
      </c>
      <c r="K97" s="20">
        <v>0</v>
      </c>
      <c r="L97" s="20">
        <v>0</v>
      </c>
      <c r="M97" s="20">
        <v>0</v>
      </c>
      <c r="N97" s="20">
        <v>0</v>
      </c>
      <c r="O97" s="20">
        <v>0</v>
      </c>
      <c r="P97" s="20">
        <v>0</v>
      </c>
      <c r="Q97" s="20">
        <v>0</v>
      </c>
      <c r="R97" s="20">
        <v>0</v>
      </c>
      <c r="S97" s="20">
        <v>0</v>
      </c>
      <c r="T97" s="20">
        <v>0</v>
      </c>
      <c r="U97" s="20">
        <v>0</v>
      </c>
      <c r="V97" s="20">
        <v>0</v>
      </c>
      <c r="W97" s="20">
        <v>0</v>
      </c>
      <c r="X97" s="20">
        <v>0</v>
      </c>
      <c r="Y97" s="20">
        <v>0</v>
      </c>
      <c r="Z97" s="20">
        <v>0</v>
      </c>
      <c r="AA97" s="20">
        <v>0</v>
      </c>
      <c r="AB97" s="20">
        <v>0</v>
      </c>
      <c r="AC97" s="20">
        <v>0</v>
      </c>
      <c r="AD97" s="20">
        <v>0</v>
      </c>
      <c r="AE97" s="20">
        <v>0</v>
      </c>
      <c r="AF97" s="20">
        <v>0</v>
      </c>
      <c r="AG97" s="20">
        <v>0</v>
      </c>
    </row>
    <row r="98" spans="1:33" s="17" customFormat="1" x14ac:dyDescent="0.2">
      <c r="A98" s="17">
        <v>3493</v>
      </c>
      <c r="B98" s="17">
        <v>1</v>
      </c>
      <c r="C98" s="17" t="s">
        <v>181</v>
      </c>
      <c r="D98" s="17" t="s">
        <v>127</v>
      </c>
      <c r="E98" s="17">
        <v>40000</v>
      </c>
      <c r="F98" s="17">
        <v>40320</v>
      </c>
      <c r="G98" s="17" t="s">
        <v>26</v>
      </c>
      <c r="H98" s="20">
        <v>0</v>
      </c>
      <c r="I98" s="20">
        <v>0</v>
      </c>
      <c r="J98" s="20">
        <v>0</v>
      </c>
      <c r="K98" s="20">
        <v>0</v>
      </c>
      <c r="L98" s="20">
        <v>0</v>
      </c>
      <c r="M98" s="20">
        <v>0</v>
      </c>
      <c r="N98" s="20">
        <v>0</v>
      </c>
      <c r="O98" s="20">
        <v>0</v>
      </c>
      <c r="P98" s="20">
        <v>0</v>
      </c>
      <c r="Q98" s="20">
        <v>0</v>
      </c>
      <c r="R98" s="20">
        <v>0</v>
      </c>
      <c r="S98" s="20">
        <v>0</v>
      </c>
      <c r="T98" s="20">
        <v>0</v>
      </c>
      <c r="U98" s="20">
        <v>0</v>
      </c>
      <c r="V98" s="20">
        <v>0</v>
      </c>
      <c r="W98" s="20">
        <v>0</v>
      </c>
      <c r="X98" s="20">
        <v>0</v>
      </c>
      <c r="Y98" s="20">
        <v>0</v>
      </c>
      <c r="Z98" s="20">
        <v>0</v>
      </c>
      <c r="AA98" s="20">
        <v>0</v>
      </c>
      <c r="AB98" s="20">
        <v>0</v>
      </c>
      <c r="AC98" s="20">
        <v>0</v>
      </c>
      <c r="AD98" s="20">
        <v>0</v>
      </c>
      <c r="AE98" s="20">
        <v>0</v>
      </c>
      <c r="AF98" s="20">
        <v>0</v>
      </c>
      <c r="AG98" s="20">
        <v>0</v>
      </c>
    </row>
    <row r="99" spans="1:33" s="17" customFormat="1" x14ac:dyDescent="0.2">
      <c r="A99" s="17">
        <v>3494</v>
      </c>
      <c r="B99" s="17">
        <v>1</v>
      </c>
      <c r="C99" s="17" t="s">
        <v>182</v>
      </c>
      <c r="D99" s="17" t="s">
        <v>127</v>
      </c>
      <c r="E99" s="17">
        <v>40000</v>
      </c>
      <c r="F99" s="17">
        <v>40320</v>
      </c>
      <c r="G99" s="17" t="s">
        <v>26</v>
      </c>
      <c r="H99" s="20">
        <v>0</v>
      </c>
      <c r="I99" s="20">
        <v>0</v>
      </c>
      <c r="J99" s="20">
        <v>0</v>
      </c>
      <c r="K99" s="20">
        <v>0</v>
      </c>
      <c r="L99" s="20">
        <v>0</v>
      </c>
      <c r="M99" s="20">
        <v>0</v>
      </c>
      <c r="N99" s="20">
        <v>0</v>
      </c>
      <c r="O99" s="20">
        <v>0</v>
      </c>
      <c r="P99" s="20">
        <v>0</v>
      </c>
      <c r="Q99" s="20">
        <v>0</v>
      </c>
      <c r="R99" s="20">
        <v>0</v>
      </c>
      <c r="S99" s="20">
        <v>0</v>
      </c>
      <c r="T99" s="20">
        <v>0</v>
      </c>
      <c r="U99" s="20">
        <v>0</v>
      </c>
      <c r="V99" s="20">
        <v>0</v>
      </c>
      <c r="W99" s="20">
        <v>0</v>
      </c>
      <c r="X99" s="20">
        <v>0</v>
      </c>
      <c r="Y99" s="20">
        <v>0</v>
      </c>
      <c r="Z99" s="20">
        <v>0</v>
      </c>
      <c r="AA99" s="20">
        <v>0</v>
      </c>
      <c r="AB99" s="20">
        <v>0</v>
      </c>
      <c r="AC99" s="20">
        <v>11667</v>
      </c>
      <c r="AD99" s="20">
        <v>11666</v>
      </c>
      <c r="AE99" s="20">
        <v>11667</v>
      </c>
      <c r="AF99" s="20">
        <v>0</v>
      </c>
      <c r="AG99" s="20">
        <v>35000</v>
      </c>
    </row>
    <row r="100" spans="1:33" s="17" customFormat="1" x14ac:dyDescent="0.2">
      <c r="A100" s="17">
        <v>3495</v>
      </c>
      <c r="B100" s="17">
        <v>1</v>
      </c>
      <c r="C100" s="17" t="s">
        <v>183</v>
      </c>
      <c r="D100" s="17" t="s">
        <v>127</v>
      </c>
      <c r="E100" s="17">
        <v>40000</v>
      </c>
      <c r="F100" s="17">
        <v>40320</v>
      </c>
      <c r="G100" s="17" t="s">
        <v>26</v>
      </c>
      <c r="H100" s="20">
        <v>0</v>
      </c>
      <c r="I100" s="20">
        <v>0</v>
      </c>
      <c r="J100" s="20">
        <v>0</v>
      </c>
      <c r="K100" s="20">
        <v>0</v>
      </c>
      <c r="L100" s="20">
        <v>0</v>
      </c>
      <c r="M100" s="20">
        <v>0</v>
      </c>
      <c r="N100" s="20">
        <v>0</v>
      </c>
      <c r="O100" s="20">
        <v>0</v>
      </c>
      <c r="P100" s="20">
        <v>0</v>
      </c>
      <c r="Q100" s="20">
        <v>0</v>
      </c>
      <c r="R100" s="20">
        <v>0</v>
      </c>
      <c r="S100" s="20">
        <v>0</v>
      </c>
      <c r="T100" s="20">
        <v>0</v>
      </c>
      <c r="U100" s="20">
        <v>0</v>
      </c>
      <c r="V100" s="20">
        <v>0</v>
      </c>
      <c r="W100" s="20">
        <v>0</v>
      </c>
      <c r="X100" s="20">
        <v>0</v>
      </c>
      <c r="Y100" s="20">
        <v>0</v>
      </c>
      <c r="Z100" s="20">
        <v>0</v>
      </c>
      <c r="AA100" s="20">
        <v>0</v>
      </c>
      <c r="AB100" s="20">
        <v>0</v>
      </c>
      <c r="AC100" s="20">
        <v>0</v>
      </c>
      <c r="AD100" s="20">
        <v>0</v>
      </c>
      <c r="AE100" s="20">
        <v>0</v>
      </c>
      <c r="AF100" s="20">
        <v>0</v>
      </c>
      <c r="AG100" s="20">
        <v>0</v>
      </c>
    </row>
    <row r="101" spans="1:33" s="17" customFormat="1" x14ac:dyDescent="0.2">
      <c r="A101" s="17">
        <v>3748</v>
      </c>
      <c r="B101" s="17">
        <v>1</v>
      </c>
      <c r="C101" s="17" t="s">
        <v>191</v>
      </c>
      <c r="D101" s="17" t="s">
        <v>127</v>
      </c>
      <c r="E101" s="17">
        <v>40000</v>
      </c>
      <c r="F101" s="17">
        <v>40320</v>
      </c>
      <c r="G101" s="17" t="s">
        <v>26</v>
      </c>
      <c r="H101" s="20">
        <v>50000</v>
      </c>
      <c r="I101" s="20">
        <v>0</v>
      </c>
      <c r="J101" s="20">
        <v>0</v>
      </c>
      <c r="K101" s="20">
        <v>0</v>
      </c>
      <c r="L101" s="20">
        <v>0</v>
      </c>
      <c r="M101" s="20">
        <v>0</v>
      </c>
      <c r="N101" s="20">
        <v>0</v>
      </c>
      <c r="O101" s="20">
        <v>0</v>
      </c>
      <c r="P101" s="20">
        <v>0</v>
      </c>
      <c r="Q101" s="20">
        <v>0</v>
      </c>
      <c r="R101" s="20">
        <v>0</v>
      </c>
      <c r="S101" s="20">
        <v>0</v>
      </c>
      <c r="T101" s="20">
        <v>0</v>
      </c>
      <c r="U101" s="20">
        <v>0</v>
      </c>
      <c r="V101" s="20">
        <v>0</v>
      </c>
      <c r="W101" s="20">
        <v>0</v>
      </c>
      <c r="X101" s="20">
        <v>0</v>
      </c>
      <c r="Y101" s="20">
        <v>0</v>
      </c>
      <c r="Z101" s="20">
        <v>0</v>
      </c>
      <c r="AA101" s="20">
        <v>0</v>
      </c>
      <c r="AB101" s="20">
        <v>0</v>
      </c>
      <c r="AC101" s="20">
        <v>0</v>
      </c>
      <c r="AD101" s="20">
        <v>0</v>
      </c>
      <c r="AE101" s="20">
        <v>0</v>
      </c>
      <c r="AF101" s="20">
        <v>50000</v>
      </c>
      <c r="AG101" s="20">
        <v>0</v>
      </c>
    </row>
    <row r="102" spans="1:33" s="17" customFormat="1" x14ac:dyDescent="0.2">
      <c r="A102" s="17">
        <v>3756</v>
      </c>
      <c r="B102" s="17">
        <v>1</v>
      </c>
      <c r="C102" s="17" t="s">
        <v>194</v>
      </c>
      <c r="D102" s="17" t="s">
        <v>127</v>
      </c>
      <c r="E102" s="17">
        <v>40000</v>
      </c>
      <c r="F102" s="17">
        <v>40320</v>
      </c>
      <c r="G102" s="17" t="s">
        <v>26</v>
      </c>
      <c r="H102" s="20">
        <v>70000</v>
      </c>
      <c r="I102" s="20">
        <v>70000</v>
      </c>
      <c r="J102" s="20">
        <v>70000</v>
      </c>
      <c r="K102" s="20">
        <v>15000</v>
      </c>
      <c r="L102" s="20">
        <v>0</v>
      </c>
      <c r="M102" s="20">
        <v>0</v>
      </c>
      <c r="N102" s="20">
        <v>0</v>
      </c>
      <c r="O102" s="20">
        <v>0</v>
      </c>
      <c r="P102" s="20">
        <v>0</v>
      </c>
      <c r="Q102" s="20">
        <v>0</v>
      </c>
      <c r="R102" s="20">
        <v>0</v>
      </c>
      <c r="S102" s="20">
        <v>0</v>
      </c>
      <c r="T102" s="20">
        <v>0</v>
      </c>
      <c r="U102" s="20">
        <v>0</v>
      </c>
      <c r="V102" s="20">
        <v>0</v>
      </c>
      <c r="W102" s="20">
        <v>0</v>
      </c>
      <c r="X102" s="20">
        <v>0</v>
      </c>
      <c r="Y102" s="20">
        <v>0</v>
      </c>
      <c r="Z102" s="20">
        <v>0</v>
      </c>
      <c r="AA102" s="20">
        <v>0</v>
      </c>
      <c r="AB102" s="20">
        <v>0</v>
      </c>
      <c r="AC102" s="20">
        <v>0</v>
      </c>
      <c r="AD102" s="20">
        <v>0</v>
      </c>
      <c r="AE102" s="20">
        <v>0</v>
      </c>
      <c r="AF102" s="20">
        <v>225000</v>
      </c>
      <c r="AG102" s="20">
        <v>0</v>
      </c>
    </row>
    <row r="103" spans="1:33" s="17" customFormat="1" x14ac:dyDescent="0.2">
      <c r="A103" s="17">
        <v>3742</v>
      </c>
      <c r="B103" s="17">
        <v>1</v>
      </c>
      <c r="C103" s="17" t="s">
        <v>190</v>
      </c>
      <c r="D103" s="17" t="s">
        <v>92</v>
      </c>
      <c r="E103" s="17">
        <v>40000</v>
      </c>
      <c r="F103" s="17">
        <v>40322</v>
      </c>
      <c r="G103" s="17" t="s">
        <v>26</v>
      </c>
      <c r="H103" s="20">
        <v>5000</v>
      </c>
      <c r="I103" s="20">
        <v>5000</v>
      </c>
      <c r="J103" s="20">
        <v>10000</v>
      </c>
      <c r="K103" s="20">
        <v>15000</v>
      </c>
      <c r="L103" s="20">
        <v>15000</v>
      </c>
      <c r="M103" s="20">
        <v>30000</v>
      </c>
      <c r="N103" s="20">
        <v>30000</v>
      </c>
      <c r="O103" s="20">
        <v>25000</v>
      </c>
      <c r="P103" s="20">
        <v>130000</v>
      </c>
      <c r="Q103" s="20">
        <v>25000</v>
      </c>
      <c r="R103" s="20">
        <v>10000</v>
      </c>
      <c r="S103" s="20">
        <v>50000</v>
      </c>
      <c r="T103" s="20">
        <v>0</v>
      </c>
      <c r="U103" s="20">
        <v>0</v>
      </c>
      <c r="V103" s="20">
        <v>11500</v>
      </c>
      <c r="W103" s="20">
        <v>11500</v>
      </c>
      <c r="X103" s="20">
        <v>11500</v>
      </c>
      <c r="Y103" s="20">
        <v>11500</v>
      </c>
      <c r="Z103" s="20">
        <v>11500</v>
      </c>
      <c r="AA103" s="20">
        <v>11500</v>
      </c>
      <c r="AB103" s="20">
        <v>11500</v>
      </c>
      <c r="AC103" s="20">
        <v>11500</v>
      </c>
      <c r="AD103" s="20">
        <v>11500</v>
      </c>
      <c r="AE103" s="20">
        <v>11500</v>
      </c>
      <c r="AF103" s="20">
        <v>350000</v>
      </c>
      <c r="AG103" s="20">
        <v>115000</v>
      </c>
    </row>
    <row r="104" spans="1:33" s="17" customFormat="1" x14ac:dyDescent="0.2">
      <c r="A104" s="17">
        <v>2801</v>
      </c>
      <c r="B104" s="17">
        <v>1</v>
      </c>
      <c r="C104" s="17" t="s">
        <v>91</v>
      </c>
      <c r="D104" s="17" t="s">
        <v>92</v>
      </c>
      <c r="E104" s="17">
        <v>40000</v>
      </c>
      <c r="F104" s="17">
        <v>40323</v>
      </c>
      <c r="G104" s="17" t="s">
        <v>26</v>
      </c>
      <c r="H104" s="20">
        <v>76375</v>
      </c>
      <c r="I104" s="20">
        <v>260000</v>
      </c>
      <c r="J104" s="20">
        <v>20150</v>
      </c>
      <c r="K104" s="20">
        <v>40625</v>
      </c>
      <c r="L104" s="20">
        <v>65065</v>
      </c>
      <c r="M104" s="20">
        <v>32500</v>
      </c>
      <c r="N104" s="20">
        <v>8125</v>
      </c>
      <c r="O104" s="20">
        <v>21060</v>
      </c>
      <c r="P104" s="20">
        <v>22100</v>
      </c>
      <c r="Q104" s="20">
        <v>18655</v>
      </c>
      <c r="R104" s="20">
        <v>13000</v>
      </c>
      <c r="S104" s="20">
        <v>72345</v>
      </c>
      <c r="T104" s="20">
        <v>76375</v>
      </c>
      <c r="U104" s="20">
        <v>260000</v>
      </c>
      <c r="V104" s="20">
        <v>20150</v>
      </c>
      <c r="W104" s="20">
        <v>40625</v>
      </c>
      <c r="X104" s="20">
        <v>65065</v>
      </c>
      <c r="Y104" s="20">
        <v>32500</v>
      </c>
      <c r="Z104" s="20">
        <v>8125</v>
      </c>
      <c r="AA104" s="20">
        <v>21060</v>
      </c>
      <c r="AB104" s="20">
        <v>22100</v>
      </c>
      <c r="AC104" s="20">
        <v>18655</v>
      </c>
      <c r="AD104" s="20">
        <v>13000</v>
      </c>
      <c r="AE104" s="20">
        <v>72345</v>
      </c>
      <c r="AF104" s="20">
        <v>650000</v>
      </c>
      <c r="AG104" s="20">
        <v>650000</v>
      </c>
    </row>
    <row r="105" spans="1:33" s="17" customFormat="1" x14ac:dyDescent="0.2">
      <c r="A105" s="17">
        <v>2802</v>
      </c>
      <c r="B105" s="17">
        <v>1</v>
      </c>
      <c r="C105" s="17" t="s">
        <v>93</v>
      </c>
      <c r="D105" s="17" t="s">
        <v>94</v>
      </c>
      <c r="E105" s="17">
        <v>40000</v>
      </c>
      <c r="F105" s="17">
        <v>40323</v>
      </c>
      <c r="G105" s="17" t="s">
        <v>26</v>
      </c>
      <c r="H105" s="20">
        <v>500000</v>
      </c>
      <c r="I105" s="20">
        <v>750000</v>
      </c>
      <c r="J105" s="20">
        <v>750000</v>
      </c>
      <c r="K105" s="20">
        <v>750000</v>
      </c>
      <c r="L105" s="20">
        <v>750000</v>
      </c>
      <c r="M105" s="20">
        <v>300000</v>
      </c>
      <c r="N105" s="20">
        <v>150000</v>
      </c>
      <c r="O105" s="20">
        <v>150000</v>
      </c>
      <c r="P105" s="20">
        <v>500000</v>
      </c>
      <c r="Q105" s="20">
        <v>500000</v>
      </c>
      <c r="R105" s="20">
        <v>500000</v>
      </c>
      <c r="S105" s="20">
        <v>400000</v>
      </c>
      <c r="T105" s="20">
        <v>351500</v>
      </c>
      <c r="U105" s="20">
        <v>314000</v>
      </c>
      <c r="V105" s="20">
        <v>409000</v>
      </c>
      <c r="W105" s="20">
        <v>307000</v>
      </c>
      <c r="X105" s="20">
        <v>478000</v>
      </c>
      <c r="Y105" s="20">
        <v>544500</v>
      </c>
      <c r="Z105" s="20">
        <v>277500</v>
      </c>
      <c r="AA105" s="20">
        <v>412500</v>
      </c>
      <c r="AB105" s="20">
        <v>374500</v>
      </c>
      <c r="AC105" s="20">
        <v>546000</v>
      </c>
      <c r="AD105" s="20">
        <v>603000</v>
      </c>
      <c r="AE105" s="20">
        <v>382500</v>
      </c>
      <c r="AF105" s="20">
        <v>6000000</v>
      </c>
      <c r="AG105" s="20">
        <v>5000000</v>
      </c>
    </row>
    <row r="106" spans="1:33" s="17" customFormat="1" x14ac:dyDescent="0.2">
      <c r="A106" s="17">
        <v>2802</v>
      </c>
      <c r="B106" s="17">
        <v>3</v>
      </c>
      <c r="C106" s="17" t="s">
        <v>93</v>
      </c>
      <c r="D106" s="17" t="s">
        <v>95</v>
      </c>
      <c r="E106" s="17">
        <v>40000</v>
      </c>
      <c r="F106" s="17">
        <v>40323</v>
      </c>
      <c r="G106" s="17" t="s">
        <v>26</v>
      </c>
      <c r="H106" s="20">
        <v>0</v>
      </c>
      <c r="I106" s="20">
        <v>0</v>
      </c>
      <c r="J106" s="20">
        <v>0</v>
      </c>
      <c r="K106" s="20">
        <v>0</v>
      </c>
      <c r="L106" s="20">
        <v>0</v>
      </c>
      <c r="M106" s="20">
        <v>0</v>
      </c>
      <c r="N106" s="20">
        <v>0</v>
      </c>
      <c r="O106" s="20">
        <v>0</v>
      </c>
      <c r="P106" s="20">
        <v>0</v>
      </c>
      <c r="Q106" s="20">
        <v>0</v>
      </c>
      <c r="R106" s="20">
        <v>0</v>
      </c>
      <c r="S106" s="20">
        <v>0</v>
      </c>
      <c r="T106" s="20">
        <v>0</v>
      </c>
      <c r="U106" s="20">
        <v>0</v>
      </c>
      <c r="V106" s="20">
        <v>0</v>
      </c>
      <c r="W106" s="20">
        <v>0</v>
      </c>
      <c r="X106" s="20">
        <v>0</v>
      </c>
      <c r="Y106" s="20">
        <v>0</v>
      </c>
      <c r="Z106" s="20">
        <v>0</v>
      </c>
      <c r="AA106" s="20">
        <v>0</v>
      </c>
      <c r="AB106" s="20">
        <v>0</v>
      </c>
      <c r="AC106" s="20">
        <v>0</v>
      </c>
      <c r="AD106" s="20">
        <v>0</v>
      </c>
      <c r="AE106" s="20">
        <v>0</v>
      </c>
      <c r="AF106" s="20">
        <v>0</v>
      </c>
      <c r="AG106" s="20">
        <v>0</v>
      </c>
    </row>
    <row r="107" spans="1:33" s="17" customFormat="1" x14ac:dyDescent="0.2">
      <c r="A107" s="17">
        <v>2802</v>
      </c>
      <c r="B107" s="17">
        <v>4</v>
      </c>
      <c r="C107" s="17" t="s">
        <v>93</v>
      </c>
      <c r="D107" s="17" t="s">
        <v>96</v>
      </c>
      <c r="E107" s="17">
        <v>40000</v>
      </c>
      <c r="F107" s="17">
        <v>40323</v>
      </c>
      <c r="G107" s="17" t="s">
        <v>26</v>
      </c>
      <c r="H107" s="20">
        <v>0</v>
      </c>
      <c r="I107" s="20">
        <v>0</v>
      </c>
      <c r="J107" s="20">
        <v>0</v>
      </c>
      <c r="K107" s="20">
        <v>0</v>
      </c>
      <c r="L107" s="20">
        <v>0</v>
      </c>
      <c r="M107" s="20">
        <v>0</v>
      </c>
      <c r="N107" s="20">
        <v>0</v>
      </c>
      <c r="O107" s="20">
        <v>0</v>
      </c>
      <c r="P107" s="20">
        <v>0</v>
      </c>
      <c r="Q107" s="20">
        <v>0</v>
      </c>
      <c r="R107" s="20">
        <v>0</v>
      </c>
      <c r="S107" s="20">
        <v>0</v>
      </c>
      <c r="T107" s="20">
        <v>0</v>
      </c>
      <c r="U107" s="20">
        <v>0</v>
      </c>
      <c r="V107" s="20">
        <v>0</v>
      </c>
      <c r="W107" s="20">
        <v>0</v>
      </c>
      <c r="X107" s="20">
        <v>0</v>
      </c>
      <c r="Y107" s="20">
        <v>0</v>
      </c>
      <c r="Z107" s="20">
        <v>0</v>
      </c>
      <c r="AA107" s="20">
        <v>0</v>
      </c>
      <c r="AB107" s="20">
        <v>0</v>
      </c>
      <c r="AC107" s="20">
        <v>0</v>
      </c>
      <c r="AD107" s="20">
        <v>0</v>
      </c>
      <c r="AE107" s="20">
        <v>0</v>
      </c>
      <c r="AF107" s="20">
        <v>0</v>
      </c>
      <c r="AG107" s="20">
        <v>0</v>
      </c>
    </row>
    <row r="108" spans="1:33" s="17" customFormat="1" x14ac:dyDescent="0.2">
      <c r="A108" s="17">
        <v>2802</v>
      </c>
      <c r="B108" s="17">
        <v>5</v>
      </c>
      <c r="C108" s="17" t="s">
        <v>93</v>
      </c>
      <c r="D108" s="17" t="s">
        <v>97</v>
      </c>
      <c r="E108" s="17">
        <v>40000</v>
      </c>
      <c r="F108" s="17">
        <v>40323</v>
      </c>
      <c r="G108" s="17" t="s">
        <v>26</v>
      </c>
      <c r="H108" s="20">
        <v>0</v>
      </c>
      <c r="I108" s="20">
        <v>0</v>
      </c>
      <c r="J108" s="20">
        <v>0</v>
      </c>
      <c r="K108" s="20">
        <v>0</v>
      </c>
      <c r="L108" s="20">
        <v>0</v>
      </c>
      <c r="M108" s="20">
        <v>0</v>
      </c>
      <c r="N108" s="20">
        <v>0</v>
      </c>
      <c r="O108" s="20">
        <v>0</v>
      </c>
      <c r="P108" s="20">
        <v>0</v>
      </c>
      <c r="Q108" s="20">
        <v>0</v>
      </c>
      <c r="R108" s="20">
        <v>0</v>
      </c>
      <c r="S108" s="20">
        <v>0</v>
      </c>
      <c r="T108" s="20">
        <v>0</v>
      </c>
      <c r="U108" s="20">
        <v>0</v>
      </c>
      <c r="V108" s="20">
        <v>0</v>
      </c>
      <c r="W108" s="20">
        <v>0</v>
      </c>
      <c r="X108" s="20">
        <v>0</v>
      </c>
      <c r="Y108" s="20">
        <v>0</v>
      </c>
      <c r="Z108" s="20">
        <v>0</v>
      </c>
      <c r="AA108" s="20">
        <v>0</v>
      </c>
      <c r="AB108" s="20">
        <v>0</v>
      </c>
      <c r="AC108" s="20">
        <v>0</v>
      </c>
      <c r="AD108" s="20">
        <v>0</v>
      </c>
      <c r="AE108" s="20">
        <v>0</v>
      </c>
      <c r="AF108" s="20">
        <v>0</v>
      </c>
      <c r="AG108" s="20">
        <v>0</v>
      </c>
    </row>
    <row r="109" spans="1:33" s="17" customFormat="1" x14ac:dyDescent="0.2">
      <c r="A109" s="17">
        <v>2802</v>
      </c>
      <c r="B109" s="17">
        <v>6</v>
      </c>
      <c r="C109" s="17" t="s">
        <v>93</v>
      </c>
      <c r="D109" s="17" t="s">
        <v>97</v>
      </c>
      <c r="E109" s="17">
        <v>40000</v>
      </c>
      <c r="F109" s="17">
        <v>40323</v>
      </c>
      <c r="G109" s="17" t="s">
        <v>26</v>
      </c>
      <c r="H109" s="20">
        <v>0</v>
      </c>
      <c r="I109" s="20">
        <v>0</v>
      </c>
      <c r="J109" s="20">
        <v>0</v>
      </c>
      <c r="K109" s="20">
        <v>0</v>
      </c>
      <c r="L109" s="20">
        <v>0</v>
      </c>
      <c r="M109" s="20">
        <v>0</v>
      </c>
      <c r="N109" s="20">
        <v>0</v>
      </c>
      <c r="O109" s="20">
        <v>0</v>
      </c>
      <c r="P109" s="20">
        <v>0</v>
      </c>
      <c r="Q109" s="20">
        <v>0</v>
      </c>
      <c r="R109" s="20">
        <v>0</v>
      </c>
      <c r="S109" s="20">
        <v>0</v>
      </c>
      <c r="T109" s="20">
        <v>0</v>
      </c>
      <c r="U109" s="20">
        <v>0</v>
      </c>
      <c r="V109" s="20">
        <v>0</v>
      </c>
      <c r="W109" s="20">
        <v>0</v>
      </c>
      <c r="X109" s="20">
        <v>0</v>
      </c>
      <c r="Y109" s="20">
        <v>0</v>
      </c>
      <c r="Z109" s="20">
        <v>0</v>
      </c>
      <c r="AA109" s="20">
        <v>0</v>
      </c>
      <c r="AB109" s="20">
        <v>0</v>
      </c>
      <c r="AC109" s="20">
        <v>0</v>
      </c>
      <c r="AD109" s="20">
        <v>0</v>
      </c>
      <c r="AE109" s="20">
        <v>0</v>
      </c>
      <c r="AF109" s="20">
        <v>0</v>
      </c>
      <c r="AG109" s="20">
        <v>0</v>
      </c>
    </row>
    <row r="110" spans="1:33" s="17" customFormat="1" x14ac:dyDescent="0.2">
      <c r="A110" s="17">
        <v>2803</v>
      </c>
      <c r="B110" s="17">
        <v>1</v>
      </c>
      <c r="C110" s="17" t="s">
        <v>98</v>
      </c>
      <c r="D110" s="17" t="s">
        <v>96</v>
      </c>
      <c r="E110" s="17" t="s">
        <v>99</v>
      </c>
      <c r="F110" s="17">
        <v>40323</v>
      </c>
      <c r="G110" s="17" t="s">
        <v>26</v>
      </c>
      <c r="H110" s="20">
        <v>0</v>
      </c>
      <c r="I110" s="20">
        <v>50000</v>
      </c>
      <c r="J110" s="20">
        <v>50000</v>
      </c>
      <c r="K110" s="20">
        <v>50000</v>
      </c>
      <c r="L110" s="20">
        <v>50000</v>
      </c>
      <c r="M110" s="20">
        <v>50000</v>
      </c>
      <c r="N110" s="20">
        <v>50000</v>
      </c>
      <c r="O110" s="20">
        <v>50000</v>
      </c>
      <c r="P110" s="20">
        <v>50000</v>
      </c>
      <c r="Q110" s="20">
        <v>50000</v>
      </c>
      <c r="R110" s="20">
        <v>25000</v>
      </c>
      <c r="S110" s="20">
        <v>25000</v>
      </c>
      <c r="T110" s="20">
        <v>0</v>
      </c>
      <c r="U110" s="20">
        <v>1000000</v>
      </c>
      <c r="V110" s="20">
        <v>1000000</v>
      </c>
      <c r="W110" s="20">
        <v>1000000</v>
      </c>
      <c r="X110" s="20">
        <v>250000</v>
      </c>
      <c r="Y110" s="20">
        <v>250000</v>
      </c>
      <c r="Z110" s="20">
        <v>250000</v>
      </c>
      <c r="AA110" s="20">
        <v>250000</v>
      </c>
      <c r="AB110" s="20">
        <v>500000</v>
      </c>
      <c r="AC110" s="20">
        <v>500000</v>
      </c>
      <c r="AD110" s="20">
        <v>2500000</v>
      </c>
      <c r="AE110" s="20">
        <v>3000000</v>
      </c>
      <c r="AF110" s="20">
        <v>500000</v>
      </c>
      <c r="AG110" s="20">
        <v>10500000</v>
      </c>
    </row>
    <row r="111" spans="1:33" s="17" customFormat="1" x14ac:dyDescent="0.2">
      <c r="A111" s="17">
        <v>2803</v>
      </c>
      <c r="B111" s="17">
        <v>2</v>
      </c>
      <c r="C111" s="17" t="s">
        <v>98</v>
      </c>
      <c r="D111" s="17" t="s">
        <v>96</v>
      </c>
      <c r="E111" s="17" t="s">
        <v>99</v>
      </c>
      <c r="F111" s="17">
        <v>40323</v>
      </c>
      <c r="G111" s="17" t="s">
        <v>26</v>
      </c>
      <c r="H111" s="20">
        <v>0</v>
      </c>
      <c r="I111" s="20">
        <v>0</v>
      </c>
      <c r="J111" s="20">
        <v>0</v>
      </c>
      <c r="K111" s="20">
        <v>0</v>
      </c>
      <c r="L111" s="20">
        <v>0</v>
      </c>
      <c r="M111" s="20">
        <v>0</v>
      </c>
      <c r="N111" s="20">
        <v>0</v>
      </c>
      <c r="O111" s="20">
        <v>0</v>
      </c>
      <c r="P111" s="20">
        <v>0</v>
      </c>
      <c r="Q111" s="20">
        <v>0</v>
      </c>
      <c r="R111" s="20">
        <v>0</v>
      </c>
      <c r="S111" s="20">
        <v>0</v>
      </c>
      <c r="T111" s="20">
        <v>0</v>
      </c>
      <c r="U111" s="20">
        <v>0</v>
      </c>
      <c r="V111" s="20">
        <v>0</v>
      </c>
      <c r="W111" s="20">
        <v>0</v>
      </c>
      <c r="X111" s="20">
        <v>0</v>
      </c>
      <c r="Y111" s="20">
        <v>0</v>
      </c>
      <c r="Z111" s="20">
        <v>0</v>
      </c>
      <c r="AA111" s="20">
        <v>0</v>
      </c>
      <c r="AB111" s="20">
        <v>0</v>
      </c>
      <c r="AC111" s="20">
        <v>0</v>
      </c>
      <c r="AD111" s="20">
        <v>0</v>
      </c>
      <c r="AE111" s="20">
        <v>0</v>
      </c>
      <c r="AF111" s="20">
        <v>0</v>
      </c>
      <c r="AG111" s="20">
        <v>0</v>
      </c>
    </row>
    <row r="112" spans="1:33" s="17" customFormat="1" x14ac:dyDescent="0.2">
      <c r="A112" s="17">
        <v>2809</v>
      </c>
      <c r="B112" s="17">
        <v>1</v>
      </c>
      <c r="C112" s="17" t="s">
        <v>100</v>
      </c>
      <c r="D112" s="17" t="s">
        <v>86</v>
      </c>
      <c r="E112" s="17">
        <v>40000</v>
      </c>
      <c r="F112" s="17">
        <v>40323</v>
      </c>
      <c r="G112" s="17" t="s">
        <v>26</v>
      </c>
      <c r="H112" s="20">
        <v>0</v>
      </c>
      <c r="I112" s="20">
        <v>0</v>
      </c>
      <c r="J112" s="20">
        <v>0</v>
      </c>
      <c r="K112" s="20">
        <v>0</v>
      </c>
      <c r="L112" s="20">
        <v>0</v>
      </c>
      <c r="M112" s="20">
        <v>0</v>
      </c>
      <c r="N112" s="20">
        <v>0</v>
      </c>
      <c r="O112" s="20">
        <v>0</v>
      </c>
      <c r="P112" s="20">
        <v>0</v>
      </c>
      <c r="Q112" s="20">
        <v>0</v>
      </c>
      <c r="R112" s="20">
        <v>0</v>
      </c>
      <c r="S112" s="20">
        <v>0</v>
      </c>
      <c r="T112" s="20">
        <v>0</v>
      </c>
      <c r="U112" s="20">
        <v>0</v>
      </c>
      <c r="V112" s="20">
        <v>0</v>
      </c>
      <c r="W112" s="20">
        <v>0</v>
      </c>
      <c r="X112" s="20">
        <v>0</v>
      </c>
      <c r="Y112" s="20">
        <v>0</v>
      </c>
      <c r="Z112" s="20">
        <v>0</v>
      </c>
      <c r="AA112" s="20">
        <v>0</v>
      </c>
      <c r="AB112" s="20">
        <v>0</v>
      </c>
      <c r="AC112" s="20">
        <v>0</v>
      </c>
      <c r="AD112" s="20">
        <v>0</v>
      </c>
      <c r="AE112" s="20">
        <v>0</v>
      </c>
      <c r="AF112" s="20">
        <v>0</v>
      </c>
      <c r="AG112" s="20">
        <v>0</v>
      </c>
    </row>
    <row r="113" spans="1:33" s="17" customFormat="1" x14ac:dyDescent="0.2">
      <c r="A113" s="17">
        <v>2810</v>
      </c>
      <c r="B113" s="17">
        <v>1</v>
      </c>
      <c r="C113" s="17" t="s">
        <v>101</v>
      </c>
      <c r="D113" s="17" t="s">
        <v>102</v>
      </c>
      <c r="E113" s="17">
        <v>40000</v>
      </c>
      <c r="F113" s="17">
        <v>40323</v>
      </c>
      <c r="G113" s="17" t="s">
        <v>26</v>
      </c>
      <c r="H113" s="20">
        <v>36205</v>
      </c>
      <c r="I113" s="20">
        <v>32342</v>
      </c>
      <c r="J113" s="20">
        <v>42127</v>
      </c>
      <c r="K113" s="20">
        <v>31621</v>
      </c>
      <c r="L113" s="20">
        <v>49234</v>
      </c>
      <c r="M113" s="20">
        <v>56084</v>
      </c>
      <c r="N113" s="20">
        <v>28583</v>
      </c>
      <c r="O113" s="20">
        <v>42488</v>
      </c>
      <c r="P113" s="20">
        <v>38574</v>
      </c>
      <c r="Q113" s="20">
        <v>56238</v>
      </c>
      <c r="R113" s="20">
        <v>62109</v>
      </c>
      <c r="S113" s="20">
        <v>39395</v>
      </c>
      <c r="T113" s="20">
        <v>31635</v>
      </c>
      <c r="U113" s="20">
        <v>28260</v>
      </c>
      <c r="V113" s="20">
        <v>36810</v>
      </c>
      <c r="W113" s="20">
        <v>27630</v>
      </c>
      <c r="X113" s="20">
        <v>43020</v>
      </c>
      <c r="Y113" s="20">
        <v>49005</v>
      </c>
      <c r="Z113" s="20">
        <v>24975</v>
      </c>
      <c r="AA113" s="20">
        <v>37125</v>
      </c>
      <c r="AB113" s="20">
        <v>33705</v>
      </c>
      <c r="AC113" s="20">
        <v>49140</v>
      </c>
      <c r="AD113" s="20">
        <v>54270</v>
      </c>
      <c r="AE113" s="20">
        <v>34425</v>
      </c>
      <c r="AF113" s="20">
        <v>515000</v>
      </c>
      <c r="AG113" s="20">
        <v>450000</v>
      </c>
    </row>
    <row r="114" spans="1:33" s="17" customFormat="1" x14ac:dyDescent="0.2">
      <c r="A114" s="17">
        <v>2812</v>
      </c>
      <c r="B114" s="17">
        <v>1</v>
      </c>
      <c r="C114" s="17" t="s">
        <v>103</v>
      </c>
      <c r="D114" s="17" t="s">
        <v>96</v>
      </c>
      <c r="E114" s="17">
        <v>40000</v>
      </c>
      <c r="F114" s="17">
        <v>40323</v>
      </c>
      <c r="G114" s="17" t="s">
        <v>26</v>
      </c>
      <c r="H114" s="20">
        <v>290000</v>
      </c>
      <c r="I114" s="20">
        <v>290000</v>
      </c>
      <c r="J114" s="20">
        <v>0</v>
      </c>
      <c r="K114" s="20">
        <v>0</v>
      </c>
      <c r="L114" s="20">
        <v>0</v>
      </c>
      <c r="M114" s="20">
        <v>0</v>
      </c>
      <c r="N114" s="20">
        <v>0</v>
      </c>
      <c r="O114" s="20">
        <v>0</v>
      </c>
      <c r="P114" s="20">
        <v>0</v>
      </c>
      <c r="Q114" s="20">
        <v>0</v>
      </c>
      <c r="R114" s="20">
        <v>0</v>
      </c>
      <c r="S114" s="20">
        <v>0</v>
      </c>
      <c r="T114" s="20">
        <v>0</v>
      </c>
      <c r="U114" s="20">
        <v>0</v>
      </c>
      <c r="V114" s="20">
        <v>0</v>
      </c>
      <c r="W114" s="20">
        <v>0</v>
      </c>
      <c r="X114" s="20">
        <v>0</v>
      </c>
      <c r="Y114" s="20">
        <v>0</v>
      </c>
      <c r="Z114" s="20">
        <v>0</v>
      </c>
      <c r="AA114" s="20">
        <v>0</v>
      </c>
      <c r="AB114" s="20">
        <v>0</v>
      </c>
      <c r="AC114" s="20">
        <v>0</v>
      </c>
      <c r="AD114" s="20">
        <v>0</v>
      </c>
      <c r="AE114" s="20">
        <v>0</v>
      </c>
      <c r="AF114" s="20">
        <v>580000</v>
      </c>
      <c r="AG114" s="20">
        <v>0</v>
      </c>
    </row>
    <row r="115" spans="1:33" s="17" customFormat="1" x14ac:dyDescent="0.2">
      <c r="A115" s="17">
        <v>2813</v>
      </c>
      <c r="B115" s="17">
        <v>1</v>
      </c>
      <c r="C115" s="17" t="s">
        <v>104</v>
      </c>
      <c r="D115" s="17" t="s">
        <v>105</v>
      </c>
      <c r="E115" s="17" t="s">
        <v>99</v>
      </c>
      <c r="F115" s="17">
        <v>40323</v>
      </c>
      <c r="G115" s="17" t="s">
        <v>26</v>
      </c>
      <c r="H115" s="20">
        <v>0</v>
      </c>
      <c r="I115" s="20">
        <v>35089</v>
      </c>
      <c r="J115" s="20">
        <v>15216</v>
      </c>
      <c r="K115" s="20">
        <v>255</v>
      </c>
      <c r="L115" s="20">
        <v>50383</v>
      </c>
      <c r="M115" s="20">
        <v>50638</v>
      </c>
      <c r="N115" s="20">
        <v>75959</v>
      </c>
      <c r="O115" s="20">
        <v>76344</v>
      </c>
      <c r="P115" s="20">
        <v>76731</v>
      </c>
      <c r="Q115" s="20">
        <v>52057</v>
      </c>
      <c r="R115" s="20">
        <v>52322</v>
      </c>
      <c r="S115" s="20">
        <v>27526</v>
      </c>
      <c r="T115" s="20">
        <v>2508940</v>
      </c>
      <c r="U115" s="20">
        <v>3524204</v>
      </c>
      <c r="V115" s="20">
        <v>3542081</v>
      </c>
      <c r="W115" s="20">
        <v>3058781</v>
      </c>
      <c r="X115" s="20">
        <v>1069225</v>
      </c>
      <c r="Y115" s="20">
        <v>1074649</v>
      </c>
      <c r="Z115" s="20">
        <v>879593</v>
      </c>
      <c r="AA115" s="20">
        <v>833928</v>
      </c>
      <c r="AB115" s="20">
        <v>1088792</v>
      </c>
      <c r="AC115" s="20">
        <v>3600656</v>
      </c>
      <c r="AD115" s="20">
        <v>3117653</v>
      </c>
      <c r="AE115" s="20">
        <v>2130935</v>
      </c>
      <c r="AF115" s="20">
        <v>512520</v>
      </c>
      <c r="AG115" s="20">
        <v>26429437</v>
      </c>
    </row>
    <row r="116" spans="1:33" s="17" customFormat="1" x14ac:dyDescent="0.2">
      <c r="A116" s="17">
        <v>2813</v>
      </c>
      <c r="B116" s="17">
        <v>2</v>
      </c>
      <c r="C116" s="17" t="s">
        <v>104</v>
      </c>
      <c r="D116" s="17" t="s">
        <v>106</v>
      </c>
      <c r="E116" s="17" t="s">
        <v>99</v>
      </c>
      <c r="F116" s="17">
        <v>40323</v>
      </c>
      <c r="G116" s="17" t="s">
        <v>26</v>
      </c>
      <c r="H116" s="20">
        <v>0</v>
      </c>
      <c r="I116" s="20">
        <v>0</v>
      </c>
      <c r="J116" s="20">
        <v>0</v>
      </c>
      <c r="K116" s="20">
        <v>0</v>
      </c>
      <c r="L116" s="20">
        <v>0</v>
      </c>
      <c r="M116" s="20">
        <v>0</v>
      </c>
      <c r="N116" s="20">
        <v>0</v>
      </c>
      <c r="O116" s="20">
        <v>0</v>
      </c>
      <c r="P116" s="20">
        <v>0</v>
      </c>
      <c r="Q116" s="20">
        <v>0</v>
      </c>
      <c r="R116" s="20">
        <v>0</v>
      </c>
      <c r="S116" s="20">
        <v>0</v>
      </c>
      <c r="T116" s="20">
        <v>0</v>
      </c>
      <c r="U116" s="20">
        <v>0</v>
      </c>
      <c r="V116" s="20">
        <v>0</v>
      </c>
      <c r="W116" s="20">
        <v>0</v>
      </c>
      <c r="X116" s="20">
        <v>0</v>
      </c>
      <c r="Y116" s="20">
        <v>0</v>
      </c>
      <c r="Z116" s="20">
        <v>0</v>
      </c>
      <c r="AA116" s="20">
        <v>0</v>
      </c>
      <c r="AB116" s="20">
        <v>0</v>
      </c>
      <c r="AC116" s="20">
        <v>0</v>
      </c>
      <c r="AD116" s="20">
        <v>0</v>
      </c>
      <c r="AE116" s="20">
        <v>0</v>
      </c>
      <c r="AF116" s="20">
        <v>0</v>
      </c>
      <c r="AG116" s="20">
        <v>0</v>
      </c>
    </row>
    <row r="117" spans="1:33" s="17" customFormat="1" x14ac:dyDescent="0.2">
      <c r="A117" s="17">
        <v>2814</v>
      </c>
      <c r="B117" s="17">
        <v>3</v>
      </c>
      <c r="C117" s="17" t="s">
        <v>107</v>
      </c>
      <c r="D117" s="17" t="s">
        <v>105</v>
      </c>
      <c r="E117" s="17" t="s">
        <v>99</v>
      </c>
      <c r="F117" s="17">
        <v>40323</v>
      </c>
      <c r="G117" s="17" t="s">
        <v>26</v>
      </c>
      <c r="H117" s="20">
        <v>512</v>
      </c>
      <c r="I117" s="20">
        <v>597</v>
      </c>
      <c r="J117" s="20">
        <v>683</v>
      </c>
      <c r="K117" s="20">
        <v>728</v>
      </c>
      <c r="L117" s="20">
        <v>732</v>
      </c>
      <c r="M117" s="20">
        <v>735</v>
      </c>
      <c r="N117" s="20">
        <v>739</v>
      </c>
      <c r="O117" s="20">
        <v>743</v>
      </c>
      <c r="P117" s="20">
        <v>747</v>
      </c>
      <c r="Q117" s="20">
        <v>750</v>
      </c>
      <c r="R117" s="20">
        <v>754</v>
      </c>
      <c r="S117" s="20">
        <v>758</v>
      </c>
      <c r="T117" s="20">
        <v>4573</v>
      </c>
      <c r="U117" s="20">
        <v>12219</v>
      </c>
      <c r="V117" s="20">
        <v>18951</v>
      </c>
      <c r="W117" s="20">
        <v>24765</v>
      </c>
      <c r="X117" s="20">
        <v>29157</v>
      </c>
      <c r="Y117" s="20">
        <v>31957</v>
      </c>
      <c r="Z117" s="20">
        <v>34522</v>
      </c>
      <c r="AA117" s="20">
        <v>36934</v>
      </c>
      <c r="AB117" s="20">
        <v>39151</v>
      </c>
      <c r="AC117" s="20">
        <v>41256</v>
      </c>
      <c r="AD117" s="20">
        <v>43371</v>
      </c>
      <c r="AE117" s="20">
        <v>45496</v>
      </c>
      <c r="AF117" s="20">
        <v>8478</v>
      </c>
      <c r="AG117" s="20">
        <v>362352</v>
      </c>
    </row>
    <row r="118" spans="1:33" s="17" customFormat="1" x14ac:dyDescent="0.2">
      <c r="A118" s="17">
        <v>2814</v>
      </c>
      <c r="B118" s="17">
        <v>3</v>
      </c>
      <c r="C118" s="17" t="s">
        <v>107</v>
      </c>
      <c r="D118" s="17" t="s">
        <v>105</v>
      </c>
      <c r="E118" s="17">
        <v>40000</v>
      </c>
      <c r="F118" s="17">
        <v>40323</v>
      </c>
      <c r="G118" s="17" t="s">
        <v>26</v>
      </c>
      <c r="H118" s="20">
        <v>25271</v>
      </c>
      <c r="I118" s="20">
        <v>25317</v>
      </c>
      <c r="J118" s="20">
        <v>25362</v>
      </c>
      <c r="K118" s="20">
        <v>386</v>
      </c>
      <c r="L118" s="20">
        <v>388</v>
      </c>
      <c r="M118" s="20">
        <v>390</v>
      </c>
      <c r="N118" s="20">
        <v>392</v>
      </c>
      <c r="O118" s="20">
        <v>394</v>
      </c>
      <c r="P118" s="20">
        <v>396</v>
      </c>
      <c r="Q118" s="20">
        <v>398</v>
      </c>
      <c r="R118" s="20">
        <v>400</v>
      </c>
      <c r="S118" s="20">
        <v>404</v>
      </c>
      <c r="T118" s="20">
        <v>2302426</v>
      </c>
      <c r="U118" s="20">
        <v>2306483</v>
      </c>
      <c r="V118" s="20">
        <v>1735055</v>
      </c>
      <c r="W118" s="20">
        <v>1738139</v>
      </c>
      <c r="X118" s="20">
        <v>865470</v>
      </c>
      <c r="Y118" s="20">
        <v>766955</v>
      </c>
      <c r="Z118" s="20">
        <v>718316</v>
      </c>
      <c r="AA118" s="20">
        <v>669596</v>
      </c>
      <c r="AB118" s="20">
        <v>595772</v>
      </c>
      <c r="AC118" s="20">
        <v>596889</v>
      </c>
      <c r="AD118" s="20">
        <v>598011</v>
      </c>
      <c r="AE118" s="20">
        <v>599138</v>
      </c>
      <c r="AF118" s="20">
        <v>79498</v>
      </c>
      <c r="AG118" s="20">
        <v>13492250</v>
      </c>
    </row>
    <row r="119" spans="1:33" s="17" customFormat="1" x14ac:dyDescent="0.2">
      <c r="A119" s="17">
        <v>2814</v>
      </c>
      <c r="B119" s="17">
        <v>5</v>
      </c>
      <c r="C119" s="17" t="s">
        <v>107</v>
      </c>
      <c r="D119" s="17" t="s">
        <v>106</v>
      </c>
      <c r="E119" s="17" t="s">
        <v>99</v>
      </c>
      <c r="F119" s="17">
        <v>40323</v>
      </c>
      <c r="G119" s="17" t="s">
        <v>26</v>
      </c>
      <c r="H119" s="20">
        <v>0</v>
      </c>
      <c r="I119" s="20">
        <v>0</v>
      </c>
      <c r="J119" s="20">
        <v>0</v>
      </c>
      <c r="K119" s="20">
        <v>0</v>
      </c>
      <c r="L119" s="20">
        <v>0</v>
      </c>
      <c r="M119" s="20">
        <v>0</v>
      </c>
      <c r="N119" s="20">
        <v>0</v>
      </c>
      <c r="O119" s="20">
        <v>0</v>
      </c>
      <c r="P119" s="20">
        <v>0</v>
      </c>
      <c r="Q119" s="20">
        <v>0</v>
      </c>
      <c r="R119" s="20">
        <v>0</v>
      </c>
      <c r="S119" s="20">
        <v>0</v>
      </c>
      <c r="T119" s="20">
        <v>0</v>
      </c>
      <c r="U119" s="20">
        <v>0</v>
      </c>
      <c r="V119" s="20">
        <v>0</v>
      </c>
      <c r="W119" s="20">
        <v>0</v>
      </c>
      <c r="X119" s="20">
        <v>0</v>
      </c>
      <c r="Y119" s="20">
        <v>0</v>
      </c>
      <c r="Z119" s="20">
        <v>0</v>
      </c>
      <c r="AA119" s="20">
        <v>0</v>
      </c>
      <c r="AB119" s="20">
        <v>0</v>
      </c>
      <c r="AC119" s="20">
        <v>0</v>
      </c>
      <c r="AD119" s="20">
        <v>0</v>
      </c>
      <c r="AE119" s="20">
        <v>0</v>
      </c>
      <c r="AF119" s="20">
        <v>0</v>
      </c>
      <c r="AG119" s="20">
        <v>0</v>
      </c>
    </row>
    <row r="120" spans="1:33" s="17" customFormat="1" x14ac:dyDescent="0.2">
      <c r="A120" s="17">
        <v>2814</v>
      </c>
      <c r="B120" s="17">
        <v>5</v>
      </c>
      <c r="C120" s="17" t="s">
        <v>107</v>
      </c>
      <c r="D120" s="17" t="s">
        <v>106</v>
      </c>
      <c r="E120" s="17">
        <v>40000</v>
      </c>
      <c r="F120" s="17">
        <v>40323</v>
      </c>
      <c r="G120" s="17" t="s">
        <v>26</v>
      </c>
      <c r="H120" s="20">
        <v>0</v>
      </c>
      <c r="I120" s="20">
        <v>0</v>
      </c>
      <c r="J120" s="20">
        <v>0</v>
      </c>
      <c r="K120" s="20">
        <v>0</v>
      </c>
      <c r="L120" s="20">
        <v>0</v>
      </c>
      <c r="M120" s="20">
        <v>0</v>
      </c>
      <c r="N120" s="20">
        <v>0</v>
      </c>
      <c r="O120" s="20">
        <v>0</v>
      </c>
      <c r="P120" s="20">
        <v>0</v>
      </c>
      <c r="Q120" s="20">
        <v>0</v>
      </c>
      <c r="R120" s="20">
        <v>0</v>
      </c>
      <c r="S120" s="20">
        <v>0</v>
      </c>
      <c r="T120" s="20">
        <v>0</v>
      </c>
      <c r="U120" s="20">
        <v>0</v>
      </c>
      <c r="V120" s="20">
        <v>0</v>
      </c>
      <c r="W120" s="20">
        <v>0</v>
      </c>
      <c r="X120" s="20">
        <v>0</v>
      </c>
      <c r="Y120" s="20">
        <v>0</v>
      </c>
      <c r="Z120" s="20">
        <v>0</v>
      </c>
      <c r="AA120" s="20">
        <v>0</v>
      </c>
      <c r="AB120" s="20">
        <v>0</v>
      </c>
      <c r="AC120" s="20">
        <v>0</v>
      </c>
      <c r="AD120" s="20">
        <v>0</v>
      </c>
      <c r="AE120" s="20">
        <v>0</v>
      </c>
      <c r="AF120" s="20">
        <v>0</v>
      </c>
      <c r="AG120" s="20">
        <v>0</v>
      </c>
    </row>
    <row r="121" spans="1:33" s="17" customFormat="1" x14ac:dyDescent="0.2">
      <c r="A121" s="17">
        <v>2814</v>
      </c>
      <c r="B121" s="17">
        <v>7</v>
      </c>
      <c r="C121" s="17" t="s">
        <v>107</v>
      </c>
      <c r="D121" s="17" t="s">
        <v>106</v>
      </c>
      <c r="E121" s="17" t="s">
        <v>99</v>
      </c>
      <c r="F121" s="17">
        <v>40323</v>
      </c>
      <c r="G121" s="17" t="s">
        <v>26</v>
      </c>
      <c r="H121" s="20">
        <v>12664</v>
      </c>
      <c r="I121" s="20">
        <v>12728</v>
      </c>
      <c r="J121" s="20">
        <v>12793</v>
      </c>
      <c r="K121" s="20">
        <v>12858</v>
      </c>
      <c r="L121" s="20">
        <v>12923</v>
      </c>
      <c r="M121" s="20">
        <v>12989</v>
      </c>
      <c r="N121" s="20">
        <v>13054</v>
      </c>
      <c r="O121" s="20">
        <v>13121</v>
      </c>
      <c r="P121" s="20">
        <v>13187</v>
      </c>
      <c r="Q121" s="20">
        <v>13254</v>
      </c>
      <c r="R121" s="20">
        <v>13321</v>
      </c>
      <c r="S121" s="20">
        <v>13389</v>
      </c>
      <c r="T121" s="20">
        <v>13623</v>
      </c>
      <c r="U121" s="20">
        <v>14023</v>
      </c>
      <c r="V121" s="20">
        <v>14260</v>
      </c>
      <c r="W121" s="20">
        <v>14332</v>
      </c>
      <c r="X121" s="20">
        <v>14405</v>
      </c>
      <c r="Y121" s="20">
        <v>15307</v>
      </c>
      <c r="Z121" s="20">
        <v>18284</v>
      </c>
      <c r="AA121" s="20">
        <v>22520</v>
      </c>
      <c r="AB121" s="20">
        <v>26777</v>
      </c>
      <c r="AC121" s="20">
        <v>30227</v>
      </c>
      <c r="AD121" s="20">
        <v>32618</v>
      </c>
      <c r="AE121" s="20">
        <v>34108</v>
      </c>
      <c r="AF121" s="20">
        <v>156281</v>
      </c>
      <c r="AG121" s="20">
        <v>250484</v>
      </c>
    </row>
    <row r="122" spans="1:33" s="17" customFormat="1" x14ac:dyDescent="0.2">
      <c r="A122" s="17">
        <v>2814</v>
      </c>
      <c r="B122" s="17">
        <v>7</v>
      </c>
      <c r="C122" s="17" t="s">
        <v>107</v>
      </c>
      <c r="D122" s="17" t="s">
        <v>106</v>
      </c>
      <c r="E122" s="17">
        <v>40000</v>
      </c>
      <c r="F122" s="17">
        <v>40323</v>
      </c>
      <c r="G122" s="17" t="s">
        <v>26</v>
      </c>
      <c r="H122" s="20">
        <v>6719</v>
      </c>
      <c r="I122" s="20">
        <v>6753</v>
      </c>
      <c r="J122" s="20">
        <v>6787</v>
      </c>
      <c r="K122" s="20">
        <v>6822</v>
      </c>
      <c r="L122" s="20">
        <v>6856</v>
      </c>
      <c r="M122" s="20">
        <v>6891</v>
      </c>
      <c r="N122" s="20">
        <v>6926</v>
      </c>
      <c r="O122" s="20">
        <v>6961</v>
      </c>
      <c r="P122" s="20">
        <v>6997</v>
      </c>
      <c r="Q122" s="20">
        <v>7032</v>
      </c>
      <c r="R122" s="20">
        <v>7068</v>
      </c>
      <c r="S122" s="20">
        <v>7105</v>
      </c>
      <c r="T122" s="20">
        <v>107228</v>
      </c>
      <c r="U122" s="20">
        <v>107440</v>
      </c>
      <c r="V122" s="20">
        <v>7566</v>
      </c>
      <c r="W122" s="20">
        <v>7604</v>
      </c>
      <c r="X122" s="20">
        <v>7643</v>
      </c>
      <c r="Y122" s="20">
        <v>508121</v>
      </c>
      <c r="Z122" s="20">
        <v>1259701</v>
      </c>
      <c r="AA122" s="20">
        <v>1261948</v>
      </c>
      <c r="AB122" s="20">
        <v>1264207</v>
      </c>
      <c r="AC122" s="20">
        <v>766037</v>
      </c>
      <c r="AD122" s="20">
        <v>617306</v>
      </c>
      <c r="AE122" s="20">
        <v>218096</v>
      </c>
      <c r="AF122" s="20">
        <v>82917</v>
      </c>
      <c r="AG122" s="20">
        <v>6132897</v>
      </c>
    </row>
    <row r="123" spans="1:33" s="17" customFormat="1" x14ac:dyDescent="0.2">
      <c r="A123" s="17">
        <v>2820</v>
      </c>
      <c r="B123" s="17">
        <v>1</v>
      </c>
      <c r="C123" s="17" t="s">
        <v>108</v>
      </c>
      <c r="D123" s="17" t="s">
        <v>109</v>
      </c>
      <c r="E123" s="17">
        <v>40000</v>
      </c>
      <c r="F123" s="17">
        <v>40323</v>
      </c>
      <c r="G123" s="17" t="s">
        <v>26</v>
      </c>
      <c r="H123" s="20">
        <v>100000</v>
      </c>
      <c r="I123" s="20">
        <v>1000000</v>
      </c>
      <c r="J123" s="20">
        <v>750000</v>
      </c>
      <c r="K123" s="20">
        <v>750000</v>
      </c>
      <c r="L123" s="20">
        <v>300000</v>
      </c>
      <c r="M123" s="20">
        <v>200000</v>
      </c>
      <c r="N123" s="20">
        <v>200000</v>
      </c>
      <c r="O123" s="20">
        <v>100000</v>
      </c>
      <c r="P123" s="20">
        <v>0</v>
      </c>
      <c r="Q123" s="20">
        <v>0</v>
      </c>
      <c r="R123" s="20">
        <v>0</v>
      </c>
      <c r="S123" s="20">
        <v>0</v>
      </c>
      <c r="T123" s="20">
        <v>0</v>
      </c>
      <c r="U123" s="20">
        <v>0</v>
      </c>
      <c r="V123" s="20">
        <v>0</v>
      </c>
      <c r="W123" s="20">
        <v>0</v>
      </c>
      <c r="X123" s="20">
        <v>0</v>
      </c>
      <c r="Y123" s="20">
        <v>0</v>
      </c>
      <c r="Z123" s="20">
        <v>0</v>
      </c>
      <c r="AA123" s="20">
        <v>0</v>
      </c>
      <c r="AB123" s="20">
        <v>0</v>
      </c>
      <c r="AC123" s="20">
        <v>0</v>
      </c>
      <c r="AD123" s="20">
        <v>0</v>
      </c>
      <c r="AE123" s="20">
        <v>0</v>
      </c>
      <c r="AF123" s="20">
        <v>3400000</v>
      </c>
      <c r="AG123" s="20">
        <v>0</v>
      </c>
    </row>
    <row r="124" spans="1:33" s="17" customFormat="1" x14ac:dyDescent="0.2">
      <c r="A124" s="17">
        <v>2820</v>
      </c>
      <c r="B124" s="17">
        <v>2</v>
      </c>
      <c r="C124" s="17" t="s">
        <v>108</v>
      </c>
      <c r="D124" s="17" t="s">
        <v>102</v>
      </c>
      <c r="E124" s="17" t="s">
        <v>99</v>
      </c>
      <c r="F124" s="17">
        <v>40323</v>
      </c>
      <c r="G124" s="17" t="s">
        <v>26</v>
      </c>
      <c r="H124" s="20">
        <v>0</v>
      </c>
      <c r="I124" s="20">
        <v>0</v>
      </c>
      <c r="J124" s="20">
        <v>100000</v>
      </c>
      <c r="K124" s="20">
        <v>75000</v>
      </c>
      <c r="L124" s="20">
        <v>75000</v>
      </c>
      <c r="M124" s="20">
        <v>10000</v>
      </c>
      <c r="N124" s="20">
        <v>0</v>
      </c>
      <c r="O124" s="20">
        <v>0</v>
      </c>
      <c r="P124" s="20">
        <v>0</v>
      </c>
      <c r="Q124" s="20">
        <v>0</v>
      </c>
      <c r="R124" s="20">
        <v>0</v>
      </c>
      <c r="S124" s="20">
        <v>0</v>
      </c>
      <c r="T124" s="20">
        <v>0</v>
      </c>
      <c r="U124" s="20">
        <v>0</v>
      </c>
      <c r="V124" s="20">
        <v>0</v>
      </c>
      <c r="W124" s="20">
        <v>0</v>
      </c>
      <c r="X124" s="20">
        <v>0</v>
      </c>
      <c r="Y124" s="20">
        <v>0</v>
      </c>
      <c r="Z124" s="20">
        <v>0</v>
      </c>
      <c r="AA124" s="20">
        <v>0</v>
      </c>
      <c r="AB124" s="20">
        <v>0</v>
      </c>
      <c r="AC124" s="20">
        <v>0</v>
      </c>
      <c r="AD124" s="20">
        <v>0</v>
      </c>
      <c r="AE124" s="20">
        <v>0</v>
      </c>
      <c r="AF124" s="20">
        <v>260000</v>
      </c>
      <c r="AG124" s="20">
        <v>0</v>
      </c>
    </row>
    <row r="125" spans="1:33" s="17" customFormat="1" x14ac:dyDescent="0.2">
      <c r="A125" s="17">
        <v>2821</v>
      </c>
      <c r="B125" s="17">
        <v>1</v>
      </c>
      <c r="C125" s="17" t="s">
        <v>110</v>
      </c>
      <c r="D125" s="17" t="s">
        <v>94</v>
      </c>
      <c r="E125" s="17" t="s">
        <v>99</v>
      </c>
      <c r="F125" s="17">
        <v>40323</v>
      </c>
      <c r="G125" s="17" t="s">
        <v>26</v>
      </c>
      <c r="H125" s="20">
        <v>0</v>
      </c>
      <c r="I125" s="20">
        <v>0</v>
      </c>
      <c r="J125" s="20">
        <v>0</v>
      </c>
      <c r="K125" s="20">
        <v>0</v>
      </c>
      <c r="L125" s="20">
        <v>0</v>
      </c>
      <c r="M125" s="20">
        <v>0</v>
      </c>
      <c r="N125" s="20">
        <v>0</v>
      </c>
      <c r="O125" s="20">
        <v>0</v>
      </c>
      <c r="P125" s="20">
        <v>0</v>
      </c>
      <c r="Q125" s="20">
        <v>0</v>
      </c>
      <c r="R125" s="20">
        <v>0</v>
      </c>
      <c r="S125" s="20">
        <v>0</v>
      </c>
      <c r="T125" s="20">
        <v>15000</v>
      </c>
      <c r="U125" s="20">
        <v>15000</v>
      </c>
      <c r="V125" s="20">
        <v>0</v>
      </c>
      <c r="W125" s="20">
        <v>20000</v>
      </c>
      <c r="X125" s="20">
        <v>20000</v>
      </c>
      <c r="Y125" s="20">
        <v>20000</v>
      </c>
      <c r="Z125" s="20">
        <v>20000</v>
      </c>
      <c r="AA125" s="20">
        <v>15000</v>
      </c>
      <c r="AB125" s="20">
        <v>0</v>
      </c>
      <c r="AC125" s="20">
        <v>0</v>
      </c>
      <c r="AD125" s="20">
        <v>0</v>
      </c>
      <c r="AE125" s="20">
        <v>0</v>
      </c>
      <c r="AF125" s="20">
        <v>0</v>
      </c>
      <c r="AG125" s="20">
        <v>125000</v>
      </c>
    </row>
    <row r="126" spans="1:33" s="17" customFormat="1" x14ac:dyDescent="0.2">
      <c r="A126" s="17">
        <v>2821</v>
      </c>
      <c r="B126" s="17">
        <v>2</v>
      </c>
      <c r="C126" s="17" t="s">
        <v>110</v>
      </c>
      <c r="D126" s="17" t="s">
        <v>94</v>
      </c>
      <c r="E126" s="17" t="s">
        <v>99</v>
      </c>
      <c r="F126" s="17">
        <v>40323</v>
      </c>
      <c r="G126" s="17" t="s">
        <v>26</v>
      </c>
      <c r="H126" s="20">
        <v>0</v>
      </c>
      <c r="I126" s="20">
        <v>0</v>
      </c>
      <c r="J126" s="20">
        <v>0</v>
      </c>
      <c r="K126" s="20">
        <v>0</v>
      </c>
      <c r="L126" s="20">
        <v>0</v>
      </c>
      <c r="M126" s="20">
        <v>0</v>
      </c>
      <c r="N126" s="20">
        <v>0</v>
      </c>
      <c r="O126" s="20">
        <v>0</v>
      </c>
      <c r="P126" s="20">
        <v>0</v>
      </c>
      <c r="Q126" s="20">
        <v>0</v>
      </c>
      <c r="R126" s="20">
        <v>0</v>
      </c>
      <c r="S126" s="20">
        <v>0</v>
      </c>
      <c r="T126" s="20">
        <v>0</v>
      </c>
      <c r="U126" s="20">
        <v>0</v>
      </c>
      <c r="V126" s="20">
        <v>0</v>
      </c>
      <c r="W126" s="20">
        <v>0</v>
      </c>
      <c r="X126" s="20">
        <v>0</v>
      </c>
      <c r="Y126" s="20">
        <v>0</v>
      </c>
      <c r="Z126" s="20">
        <v>0</v>
      </c>
      <c r="AA126" s="20">
        <v>0</v>
      </c>
      <c r="AB126" s="20">
        <v>0</v>
      </c>
      <c r="AC126" s="20">
        <v>25000</v>
      </c>
      <c r="AD126" s="20">
        <v>25000</v>
      </c>
      <c r="AE126" s="20">
        <v>25000</v>
      </c>
      <c r="AF126" s="20">
        <v>0</v>
      </c>
      <c r="AG126" s="20">
        <v>75000</v>
      </c>
    </row>
    <row r="127" spans="1:33" s="17" customFormat="1" x14ac:dyDescent="0.2">
      <c r="A127" s="17">
        <v>2822</v>
      </c>
      <c r="B127" s="17">
        <v>1</v>
      </c>
      <c r="C127" s="17" t="s">
        <v>111</v>
      </c>
      <c r="D127" s="17" t="s">
        <v>96</v>
      </c>
      <c r="E127" s="17">
        <v>40000</v>
      </c>
      <c r="F127" s="17">
        <v>40323</v>
      </c>
      <c r="G127" s="17" t="s">
        <v>26</v>
      </c>
      <c r="H127" s="20">
        <v>41650</v>
      </c>
      <c r="I127" s="20">
        <v>41650</v>
      </c>
      <c r="J127" s="20">
        <v>41650</v>
      </c>
      <c r="K127" s="20">
        <v>41650</v>
      </c>
      <c r="L127" s="20">
        <v>41650</v>
      </c>
      <c r="M127" s="20">
        <v>41650</v>
      </c>
      <c r="N127" s="20">
        <v>41850</v>
      </c>
      <c r="O127" s="20">
        <v>41650</v>
      </c>
      <c r="P127" s="20">
        <v>41650</v>
      </c>
      <c r="Q127" s="20">
        <v>41650</v>
      </c>
      <c r="R127" s="20">
        <v>41650</v>
      </c>
      <c r="S127" s="20">
        <v>41650</v>
      </c>
      <c r="T127" s="20">
        <v>41650</v>
      </c>
      <c r="U127" s="20">
        <v>41650</v>
      </c>
      <c r="V127" s="20">
        <v>41650</v>
      </c>
      <c r="W127" s="20">
        <v>41650</v>
      </c>
      <c r="X127" s="20">
        <v>41650</v>
      </c>
      <c r="Y127" s="20">
        <v>41650</v>
      </c>
      <c r="Z127" s="20">
        <v>41850</v>
      </c>
      <c r="AA127" s="20">
        <v>41650</v>
      </c>
      <c r="AB127" s="20">
        <v>41650</v>
      </c>
      <c r="AC127" s="20">
        <v>41650</v>
      </c>
      <c r="AD127" s="20">
        <v>41650</v>
      </c>
      <c r="AE127" s="20">
        <v>41650</v>
      </c>
      <c r="AF127" s="20">
        <v>500000</v>
      </c>
      <c r="AG127" s="20">
        <v>500000</v>
      </c>
    </row>
    <row r="128" spans="1:33" s="17" customFormat="1" x14ac:dyDescent="0.2">
      <c r="A128" s="17">
        <v>2824</v>
      </c>
      <c r="B128" s="17">
        <v>1</v>
      </c>
      <c r="C128" s="17" t="s">
        <v>112</v>
      </c>
      <c r="D128" s="17" t="s">
        <v>96</v>
      </c>
      <c r="E128" s="17" t="s">
        <v>99</v>
      </c>
      <c r="F128" s="17">
        <v>40323</v>
      </c>
      <c r="G128" s="17" t="s">
        <v>26</v>
      </c>
      <c r="H128" s="20">
        <v>59337</v>
      </c>
      <c r="I128" s="20">
        <v>62952</v>
      </c>
      <c r="J128" s="20">
        <v>66586</v>
      </c>
      <c r="K128" s="20">
        <v>69823</v>
      </c>
      <c r="L128" s="20">
        <v>72663</v>
      </c>
      <c r="M128" s="20">
        <v>74689</v>
      </c>
      <c r="N128" s="20">
        <v>75896</v>
      </c>
      <c r="O128" s="20">
        <v>77110</v>
      </c>
      <c r="P128" s="20">
        <v>79158</v>
      </c>
      <c r="Q128" s="20">
        <v>82046</v>
      </c>
      <c r="R128" s="20">
        <v>84947</v>
      </c>
      <c r="S128" s="20">
        <v>43725</v>
      </c>
      <c r="T128" s="20">
        <v>0</v>
      </c>
      <c r="U128" s="20">
        <v>0</v>
      </c>
      <c r="V128" s="20">
        <v>0</v>
      </c>
      <c r="W128" s="20">
        <v>0</v>
      </c>
      <c r="X128" s="20">
        <v>0</v>
      </c>
      <c r="Y128" s="20">
        <v>0</v>
      </c>
      <c r="Z128" s="20">
        <v>0</v>
      </c>
      <c r="AA128" s="20">
        <v>0</v>
      </c>
      <c r="AB128" s="20">
        <v>0</v>
      </c>
      <c r="AC128" s="20">
        <v>0</v>
      </c>
      <c r="AD128" s="20">
        <v>0</v>
      </c>
      <c r="AE128" s="20">
        <v>0</v>
      </c>
      <c r="AF128" s="20">
        <v>848932</v>
      </c>
      <c r="AG128" s="20">
        <v>0</v>
      </c>
    </row>
    <row r="129" spans="1:33" s="17" customFormat="1" x14ac:dyDescent="0.2">
      <c r="A129" s="17">
        <v>2824</v>
      </c>
      <c r="B129" s="17">
        <v>1</v>
      </c>
      <c r="C129" s="17" t="s">
        <v>112</v>
      </c>
      <c r="D129" s="17" t="s">
        <v>96</v>
      </c>
      <c r="E129" s="17">
        <v>40000</v>
      </c>
      <c r="F129" s="17">
        <v>40323</v>
      </c>
      <c r="G129" s="17" t="s">
        <v>26</v>
      </c>
      <c r="H129" s="20">
        <v>1031482</v>
      </c>
      <c r="I129" s="20">
        <v>1033400</v>
      </c>
      <c r="J129" s="20">
        <v>1035328</v>
      </c>
      <c r="K129" s="20">
        <v>787046</v>
      </c>
      <c r="L129" s="20">
        <v>788552</v>
      </c>
      <c r="M129" s="20">
        <v>289627</v>
      </c>
      <c r="N129" s="20">
        <v>290268</v>
      </c>
      <c r="O129" s="20">
        <v>290912</v>
      </c>
      <c r="P129" s="20">
        <v>791998</v>
      </c>
      <c r="Q129" s="20">
        <v>793530</v>
      </c>
      <c r="R129" s="20">
        <v>795070</v>
      </c>
      <c r="S129" s="20">
        <v>523198</v>
      </c>
      <c r="T129" s="20">
        <v>0</v>
      </c>
      <c r="U129" s="20">
        <v>0</v>
      </c>
      <c r="V129" s="20">
        <v>0</v>
      </c>
      <c r="W129" s="20">
        <v>0</v>
      </c>
      <c r="X129" s="20">
        <v>0</v>
      </c>
      <c r="Y129" s="20">
        <v>0</v>
      </c>
      <c r="Z129" s="20">
        <v>0</v>
      </c>
      <c r="AA129" s="20">
        <v>0</v>
      </c>
      <c r="AB129" s="20">
        <v>0</v>
      </c>
      <c r="AC129" s="20">
        <v>0</v>
      </c>
      <c r="AD129" s="20">
        <v>0</v>
      </c>
      <c r="AE129" s="20">
        <v>0</v>
      </c>
      <c r="AF129" s="20">
        <v>8450411</v>
      </c>
      <c r="AG129" s="20">
        <v>0</v>
      </c>
    </row>
    <row r="130" spans="1:33" s="17" customFormat="1" x14ac:dyDescent="0.2">
      <c r="A130" s="17">
        <v>2826</v>
      </c>
      <c r="B130" s="17">
        <v>1</v>
      </c>
      <c r="C130" s="17" t="s">
        <v>113</v>
      </c>
      <c r="D130" s="17" t="s">
        <v>94</v>
      </c>
      <c r="E130" s="17" t="s">
        <v>99</v>
      </c>
      <c r="F130" s="17">
        <v>40323</v>
      </c>
      <c r="G130" s="17" t="s">
        <v>26</v>
      </c>
      <c r="H130" s="20">
        <v>0</v>
      </c>
      <c r="I130" s="20">
        <v>0</v>
      </c>
      <c r="J130" s="20">
        <v>0</v>
      </c>
      <c r="K130" s="20">
        <v>0</v>
      </c>
      <c r="L130" s="20">
        <v>0</v>
      </c>
      <c r="M130" s="20">
        <v>0</v>
      </c>
      <c r="N130" s="20">
        <v>0</v>
      </c>
      <c r="O130" s="20">
        <v>0</v>
      </c>
      <c r="P130" s="20">
        <v>0</v>
      </c>
      <c r="Q130" s="20">
        <v>0</v>
      </c>
      <c r="R130" s="20">
        <v>0</v>
      </c>
      <c r="S130" s="20">
        <v>0</v>
      </c>
      <c r="T130" s="20">
        <v>0</v>
      </c>
      <c r="U130" s="20">
        <v>0</v>
      </c>
      <c r="V130" s="20">
        <v>0</v>
      </c>
      <c r="W130" s="20">
        <v>0</v>
      </c>
      <c r="X130" s="20">
        <v>0</v>
      </c>
      <c r="Y130" s="20">
        <v>0</v>
      </c>
      <c r="Z130" s="20">
        <v>0</v>
      </c>
      <c r="AA130" s="20">
        <v>0</v>
      </c>
      <c r="AB130" s="20">
        <v>0</v>
      </c>
      <c r="AC130" s="20">
        <v>0</v>
      </c>
      <c r="AD130" s="20">
        <v>0</v>
      </c>
      <c r="AE130" s="20">
        <v>0</v>
      </c>
      <c r="AF130" s="20">
        <v>0</v>
      </c>
      <c r="AG130" s="20">
        <v>0</v>
      </c>
    </row>
    <row r="131" spans="1:33" s="17" customFormat="1" x14ac:dyDescent="0.2">
      <c r="A131" s="17">
        <v>2827</v>
      </c>
      <c r="B131" s="17">
        <v>1</v>
      </c>
      <c r="C131" s="17" t="s">
        <v>114</v>
      </c>
      <c r="D131" s="17" t="s">
        <v>115</v>
      </c>
      <c r="E131" s="17" t="s">
        <v>99</v>
      </c>
      <c r="F131" s="17">
        <v>40323</v>
      </c>
      <c r="G131" s="17" t="s">
        <v>26</v>
      </c>
      <c r="H131" s="20">
        <v>0</v>
      </c>
      <c r="I131" s="20">
        <v>100000</v>
      </c>
      <c r="J131" s="20">
        <v>300000</v>
      </c>
      <c r="K131" s="20">
        <v>100000</v>
      </c>
      <c r="L131" s="20">
        <v>0</v>
      </c>
      <c r="M131" s="20">
        <v>0</v>
      </c>
      <c r="N131" s="20">
        <v>0</v>
      </c>
      <c r="O131" s="20">
        <v>0</v>
      </c>
      <c r="P131" s="20">
        <v>0</v>
      </c>
      <c r="Q131" s="20">
        <v>0</v>
      </c>
      <c r="R131" s="20">
        <v>0</v>
      </c>
      <c r="S131" s="20">
        <v>0</v>
      </c>
      <c r="T131" s="20">
        <v>0</v>
      </c>
      <c r="U131" s="20">
        <v>0</v>
      </c>
      <c r="V131" s="20">
        <v>0</v>
      </c>
      <c r="W131" s="20">
        <v>0</v>
      </c>
      <c r="X131" s="20">
        <v>0</v>
      </c>
      <c r="Y131" s="20">
        <v>0</v>
      </c>
      <c r="Z131" s="20">
        <v>0</v>
      </c>
      <c r="AA131" s="20">
        <v>0</v>
      </c>
      <c r="AB131" s="20">
        <v>0</v>
      </c>
      <c r="AC131" s="20">
        <v>0</v>
      </c>
      <c r="AD131" s="20">
        <v>0</v>
      </c>
      <c r="AE131" s="20">
        <v>0</v>
      </c>
      <c r="AF131" s="20">
        <v>500000</v>
      </c>
      <c r="AG131" s="20">
        <v>0</v>
      </c>
    </row>
    <row r="132" spans="1:33" s="17" customFormat="1" x14ac:dyDescent="0.2">
      <c r="A132" s="17">
        <v>2829</v>
      </c>
      <c r="B132" s="17">
        <v>1</v>
      </c>
      <c r="C132" s="17" t="s">
        <v>116</v>
      </c>
      <c r="D132" s="17" t="s">
        <v>106</v>
      </c>
      <c r="E132" s="17" t="s">
        <v>99</v>
      </c>
      <c r="F132" s="17">
        <v>40323</v>
      </c>
      <c r="G132" s="17" t="s">
        <v>26</v>
      </c>
      <c r="H132" s="20">
        <v>0</v>
      </c>
      <c r="I132" s="20">
        <v>50000</v>
      </c>
      <c r="J132" s="20">
        <v>50000</v>
      </c>
      <c r="K132" s="20">
        <v>50000</v>
      </c>
      <c r="L132" s="20">
        <v>50000</v>
      </c>
      <c r="M132" s="20">
        <v>50000</v>
      </c>
      <c r="N132" s="20">
        <v>50000</v>
      </c>
      <c r="O132" s="20">
        <v>50000</v>
      </c>
      <c r="P132" s="20">
        <v>50000</v>
      </c>
      <c r="Q132" s="20">
        <v>50000</v>
      </c>
      <c r="R132" s="20">
        <v>25000</v>
      </c>
      <c r="S132" s="20">
        <v>25000</v>
      </c>
      <c r="T132" s="20">
        <v>0</v>
      </c>
      <c r="U132" s="20">
        <v>1000000</v>
      </c>
      <c r="V132" s="20">
        <v>1000000</v>
      </c>
      <c r="W132" s="20">
        <v>1000000</v>
      </c>
      <c r="X132" s="20">
        <v>250000</v>
      </c>
      <c r="Y132" s="20">
        <v>250000</v>
      </c>
      <c r="Z132" s="20">
        <v>250000</v>
      </c>
      <c r="AA132" s="20">
        <v>250000</v>
      </c>
      <c r="AB132" s="20">
        <v>500000</v>
      </c>
      <c r="AC132" s="20">
        <v>500000</v>
      </c>
      <c r="AD132" s="20">
        <v>2500000</v>
      </c>
      <c r="AE132" s="20">
        <v>3000000</v>
      </c>
      <c r="AF132" s="20">
        <v>500000</v>
      </c>
      <c r="AG132" s="20">
        <v>10500000</v>
      </c>
    </row>
    <row r="133" spans="1:33" s="17" customFormat="1" x14ac:dyDescent="0.2">
      <c r="A133" s="17">
        <v>2830</v>
      </c>
      <c r="B133" s="17">
        <v>1</v>
      </c>
      <c r="C133" s="17" t="s">
        <v>117</v>
      </c>
      <c r="D133" s="17" t="s">
        <v>86</v>
      </c>
      <c r="E133" s="17">
        <v>40000</v>
      </c>
      <c r="F133" s="17">
        <v>40323</v>
      </c>
      <c r="G133" s="17" t="s">
        <v>26</v>
      </c>
      <c r="H133" s="20">
        <v>0</v>
      </c>
      <c r="I133" s="20">
        <v>10000</v>
      </c>
      <c r="J133" s="20">
        <v>80000</v>
      </c>
      <c r="K133" s="20">
        <v>10000</v>
      </c>
      <c r="L133" s="20">
        <v>0</v>
      </c>
      <c r="M133" s="20">
        <v>0</v>
      </c>
      <c r="N133" s="20">
        <v>0</v>
      </c>
      <c r="O133" s="20">
        <v>10000</v>
      </c>
      <c r="P133" s="20">
        <v>80000</v>
      </c>
      <c r="Q133" s="20">
        <v>10000</v>
      </c>
      <c r="R133" s="20">
        <v>0</v>
      </c>
      <c r="S133" s="20">
        <v>0</v>
      </c>
      <c r="T133" s="20">
        <v>0</v>
      </c>
      <c r="U133" s="20">
        <v>10000</v>
      </c>
      <c r="V133" s="20">
        <v>80000</v>
      </c>
      <c r="W133" s="20">
        <v>10000</v>
      </c>
      <c r="X133" s="20">
        <v>0</v>
      </c>
      <c r="Y133" s="20">
        <v>0</v>
      </c>
      <c r="Z133" s="20">
        <v>0</v>
      </c>
      <c r="AA133" s="20">
        <v>10000</v>
      </c>
      <c r="AB133" s="20">
        <v>80000</v>
      </c>
      <c r="AC133" s="20">
        <v>10000</v>
      </c>
      <c r="AD133" s="20">
        <v>0</v>
      </c>
      <c r="AE133" s="20">
        <v>0</v>
      </c>
      <c r="AF133" s="20">
        <v>200000</v>
      </c>
      <c r="AG133" s="20">
        <v>200000</v>
      </c>
    </row>
    <row r="134" spans="1:33" s="17" customFormat="1" x14ac:dyDescent="0.2">
      <c r="A134" s="17">
        <v>2834</v>
      </c>
      <c r="B134" s="17">
        <v>1</v>
      </c>
      <c r="C134" s="17" t="s">
        <v>118</v>
      </c>
      <c r="D134" s="17" t="s">
        <v>109</v>
      </c>
      <c r="E134" s="17">
        <v>40000</v>
      </c>
      <c r="F134" s="17">
        <v>40323</v>
      </c>
      <c r="G134" s="17" t="s">
        <v>26</v>
      </c>
      <c r="H134" s="20">
        <v>0</v>
      </c>
      <c r="I134" s="20">
        <v>0</v>
      </c>
      <c r="J134" s="20">
        <v>0</v>
      </c>
      <c r="K134" s="20">
        <v>0</v>
      </c>
      <c r="L134" s="20">
        <v>0</v>
      </c>
      <c r="M134" s="20">
        <v>0</v>
      </c>
      <c r="N134" s="20">
        <v>0</v>
      </c>
      <c r="O134" s="20">
        <v>0</v>
      </c>
      <c r="P134" s="20">
        <v>0</v>
      </c>
      <c r="Q134" s="20">
        <v>0</v>
      </c>
      <c r="R134" s="20">
        <v>0</v>
      </c>
      <c r="S134" s="20">
        <v>0</v>
      </c>
      <c r="T134" s="20">
        <v>0</v>
      </c>
      <c r="U134" s="20">
        <v>0</v>
      </c>
      <c r="V134" s="20">
        <v>0</v>
      </c>
      <c r="W134" s="20">
        <v>0</v>
      </c>
      <c r="X134" s="20">
        <v>0</v>
      </c>
      <c r="Y134" s="20">
        <v>0</v>
      </c>
      <c r="Z134" s="20">
        <v>0</v>
      </c>
      <c r="AA134" s="20">
        <v>0</v>
      </c>
      <c r="AB134" s="20">
        <v>0</v>
      </c>
      <c r="AC134" s="20">
        <v>0</v>
      </c>
      <c r="AD134" s="20">
        <v>0</v>
      </c>
      <c r="AE134" s="20">
        <v>0</v>
      </c>
      <c r="AF134" s="20">
        <v>0</v>
      </c>
      <c r="AG134" s="20">
        <v>0</v>
      </c>
    </row>
    <row r="135" spans="1:33" s="17" customFormat="1" x14ac:dyDescent="0.2">
      <c r="A135" s="17">
        <v>2834</v>
      </c>
      <c r="B135" s="17">
        <v>2</v>
      </c>
      <c r="C135" s="17" t="s">
        <v>118</v>
      </c>
      <c r="D135" s="17" t="s">
        <v>109</v>
      </c>
      <c r="E135" s="17" t="s">
        <v>99</v>
      </c>
      <c r="F135" s="17">
        <v>40323</v>
      </c>
      <c r="G135" s="17" t="s">
        <v>26</v>
      </c>
      <c r="H135" s="20">
        <v>0</v>
      </c>
      <c r="I135" s="20">
        <v>0</v>
      </c>
      <c r="J135" s="20">
        <v>0</v>
      </c>
      <c r="K135" s="20">
        <v>0</v>
      </c>
      <c r="L135" s="20">
        <v>0</v>
      </c>
      <c r="M135" s="20">
        <v>0</v>
      </c>
      <c r="N135" s="20">
        <v>0</v>
      </c>
      <c r="O135" s="20">
        <v>0</v>
      </c>
      <c r="P135" s="20">
        <v>0</v>
      </c>
      <c r="Q135" s="20">
        <v>0</v>
      </c>
      <c r="R135" s="20">
        <v>0</v>
      </c>
      <c r="S135" s="20">
        <v>0</v>
      </c>
      <c r="T135" s="20">
        <v>0</v>
      </c>
      <c r="U135" s="20">
        <v>0</v>
      </c>
      <c r="V135" s="20">
        <v>0</v>
      </c>
      <c r="W135" s="20">
        <v>0</v>
      </c>
      <c r="X135" s="20">
        <v>0</v>
      </c>
      <c r="Y135" s="20">
        <v>0</v>
      </c>
      <c r="Z135" s="20">
        <v>0</v>
      </c>
      <c r="AA135" s="20">
        <v>0</v>
      </c>
      <c r="AB135" s="20">
        <v>0</v>
      </c>
      <c r="AC135" s="20">
        <v>0</v>
      </c>
      <c r="AD135" s="20">
        <v>0</v>
      </c>
      <c r="AE135" s="20">
        <v>0</v>
      </c>
      <c r="AF135" s="20">
        <v>0</v>
      </c>
      <c r="AG135" s="20">
        <v>0</v>
      </c>
    </row>
    <row r="136" spans="1:33" s="17" customFormat="1" x14ac:dyDescent="0.2">
      <c r="A136" s="17">
        <v>2835</v>
      </c>
      <c r="B136" s="17">
        <v>1</v>
      </c>
      <c r="C136" s="17" t="s">
        <v>119</v>
      </c>
      <c r="D136" s="17" t="s">
        <v>92</v>
      </c>
      <c r="E136" s="17">
        <v>40000</v>
      </c>
      <c r="F136" s="17">
        <v>40323</v>
      </c>
      <c r="G136" s="17" t="s">
        <v>26</v>
      </c>
      <c r="H136" s="20">
        <v>0</v>
      </c>
      <c r="I136" s="20">
        <v>0</v>
      </c>
      <c r="J136" s="20">
        <v>0</v>
      </c>
      <c r="K136" s="20">
        <v>0</v>
      </c>
      <c r="L136" s="20">
        <v>0</v>
      </c>
      <c r="M136" s="20">
        <v>0</v>
      </c>
      <c r="N136" s="20">
        <v>0</v>
      </c>
      <c r="O136" s="20">
        <v>0</v>
      </c>
      <c r="P136" s="20">
        <v>0</v>
      </c>
      <c r="Q136" s="20">
        <v>0</v>
      </c>
      <c r="R136" s="20">
        <v>0</v>
      </c>
      <c r="S136" s="20">
        <v>0</v>
      </c>
      <c r="T136" s="20">
        <v>50000</v>
      </c>
      <c r="U136" s="20">
        <v>0</v>
      </c>
      <c r="V136" s="20">
        <v>50000</v>
      </c>
      <c r="W136" s="20">
        <v>20000</v>
      </c>
      <c r="X136" s="20">
        <v>20000</v>
      </c>
      <c r="Y136" s="20">
        <v>20000</v>
      </c>
      <c r="Z136" s="20">
        <v>20000</v>
      </c>
      <c r="AA136" s="20">
        <v>20000</v>
      </c>
      <c r="AB136" s="20">
        <v>10000</v>
      </c>
      <c r="AC136" s="20">
        <v>10000</v>
      </c>
      <c r="AD136" s="20">
        <v>7800</v>
      </c>
      <c r="AE136" s="20">
        <v>10000</v>
      </c>
      <c r="AF136" s="20">
        <v>0</v>
      </c>
      <c r="AG136" s="20">
        <v>237800</v>
      </c>
    </row>
    <row r="137" spans="1:33" s="17" customFormat="1" x14ac:dyDescent="0.2">
      <c r="A137" s="17">
        <v>2839</v>
      </c>
      <c r="B137" s="17">
        <v>1</v>
      </c>
      <c r="C137" s="17" t="s">
        <v>120</v>
      </c>
      <c r="D137" s="17" t="s">
        <v>92</v>
      </c>
      <c r="E137" s="17">
        <v>40000</v>
      </c>
      <c r="F137" s="17">
        <v>40323</v>
      </c>
      <c r="G137" s="17" t="s">
        <v>26</v>
      </c>
      <c r="H137" s="20">
        <v>0</v>
      </c>
      <c r="I137" s="20">
        <v>0</v>
      </c>
      <c r="J137" s="20">
        <v>0</v>
      </c>
      <c r="K137" s="20">
        <v>0</v>
      </c>
      <c r="L137" s="20">
        <v>0</v>
      </c>
      <c r="M137" s="20">
        <v>0</v>
      </c>
      <c r="N137" s="20">
        <v>0</v>
      </c>
      <c r="O137" s="20">
        <v>0</v>
      </c>
      <c r="P137" s="20">
        <v>0</v>
      </c>
      <c r="Q137" s="20">
        <v>0</v>
      </c>
      <c r="R137" s="20">
        <v>0</v>
      </c>
      <c r="S137" s="20">
        <v>0</v>
      </c>
      <c r="T137" s="20">
        <v>0</v>
      </c>
      <c r="U137" s="20">
        <v>0</v>
      </c>
      <c r="V137" s="20">
        <v>0</v>
      </c>
      <c r="W137" s="20">
        <v>0</v>
      </c>
      <c r="X137" s="20">
        <v>0</v>
      </c>
      <c r="Y137" s="20">
        <v>0</v>
      </c>
      <c r="Z137" s="20">
        <v>0</v>
      </c>
      <c r="AA137" s="20">
        <v>0</v>
      </c>
      <c r="AB137" s="20">
        <v>0</v>
      </c>
      <c r="AC137" s="20">
        <v>0</v>
      </c>
      <c r="AD137" s="20">
        <v>0</v>
      </c>
      <c r="AE137" s="20">
        <v>0</v>
      </c>
      <c r="AF137" s="20">
        <v>0</v>
      </c>
      <c r="AG137" s="20">
        <v>0</v>
      </c>
    </row>
    <row r="138" spans="1:33" s="17" customFormat="1" x14ac:dyDescent="0.2">
      <c r="A138" s="17">
        <v>2841</v>
      </c>
      <c r="B138" s="17">
        <v>1</v>
      </c>
      <c r="C138" s="17" t="s">
        <v>121</v>
      </c>
      <c r="D138" s="17" t="s">
        <v>96</v>
      </c>
      <c r="E138" s="17" t="s">
        <v>99</v>
      </c>
      <c r="F138" s="17">
        <v>40323</v>
      </c>
      <c r="G138" s="17" t="s">
        <v>26</v>
      </c>
      <c r="H138" s="20">
        <v>100000</v>
      </c>
      <c r="I138" s="20">
        <v>100000</v>
      </c>
      <c r="J138" s="20">
        <v>300000</v>
      </c>
      <c r="K138" s="20">
        <v>400000</v>
      </c>
      <c r="L138" s="20">
        <v>100000</v>
      </c>
      <c r="M138" s="20">
        <v>0</v>
      </c>
      <c r="N138" s="20">
        <v>0</v>
      </c>
      <c r="O138" s="20">
        <v>0</v>
      </c>
      <c r="P138" s="20">
        <v>0</v>
      </c>
      <c r="Q138" s="20">
        <v>0</v>
      </c>
      <c r="R138" s="20">
        <v>0</v>
      </c>
      <c r="S138" s="20">
        <v>0</v>
      </c>
      <c r="T138" s="20">
        <v>0</v>
      </c>
      <c r="U138" s="20">
        <v>0</v>
      </c>
      <c r="V138" s="20">
        <v>0</v>
      </c>
      <c r="W138" s="20">
        <v>0</v>
      </c>
      <c r="X138" s="20">
        <v>0</v>
      </c>
      <c r="Y138" s="20">
        <v>0</v>
      </c>
      <c r="Z138" s="20">
        <v>0</v>
      </c>
      <c r="AA138" s="20">
        <v>0</v>
      </c>
      <c r="AB138" s="20">
        <v>0</v>
      </c>
      <c r="AC138" s="20">
        <v>0</v>
      </c>
      <c r="AD138" s="20">
        <v>0</v>
      </c>
      <c r="AE138" s="20">
        <v>0</v>
      </c>
      <c r="AF138" s="20">
        <v>1000000</v>
      </c>
      <c r="AG138" s="20">
        <v>0</v>
      </c>
    </row>
    <row r="139" spans="1:33" s="17" customFormat="1" x14ac:dyDescent="0.2">
      <c r="A139" s="17">
        <v>2841</v>
      </c>
      <c r="B139" s="17">
        <v>2</v>
      </c>
      <c r="C139" s="17" t="s">
        <v>121</v>
      </c>
      <c r="D139" s="17" t="s">
        <v>94</v>
      </c>
      <c r="E139" s="17" t="s">
        <v>99</v>
      </c>
      <c r="F139" s="17">
        <v>40323</v>
      </c>
      <c r="G139" s="17" t="s">
        <v>26</v>
      </c>
      <c r="H139" s="20">
        <v>0</v>
      </c>
      <c r="I139" s="20">
        <v>0</v>
      </c>
      <c r="J139" s="20">
        <v>0</v>
      </c>
      <c r="K139" s="20">
        <v>0</v>
      </c>
      <c r="L139" s="20">
        <v>0</v>
      </c>
      <c r="M139" s="20">
        <v>0</v>
      </c>
      <c r="N139" s="20">
        <v>0</v>
      </c>
      <c r="O139" s="20">
        <v>0</v>
      </c>
      <c r="P139" s="20">
        <v>0</v>
      </c>
      <c r="Q139" s="20">
        <v>0</v>
      </c>
      <c r="R139" s="20">
        <v>0</v>
      </c>
      <c r="S139" s="20">
        <v>0</v>
      </c>
      <c r="T139" s="20">
        <v>200000</v>
      </c>
      <c r="U139" s="20">
        <v>500000</v>
      </c>
      <c r="V139" s="20">
        <v>300000</v>
      </c>
      <c r="W139" s="20">
        <v>400000</v>
      </c>
      <c r="X139" s="20">
        <v>100000</v>
      </c>
      <c r="Y139" s="20">
        <v>150000</v>
      </c>
      <c r="Z139" s="20">
        <v>0</v>
      </c>
      <c r="AA139" s="20">
        <v>0</v>
      </c>
      <c r="AB139" s="20">
        <v>0</v>
      </c>
      <c r="AC139" s="20">
        <v>0</v>
      </c>
      <c r="AD139" s="20">
        <v>0</v>
      </c>
      <c r="AE139" s="20">
        <v>0</v>
      </c>
      <c r="AF139" s="20">
        <v>0</v>
      </c>
      <c r="AG139" s="20">
        <v>1650000</v>
      </c>
    </row>
    <row r="140" spans="1:33" s="17" customFormat="1" x14ac:dyDescent="0.2">
      <c r="A140" s="17">
        <v>2845</v>
      </c>
      <c r="B140" s="17">
        <v>1</v>
      </c>
      <c r="C140" s="17" t="s">
        <v>122</v>
      </c>
      <c r="D140" s="17" t="s">
        <v>86</v>
      </c>
      <c r="E140" s="17">
        <v>40000</v>
      </c>
      <c r="F140" s="17">
        <v>40323</v>
      </c>
      <c r="G140" s="17" t="s">
        <v>26</v>
      </c>
      <c r="H140" s="20">
        <v>0</v>
      </c>
      <c r="I140" s="20">
        <v>0</v>
      </c>
      <c r="J140" s="20">
        <v>0</v>
      </c>
      <c r="K140" s="20">
        <v>0</v>
      </c>
      <c r="L140" s="20">
        <v>0</v>
      </c>
      <c r="M140" s="20">
        <v>0</v>
      </c>
      <c r="N140" s="20">
        <v>0</v>
      </c>
      <c r="O140" s="20">
        <v>0</v>
      </c>
      <c r="P140" s="20">
        <v>0</v>
      </c>
      <c r="Q140" s="20">
        <v>0</v>
      </c>
      <c r="R140" s="20">
        <v>0</v>
      </c>
      <c r="S140" s="20">
        <v>0</v>
      </c>
      <c r="T140" s="20">
        <v>0</v>
      </c>
      <c r="U140" s="20">
        <v>0</v>
      </c>
      <c r="V140" s="20">
        <v>0</v>
      </c>
      <c r="W140" s="20">
        <v>0</v>
      </c>
      <c r="X140" s="20">
        <v>0</v>
      </c>
      <c r="Y140" s="20">
        <v>0</v>
      </c>
      <c r="Z140" s="20">
        <v>0</v>
      </c>
      <c r="AA140" s="20">
        <v>0</v>
      </c>
      <c r="AB140" s="20">
        <v>0</v>
      </c>
      <c r="AC140" s="20">
        <v>0</v>
      </c>
      <c r="AD140" s="20">
        <v>0</v>
      </c>
      <c r="AE140" s="20">
        <v>0</v>
      </c>
      <c r="AF140" s="20">
        <v>0</v>
      </c>
      <c r="AG140" s="20">
        <v>0</v>
      </c>
    </row>
    <row r="141" spans="1:33" s="17" customFormat="1" x14ac:dyDescent="0.2">
      <c r="A141" s="17">
        <v>2848</v>
      </c>
      <c r="B141" s="17">
        <v>1</v>
      </c>
      <c r="C141" s="17" t="s">
        <v>123</v>
      </c>
      <c r="D141" s="17" t="s">
        <v>106</v>
      </c>
      <c r="E141" s="17">
        <v>40000</v>
      </c>
      <c r="F141" s="17">
        <v>40323</v>
      </c>
      <c r="G141" s="17" t="s">
        <v>26</v>
      </c>
      <c r="H141" s="20">
        <v>0</v>
      </c>
      <c r="I141" s="20">
        <v>0</v>
      </c>
      <c r="J141" s="20">
        <v>0</v>
      </c>
      <c r="K141" s="20">
        <v>0</v>
      </c>
      <c r="L141" s="20">
        <v>0</v>
      </c>
      <c r="M141" s="20">
        <v>0</v>
      </c>
      <c r="N141" s="20">
        <v>0</v>
      </c>
      <c r="O141" s="20">
        <v>0</v>
      </c>
      <c r="P141" s="20">
        <v>0</v>
      </c>
      <c r="Q141" s="20">
        <v>0</v>
      </c>
      <c r="R141" s="20">
        <v>0</v>
      </c>
      <c r="S141" s="20">
        <v>0</v>
      </c>
      <c r="T141" s="20">
        <v>5000</v>
      </c>
      <c r="U141" s="20">
        <v>5000</v>
      </c>
      <c r="V141" s="20">
        <v>4000</v>
      </c>
      <c r="W141" s="20">
        <v>15000</v>
      </c>
      <c r="X141" s="20">
        <v>0</v>
      </c>
      <c r="Y141" s="20">
        <v>10000</v>
      </c>
      <c r="Z141" s="20">
        <v>10000</v>
      </c>
      <c r="AA141" s="20">
        <v>1000</v>
      </c>
      <c r="AB141" s="20">
        <v>0</v>
      </c>
      <c r="AC141" s="20">
        <v>0</v>
      </c>
      <c r="AD141" s="20">
        <v>0</v>
      </c>
      <c r="AE141" s="20">
        <v>0</v>
      </c>
      <c r="AF141" s="20">
        <v>0</v>
      </c>
      <c r="AG141" s="20">
        <v>50000</v>
      </c>
    </row>
    <row r="142" spans="1:33" s="17" customFormat="1" x14ac:dyDescent="0.2">
      <c r="A142" s="17">
        <v>2849</v>
      </c>
      <c r="B142" s="17">
        <v>1</v>
      </c>
      <c r="C142" s="17" t="s">
        <v>124</v>
      </c>
      <c r="D142" s="17" t="s">
        <v>106</v>
      </c>
      <c r="E142" s="17">
        <v>40000</v>
      </c>
      <c r="F142" s="17">
        <v>40323</v>
      </c>
      <c r="G142" s="17" t="s">
        <v>26</v>
      </c>
      <c r="H142" s="20">
        <v>0</v>
      </c>
      <c r="I142" s="20">
        <v>0</v>
      </c>
      <c r="J142" s="20">
        <v>0</v>
      </c>
      <c r="K142" s="20">
        <v>0</v>
      </c>
      <c r="L142" s="20">
        <v>0</v>
      </c>
      <c r="M142" s="20">
        <v>0</v>
      </c>
      <c r="N142" s="20">
        <v>0</v>
      </c>
      <c r="O142" s="20">
        <v>0</v>
      </c>
      <c r="P142" s="20">
        <v>0</v>
      </c>
      <c r="Q142" s="20">
        <v>0</v>
      </c>
      <c r="R142" s="20">
        <v>0</v>
      </c>
      <c r="S142" s="20">
        <v>0</v>
      </c>
      <c r="T142" s="20">
        <v>0</v>
      </c>
      <c r="U142" s="20">
        <v>0</v>
      </c>
      <c r="V142" s="20">
        <v>0</v>
      </c>
      <c r="W142" s="20">
        <v>0</v>
      </c>
      <c r="X142" s="20">
        <v>0</v>
      </c>
      <c r="Y142" s="20">
        <v>0</v>
      </c>
      <c r="Z142" s="20">
        <v>0</v>
      </c>
      <c r="AA142" s="20">
        <v>0</v>
      </c>
      <c r="AB142" s="20">
        <v>0</v>
      </c>
      <c r="AC142" s="20">
        <v>0</v>
      </c>
      <c r="AD142" s="20">
        <v>0</v>
      </c>
      <c r="AE142" s="20">
        <v>0</v>
      </c>
      <c r="AF142" s="20">
        <v>0</v>
      </c>
      <c r="AG142" s="20">
        <v>0</v>
      </c>
    </row>
    <row r="143" spans="1:33" s="17" customFormat="1" x14ac:dyDescent="0.2">
      <c r="A143" s="17">
        <v>2851</v>
      </c>
      <c r="B143" s="17">
        <v>1</v>
      </c>
      <c r="C143" s="17" t="s">
        <v>125</v>
      </c>
      <c r="D143" s="17" t="s">
        <v>106</v>
      </c>
      <c r="E143" s="17">
        <v>40000</v>
      </c>
      <c r="F143" s="17">
        <v>40323</v>
      </c>
      <c r="G143" s="17" t="s">
        <v>26</v>
      </c>
      <c r="H143" s="20">
        <v>0</v>
      </c>
      <c r="I143" s="20">
        <v>0</v>
      </c>
      <c r="J143" s="20">
        <v>0</v>
      </c>
      <c r="K143" s="20">
        <v>0</v>
      </c>
      <c r="L143" s="20">
        <v>0</v>
      </c>
      <c r="M143" s="20">
        <v>0</v>
      </c>
      <c r="N143" s="20">
        <v>0</v>
      </c>
      <c r="O143" s="20">
        <v>0</v>
      </c>
      <c r="P143" s="20">
        <v>0</v>
      </c>
      <c r="Q143" s="20">
        <v>0</v>
      </c>
      <c r="R143" s="20">
        <v>0</v>
      </c>
      <c r="S143" s="20">
        <v>0</v>
      </c>
      <c r="T143" s="20">
        <v>25000</v>
      </c>
      <c r="U143" s="20">
        <v>25000</v>
      </c>
      <c r="V143" s="20">
        <v>25000</v>
      </c>
      <c r="W143" s="20">
        <v>25000</v>
      </c>
      <c r="X143" s="20">
        <v>25000</v>
      </c>
      <c r="Y143" s="20">
        <v>25000</v>
      </c>
      <c r="Z143" s="20">
        <v>0</v>
      </c>
      <c r="AA143" s="20">
        <v>0</v>
      </c>
      <c r="AB143" s="20">
        <v>0</v>
      </c>
      <c r="AC143" s="20">
        <v>0</v>
      </c>
      <c r="AD143" s="20">
        <v>0</v>
      </c>
      <c r="AE143" s="20">
        <v>0</v>
      </c>
      <c r="AF143" s="20">
        <v>0</v>
      </c>
      <c r="AG143" s="20">
        <v>150000</v>
      </c>
    </row>
    <row r="144" spans="1:33" s="17" customFormat="1" x14ac:dyDescent="0.2">
      <c r="A144" s="17">
        <v>2853</v>
      </c>
      <c r="B144" s="17">
        <v>1</v>
      </c>
      <c r="C144" s="17" t="s">
        <v>126</v>
      </c>
      <c r="D144" s="17" t="s">
        <v>106</v>
      </c>
      <c r="E144" s="17">
        <v>40000</v>
      </c>
      <c r="F144" s="17">
        <v>40323</v>
      </c>
      <c r="G144" s="17" t="s">
        <v>26</v>
      </c>
      <c r="H144" s="20">
        <v>0</v>
      </c>
      <c r="I144" s="20">
        <v>0</v>
      </c>
      <c r="J144" s="20">
        <v>0</v>
      </c>
      <c r="K144" s="20">
        <v>0</v>
      </c>
      <c r="L144" s="20">
        <v>0</v>
      </c>
      <c r="M144" s="20">
        <v>0</v>
      </c>
      <c r="N144" s="20">
        <v>0</v>
      </c>
      <c r="O144" s="20">
        <v>0</v>
      </c>
      <c r="P144" s="20">
        <v>0</v>
      </c>
      <c r="Q144" s="20">
        <v>0</v>
      </c>
      <c r="R144" s="20">
        <v>0</v>
      </c>
      <c r="S144" s="20">
        <v>0</v>
      </c>
      <c r="T144" s="20">
        <v>0</v>
      </c>
      <c r="U144" s="20">
        <v>0</v>
      </c>
      <c r="V144" s="20">
        <v>0</v>
      </c>
      <c r="W144" s="20">
        <v>0</v>
      </c>
      <c r="X144" s="20">
        <v>0</v>
      </c>
      <c r="Y144" s="20">
        <v>0</v>
      </c>
      <c r="Z144" s="20">
        <v>0</v>
      </c>
      <c r="AA144" s="20">
        <v>0</v>
      </c>
      <c r="AB144" s="20">
        <v>0</v>
      </c>
      <c r="AC144" s="20">
        <v>0</v>
      </c>
      <c r="AD144" s="20">
        <v>0</v>
      </c>
      <c r="AE144" s="20">
        <v>0</v>
      </c>
      <c r="AF144" s="20">
        <v>0</v>
      </c>
      <c r="AG144" s="20">
        <v>0</v>
      </c>
    </row>
    <row r="145" spans="1:33" s="17" customFormat="1" x14ac:dyDescent="0.2">
      <c r="A145" s="17">
        <v>2853</v>
      </c>
      <c r="B145" s="17">
        <v>2</v>
      </c>
      <c r="C145" s="17" t="s">
        <v>126</v>
      </c>
      <c r="D145" s="17" t="s">
        <v>127</v>
      </c>
      <c r="E145" s="17">
        <v>40000</v>
      </c>
      <c r="F145" s="17">
        <v>40323</v>
      </c>
      <c r="G145" s="17" t="s">
        <v>26</v>
      </c>
      <c r="H145" s="20">
        <v>4350000</v>
      </c>
      <c r="I145" s="20">
        <v>1620000</v>
      </c>
      <c r="J145" s="20">
        <v>850000</v>
      </c>
      <c r="K145" s="20">
        <v>600000</v>
      </c>
      <c r="L145" s="20">
        <v>400000</v>
      </c>
      <c r="M145" s="20">
        <v>276000</v>
      </c>
      <c r="N145" s="20">
        <v>200000</v>
      </c>
      <c r="O145" s="20">
        <v>0</v>
      </c>
      <c r="P145" s="20">
        <v>0</v>
      </c>
      <c r="Q145" s="20">
        <v>0</v>
      </c>
      <c r="R145" s="20">
        <v>0</v>
      </c>
      <c r="S145" s="20">
        <v>0</v>
      </c>
      <c r="T145" s="20">
        <v>0</v>
      </c>
      <c r="U145" s="20">
        <v>0</v>
      </c>
      <c r="V145" s="20">
        <v>0</v>
      </c>
      <c r="W145" s="20">
        <v>0</v>
      </c>
      <c r="X145" s="20">
        <v>0</v>
      </c>
      <c r="Y145" s="20">
        <v>0</v>
      </c>
      <c r="Z145" s="20">
        <v>0</v>
      </c>
      <c r="AA145" s="20">
        <v>0</v>
      </c>
      <c r="AB145" s="20">
        <v>0</v>
      </c>
      <c r="AC145" s="20">
        <v>0</v>
      </c>
      <c r="AD145" s="20">
        <v>0</v>
      </c>
      <c r="AE145" s="20">
        <v>0</v>
      </c>
      <c r="AF145" s="20">
        <v>8296000</v>
      </c>
      <c r="AG145" s="20">
        <v>0</v>
      </c>
    </row>
    <row r="146" spans="1:33" s="17" customFormat="1" x14ac:dyDescent="0.2">
      <c r="A146" s="17">
        <v>2853</v>
      </c>
      <c r="B146" s="17">
        <v>3</v>
      </c>
      <c r="C146" s="17" t="s">
        <v>126</v>
      </c>
      <c r="D146" s="17" t="s">
        <v>127</v>
      </c>
      <c r="E146" s="17">
        <v>40000</v>
      </c>
      <c r="F146" s="17">
        <v>40323</v>
      </c>
      <c r="G146" s="17" t="s">
        <v>26</v>
      </c>
      <c r="H146" s="20">
        <v>200000</v>
      </c>
      <c r="I146" s="20">
        <v>500000</v>
      </c>
      <c r="J146" s="20">
        <v>750000</v>
      </c>
      <c r="K146" s="20">
        <v>200000</v>
      </c>
      <c r="L146" s="20">
        <v>200000</v>
      </c>
      <c r="M146" s="20">
        <v>100000</v>
      </c>
      <c r="N146" s="20">
        <v>0</v>
      </c>
      <c r="O146" s="20">
        <v>0</v>
      </c>
      <c r="P146" s="20">
        <v>0</v>
      </c>
      <c r="Q146" s="20">
        <v>0</v>
      </c>
      <c r="R146" s="20">
        <v>0</v>
      </c>
      <c r="S146" s="20">
        <v>0</v>
      </c>
      <c r="T146" s="20">
        <v>0</v>
      </c>
      <c r="U146" s="20">
        <v>0</v>
      </c>
      <c r="V146" s="20">
        <v>0</v>
      </c>
      <c r="W146" s="20">
        <v>0</v>
      </c>
      <c r="X146" s="20">
        <v>0</v>
      </c>
      <c r="Y146" s="20">
        <v>0</v>
      </c>
      <c r="Z146" s="20">
        <v>0</v>
      </c>
      <c r="AA146" s="20">
        <v>0</v>
      </c>
      <c r="AB146" s="20">
        <v>0</v>
      </c>
      <c r="AC146" s="20">
        <v>0</v>
      </c>
      <c r="AD146" s="20">
        <v>0</v>
      </c>
      <c r="AE146" s="20">
        <v>0</v>
      </c>
      <c r="AF146" s="20">
        <v>1950000</v>
      </c>
      <c r="AG146" s="20">
        <v>0</v>
      </c>
    </row>
    <row r="147" spans="1:33" s="17" customFormat="1" x14ac:dyDescent="0.2">
      <c r="A147" s="17">
        <v>2853</v>
      </c>
      <c r="B147" s="17">
        <v>4</v>
      </c>
      <c r="C147" s="17" t="s">
        <v>126</v>
      </c>
      <c r="D147" s="17" t="s">
        <v>127</v>
      </c>
      <c r="E147" s="17">
        <v>40000</v>
      </c>
      <c r="F147" s="17">
        <v>40323</v>
      </c>
      <c r="G147" s="17" t="s">
        <v>26</v>
      </c>
      <c r="H147" s="20">
        <v>0</v>
      </c>
      <c r="I147" s="20">
        <v>0</v>
      </c>
      <c r="J147" s="20">
        <v>50000</v>
      </c>
      <c r="K147" s="20">
        <v>130000</v>
      </c>
      <c r="L147" s="20">
        <v>60000</v>
      </c>
      <c r="M147" s="20">
        <v>0</v>
      </c>
      <c r="N147" s="20">
        <v>0</v>
      </c>
      <c r="O147" s="20">
        <v>0</v>
      </c>
      <c r="P147" s="20">
        <v>0</v>
      </c>
      <c r="Q147" s="20">
        <v>0</v>
      </c>
      <c r="R147" s="20">
        <v>0</v>
      </c>
      <c r="S147" s="20">
        <v>0</v>
      </c>
      <c r="T147" s="20">
        <v>0</v>
      </c>
      <c r="U147" s="20">
        <v>0</v>
      </c>
      <c r="V147" s="20">
        <v>0</v>
      </c>
      <c r="W147" s="20">
        <v>0</v>
      </c>
      <c r="X147" s="20">
        <v>0</v>
      </c>
      <c r="Y147" s="20">
        <v>0</v>
      </c>
      <c r="Z147" s="20">
        <v>0</v>
      </c>
      <c r="AA147" s="20">
        <v>0</v>
      </c>
      <c r="AB147" s="20">
        <v>0</v>
      </c>
      <c r="AC147" s="20">
        <v>0</v>
      </c>
      <c r="AD147" s="20">
        <v>0</v>
      </c>
      <c r="AE147" s="20">
        <v>0</v>
      </c>
      <c r="AF147" s="20">
        <v>240000</v>
      </c>
      <c r="AG147" s="20">
        <v>0</v>
      </c>
    </row>
    <row r="148" spans="1:33" s="17" customFormat="1" x14ac:dyDescent="0.2">
      <c r="A148" s="17">
        <v>2867</v>
      </c>
      <c r="B148" s="17">
        <v>1</v>
      </c>
      <c r="C148" s="17" t="s">
        <v>128</v>
      </c>
      <c r="D148" s="17" t="s">
        <v>105</v>
      </c>
      <c r="E148" s="17" t="s">
        <v>99</v>
      </c>
      <c r="F148" s="17">
        <v>40323</v>
      </c>
      <c r="G148" s="17" t="s">
        <v>26</v>
      </c>
      <c r="H148" s="20">
        <v>6128</v>
      </c>
      <c r="I148" s="20">
        <v>13769</v>
      </c>
      <c r="J148" s="20">
        <v>21448</v>
      </c>
      <c r="K148" s="20">
        <v>27264</v>
      </c>
      <c r="L148" s="20">
        <v>31206</v>
      </c>
      <c r="M148" s="20">
        <v>35042</v>
      </c>
      <c r="N148" s="20">
        <v>38771</v>
      </c>
      <c r="O148" s="20">
        <v>42519</v>
      </c>
      <c r="P148" s="20">
        <v>46284</v>
      </c>
      <c r="Q148" s="20">
        <v>55904</v>
      </c>
      <c r="R148" s="20">
        <v>71406</v>
      </c>
      <c r="S148" s="20">
        <v>86986</v>
      </c>
      <c r="T148" s="20">
        <v>98841</v>
      </c>
      <c r="U148" s="20">
        <v>106951</v>
      </c>
      <c r="V148" s="20">
        <v>115103</v>
      </c>
      <c r="W148" s="20">
        <v>123296</v>
      </c>
      <c r="X148" s="20">
        <v>131531</v>
      </c>
      <c r="Y148" s="20">
        <v>139807</v>
      </c>
      <c r="Z148" s="20">
        <v>148125</v>
      </c>
      <c r="AA148" s="20">
        <v>156232</v>
      </c>
      <c r="AB148" s="20">
        <v>164127</v>
      </c>
      <c r="AC148" s="20">
        <v>172061</v>
      </c>
      <c r="AD148" s="20">
        <v>180035</v>
      </c>
      <c r="AE148" s="20">
        <v>188053</v>
      </c>
      <c r="AF148" s="20">
        <v>476727</v>
      </c>
      <c r="AG148" s="20">
        <v>1724162</v>
      </c>
    </row>
    <row r="149" spans="1:33" s="17" customFormat="1" x14ac:dyDescent="0.2">
      <c r="A149" s="17">
        <v>2867</v>
      </c>
      <c r="B149" s="17">
        <v>1</v>
      </c>
      <c r="C149" s="17" t="s">
        <v>128</v>
      </c>
      <c r="D149" s="17" t="s">
        <v>105</v>
      </c>
      <c r="E149" s="17">
        <v>40000</v>
      </c>
      <c r="F149" s="17">
        <v>40323</v>
      </c>
      <c r="G149" s="17" t="s">
        <v>26</v>
      </c>
      <c r="H149" s="20">
        <v>1500000</v>
      </c>
      <c r="I149" s="20">
        <v>1500000</v>
      </c>
      <c r="J149" s="20">
        <v>1500000</v>
      </c>
      <c r="K149" s="20">
        <v>750000</v>
      </c>
      <c r="L149" s="20">
        <v>750000</v>
      </c>
      <c r="M149" s="20">
        <v>700000</v>
      </c>
      <c r="N149" s="20">
        <v>700000</v>
      </c>
      <c r="O149" s="20">
        <v>700000</v>
      </c>
      <c r="P149" s="20">
        <v>700000</v>
      </c>
      <c r="Q149" s="20">
        <v>3000000</v>
      </c>
      <c r="R149" s="20">
        <v>3000000</v>
      </c>
      <c r="S149" s="20">
        <v>3000000</v>
      </c>
      <c r="T149" s="20">
        <v>1500000</v>
      </c>
      <c r="U149" s="20">
        <v>1500000</v>
      </c>
      <c r="V149" s="20">
        <v>1500000</v>
      </c>
      <c r="W149" s="20">
        <v>1500000</v>
      </c>
      <c r="X149" s="20">
        <v>1500000</v>
      </c>
      <c r="Y149" s="20">
        <v>1500000</v>
      </c>
      <c r="Z149" s="20">
        <v>1500000</v>
      </c>
      <c r="AA149" s="20">
        <v>1400000</v>
      </c>
      <c r="AB149" s="20">
        <v>1400000</v>
      </c>
      <c r="AC149" s="20">
        <v>1400000</v>
      </c>
      <c r="AD149" s="20">
        <v>1400000</v>
      </c>
      <c r="AE149" s="20">
        <v>1400000</v>
      </c>
      <c r="AF149" s="20">
        <v>17800000</v>
      </c>
      <c r="AG149" s="20">
        <v>17500000</v>
      </c>
    </row>
    <row r="150" spans="1:33" s="17" customFormat="1" x14ac:dyDescent="0.2">
      <c r="A150" s="17">
        <v>2867</v>
      </c>
      <c r="B150" s="17">
        <v>3</v>
      </c>
      <c r="C150" s="17" t="s">
        <v>128</v>
      </c>
      <c r="D150" s="17" t="s">
        <v>106</v>
      </c>
      <c r="E150" s="17" t="s">
        <v>99</v>
      </c>
      <c r="F150" s="17">
        <v>40323</v>
      </c>
      <c r="G150" s="17" t="s">
        <v>26</v>
      </c>
      <c r="H150" s="20">
        <v>0</v>
      </c>
      <c r="I150" s="20">
        <v>0</v>
      </c>
      <c r="J150" s="20">
        <v>0</v>
      </c>
      <c r="K150" s="20">
        <v>0</v>
      </c>
      <c r="L150" s="20">
        <v>0</v>
      </c>
      <c r="M150" s="20">
        <v>0</v>
      </c>
      <c r="N150" s="20">
        <v>634</v>
      </c>
      <c r="O150" s="20">
        <v>1906</v>
      </c>
      <c r="P150" s="20">
        <v>3183</v>
      </c>
      <c r="Q150" s="20">
        <v>16515</v>
      </c>
      <c r="R150" s="20">
        <v>32451</v>
      </c>
      <c r="S150" s="20">
        <v>38323</v>
      </c>
      <c r="T150" s="20">
        <v>41054</v>
      </c>
      <c r="U150" s="20">
        <v>41262</v>
      </c>
      <c r="V150" s="20">
        <v>41471</v>
      </c>
      <c r="W150" s="20">
        <v>41682</v>
      </c>
      <c r="X150" s="20">
        <v>41893</v>
      </c>
      <c r="Y150" s="20">
        <v>42106</v>
      </c>
      <c r="Z150" s="20">
        <v>42954</v>
      </c>
      <c r="AA150" s="20">
        <v>44440</v>
      </c>
      <c r="AB150" s="20">
        <v>45932</v>
      </c>
      <c r="AC150" s="20">
        <v>59482</v>
      </c>
      <c r="AD150" s="20">
        <v>75636</v>
      </c>
      <c r="AE150" s="20">
        <v>40860</v>
      </c>
      <c r="AF150" s="20">
        <v>93012</v>
      </c>
      <c r="AG150" s="20">
        <v>558772</v>
      </c>
    </row>
    <row r="151" spans="1:33" s="17" customFormat="1" x14ac:dyDescent="0.2">
      <c r="A151" s="17">
        <v>2867</v>
      </c>
      <c r="B151" s="17">
        <v>3</v>
      </c>
      <c r="C151" s="17" t="s">
        <v>128</v>
      </c>
      <c r="D151" s="17" t="s">
        <v>106</v>
      </c>
      <c r="E151" s="17">
        <v>40000</v>
      </c>
      <c r="F151" s="17">
        <v>40323</v>
      </c>
      <c r="G151" s="17" t="s">
        <v>26</v>
      </c>
      <c r="H151" s="20">
        <v>0</v>
      </c>
      <c r="I151" s="20">
        <v>0</v>
      </c>
      <c r="J151" s="20">
        <v>0</v>
      </c>
      <c r="K151" s="20">
        <v>0</v>
      </c>
      <c r="L151" s="20">
        <v>0</v>
      </c>
      <c r="M151" s="20">
        <v>0</v>
      </c>
      <c r="N151" s="20">
        <v>250000</v>
      </c>
      <c r="O151" s="20">
        <v>250000</v>
      </c>
      <c r="P151" s="20">
        <v>250000</v>
      </c>
      <c r="Q151" s="20">
        <v>5000000</v>
      </c>
      <c r="R151" s="20">
        <v>1250000</v>
      </c>
      <c r="S151" s="20">
        <v>1000000</v>
      </c>
      <c r="T151" s="20">
        <v>0</v>
      </c>
      <c r="U151" s="20">
        <v>0</v>
      </c>
      <c r="V151" s="20">
        <v>0</v>
      </c>
      <c r="W151" s="20">
        <v>0</v>
      </c>
      <c r="X151" s="20">
        <v>0</v>
      </c>
      <c r="Y151" s="20">
        <v>0</v>
      </c>
      <c r="Z151" s="20">
        <v>250000</v>
      </c>
      <c r="AA151" s="20">
        <v>250000</v>
      </c>
      <c r="AB151" s="20">
        <v>250000</v>
      </c>
      <c r="AC151" s="20">
        <v>5000000</v>
      </c>
      <c r="AD151" s="20">
        <v>1250000</v>
      </c>
      <c r="AE151" s="20">
        <v>1000000</v>
      </c>
      <c r="AF151" s="20">
        <v>8000000</v>
      </c>
      <c r="AG151" s="20">
        <v>8000000</v>
      </c>
    </row>
    <row r="152" spans="1:33" s="17" customFormat="1" x14ac:dyDescent="0.2">
      <c r="A152" s="17">
        <v>2867</v>
      </c>
      <c r="B152" s="17">
        <v>5</v>
      </c>
      <c r="C152" s="17" t="s">
        <v>128</v>
      </c>
      <c r="D152" s="17" t="s">
        <v>129</v>
      </c>
      <c r="E152" s="17">
        <v>40000</v>
      </c>
      <c r="F152" s="17">
        <v>40323</v>
      </c>
      <c r="G152" s="17" t="s">
        <v>26</v>
      </c>
      <c r="H152" s="20">
        <v>0</v>
      </c>
      <c r="I152" s="20">
        <v>0</v>
      </c>
      <c r="J152" s="20">
        <v>0</v>
      </c>
      <c r="K152" s="20">
        <v>0</v>
      </c>
      <c r="L152" s="20">
        <v>0</v>
      </c>
      <c r="M152" s="20">
        <v>0</v>
      </c>
      <c r="N152" s="20">
        <v>0</v>
      </c>
      <c r="O152" s="20">
        <v>0</v>
      </c>
      <c r="P152" s="20">
        <v>0</v>
      </c>
      <c r="Q152" s="20">
        <v>0</v>
      </c>
      <c r="R152" s="20">
        <v>0</v>
      </c>
      <c r="S152" s="20">
        <v>0</v>
      </c>
      <c r="T152" s="20">
        <v>0</v>
      </c>
      <c r="U152" s="20">
        <v>0</v>
      </c>
      <c r="V152" s="20">
        <v>0</v>
      </c>
      <c r="W152" s="20">
        <v>0</v>
      </c>
      <c r="X152" s="20">
        <v>0</v>
      </c>
      <c r="Y152" s="20">
        <v>0</v>
      </c>
      <c r="Z152" s="20">
        <v>0</v>
      </c>
      <c r="AA152" s="20">
        <v>0</v>
      </c>
      <c r="AB152" s="20">
        <v>0</v>
      </c>
      <c r="AC152" s="20">
        <v>0</v>
      </c>
      <c r="AD152" s="20">
        <v>0</v>
      </c>
      <c r="AE152" s="20">
        <v>0</v>
      </c>
      <c r="AF152" s="20">
        <v>0</v>
      </c>
      <c r="AG152" s="20">
        <v>0</v>
      </c>
    </row>
    <row r="153" spans="1:33" s="17" customFormat="1" x14ac:dyDescent="0.2">
      <c r="A153" s="17">
        <v>2867</v>
      </c>
      <c r="B153" s="17">
        <v>6</v>
      </c>
      <c r="C153" s="17" t="s">
        <v>128</v>
      </c>
      <c r="D153" s="17" t="s">
        <v>106</v>
      </c>
      <c r="E153" s="17">
        <v>40000</v>
      </c>
      <c r="F153" s="17">
        <v>40323</v>
      </c>
      <c r="G153" s="17" t="s">
        <v>26</v>
      </c>
      <c r="H153" s="20">
        <v>0</v>
      </c>
      <c r="I153" s="20">
        <v>0</v>
      </c>
      <c r="J153" s="20">
        <v>0</v>
      </c>
      <c r="K153" s="20">
        <v>0</v>
      </c>
      <c r="L153" s="20">
        <v>0</v>
      </c>
      <c r="M153" s="20">
        <v>0</v>
      </c>
      <c r="N153" s="20">
        <v>0</v>
      </c>
      <c r="O153" s="20">
        <v>0</v>
      </c>
      <c r="P153" s="20">
        <v>0</v>
      </c>
      <c r="Q153" s="20">
        <v>0</v>
      </c>
      <c r="R153" s="20">
        <v>0</v>
      </c>
      <c r="S153" s="20">
        <v>0</v>
      </c>
      <c r="T153" s="20">
        <v>0</v>
      </c>
      <c r="U153" s="20">
        <v>0</v>
      </c>
      <c r="V153" s="20">
        <v>0</v>
      </c>
      <c r="W153" s="20">
        <v>0</v>
      </c>
      <c r="X153" s="20">
        <v>0</v>
      </c>
      <c r="Y153" s="20">
        <v>0</v>
      </c>
      <c r="Z153" s="20">
        <v>0</v>
      </c>
      <c r="AA153" s="20">
        <v>0</v>
      </c>
      <c r="AB153" s="20">
        <v>0</v>
      </c>
      <c r="AC153" s="20">
        <v>0</v>
      </c>
      <c r="AD153" s="20">
        <v>0</v>
      </c>
      <c r="AE153" s="20">
        <v>0</v>
      </c>
      <c r="AF153" s="20">
        <v>0</v>
      </c>
      <c r="AG153" s="20">
        <v>0</v>
      </c>
    </row>
    <row r="154" spans="1:33" s="17" customFormat="1" x14ac:dyDescent="0.2">
      <c r="A154" s="17">
        <v>2867</v>
      </c>
      <c r="B154" s="17">
        <v>7</v>
      </c>
      <c r="C154" s="17" t="s">
        <v>128</v>
      </c>
      <c r="D154" s="17" t="s">
        <v>106</v>
      </c>
      <c r="E154" s="17" t="s">
        <v>99</v>
      </c>
      <c r="F154" s="17">
        <v>40323</v>
      </c>
      <c r="G154" s="17" t="s">
        <v>26</v>
      </c>
      <c r="H154" s="20">
        <v>0</v>
      </c>
      <c r="I154" s="20">
        <v>0</v>
      </c>
      <c r="J154" s="20">
        <v>0</v>
      </c>
      <c r="K154" s="20">
        <v>0</v>
      </c>
      <c r="L154" s="20">
        <v>0</v>
      </c>
      <c r="M154" s="20">
        <v>0</v>
      </c>
      <c r="N154" s="20">
        <v>0</v>
      </c>
      <c r="O154" s="20">
        <v>0</v>
      </c>
      <c r="P154" s="20">
        <v>0</v>
      </c>
      <c r="Q154" s="20">
        <v>0</v>
      </c>
      <c r="R154" s="20">
        <v>0</v>
      </c>
      <c r="S154" s="20">
        <v>127</v>
      </c>
      <c r="T154" s="20">
        <v>254</v>
      </c>
      <c r="U154" s="20">
        <v>256</v>
      </c>
      <c r="V154" s="20">
        <v>257</v>
      </c>
      <c r="W154" s="20">
        <v>258</v>
      </c>
      <c r="X154" s="20">
        <v>260</v>
      </c>
      <c r="Y154" s="20">
        <v>260</v>
      </c>
      <c r="Z154" s="20">
        <v>262</v>
      </c>
      <c r="AA154" s="20">
        <v>644</v>
      </c>
      <c r="AB154" s="20">
        <v>2042</v>
      </c>
      <c r="AC154" s="20">
        <v>4335</v>
      </c>
      <c r="AD154" s="20">
        <v>7654</v>
      </c>
      <c r="AE154" s="20">
        <v>5116</v>
      </c>
      <c r="AF154" s="20">
        <v>127</v>
      </c>
      <c r="AG154" s="20">
        <v>21598</v>
      </c>
    </row>
    <row r="155" spans="1:33" s="17" customFormat="1" x14ac:dyDescent="0.2">
      <c r="A155" s="17">
        <v>2867</v>
      </c>
      <c r="B155" s="17">
        <v>7</v>
      </c>
      <c r="C155" s="17" t="s">
        <v>128</v>
      </c>
      <c r="D155" s="17" t="s">
        <v>106</v>
      </c>
      <c r="E155" s="17">
        <v>40000</v>
      </c>
      <c r="F155" s="17">
        <v>40323</v>
      </c>
      <c r="G155" s="17" t="s">
        <v>26</v>
      </c>
      <c r="H155" s="20">
        <v>0</v>
      </c>
      <c r="I155" s="20">
        <v>0</v>
      </c>
      <c r="J155" s="20">
        <v>0</v>
      </c>
      <c r="K155" s="20">
        <v>0</v>
      </c>
      <c r="L155" s="20">
        <v>0</v>
      </c>
      <c r="M155" s="20">
        <v>0</v>
      </c>
      <c r="N155" s="20">
        <v>0</v>
      </c>
      <c r="O155" s="20">
        <v>0</v>
      </c>
      <c r="P155" s="20">
        <v>0</v>
      </c>
      <c r="Q155" s="20">
        <v>0</v>
      </c>
      <c r="R155" s="20">
        <v>0</v>
      </c>
      <c r="S155" s="20">
        <v>50000</v>
      </c>
      <c r="T155" s="20">
        <v>0</v>
      </c>
      <c r="U155" s="20">
        <v>0</v>
      </c>
      <c r="V155" s="20">
        <v>0</v>
      </c>
      <c r="W155" s="20">
        <v>0</v>
      </c>
      <c r="X155" s="20">
        <v>0</v>
      </c>
      <c r="Y155" s="20">
        <v>0</v>
      </c>
      <c r="Z155" s="20">
        <v>0</v>
      </c>
      <c r="AA155" s="20">
        <v>150000</v>
      </c>
      <c r="AB155" s="20">
        <v>400000</v>
      </c>
      <c r="AC155" s="20">
        <v>500000</v>
      </c>
      <c r="AD155" s="20">
        <v>800000</v>
      </c>
      <c r="AE155" s="20">
        <v>200000</v>
      </c>
      <c r="AF155" s="20">
        <v>50000</v>
      </c>
      <c r="AG155" s="20">
        <v>2050000</v>
      </c>
    </row>
    <row r="156" spans="1:33" s="17" customFormat="1" x14ac:dyDescent="0.2">
      <c r="A156" s="17">
        <v>2867</v>
      </c>
      <c r="B156" s="17">
        <v>8</v>
      </c>
      <c r="C156" s="17" t="s">
        <v>128</v>
      </c>
      <c r="D156" s="17" t="s">
        <v>106</v>
      </c>
      <c r="E156" s="17">
        <v>40000</v>
      </c>
      <c r="F156" s="17">
        <v>40323</v>
      </c>
      <c r="G156" s="17" t="s">
        <v>26</v>
      </c>
      <c r="H156" s="20">
        <v>0</v>
      </c>
      <c r="I156" s="20">
        <v>0</v>
      </c>
      <c r="J156" s="20">
        <v>0</v>
      </c>
      <c r="K156" s="20">
        <v>0</v>
      </c>
      <c r="L156" s="20">
        <v>0</v>
      </c>
      <c r="M156" s="20">
        <v>0</v>
      </c>
      <c r="N156" s="20">
        <v>0</v>
      </c>
      <c r="O156" s="20">
        <v>0</v>
      </c>
      <c r="P156" s="20">
        <v>0</v>
      </c>
      <c r="Q156" s="20">
        <v>0</v>
      </c>
      <c r="R156" s="20">
        <v>0</v>
      </c>
      <c r="S156" s="20">
        <v>0</v>
      </c>
      <c r="T156" s="20">
        <v>0</v>
      </c>
      <c r="U156" s="20">
        <v>0</v>
      </c>
      <c r="V156" s="20">
        <v>0</v>
      </c>
      <c r="W156" s="20">
        <v>0</v>
      </c>
      <c r="X156" s="20">
        <v>0</v>
      </c>
      <c r="Y156" s="20">
        <v>0</v>
      </c>
      <c r="Z156" s="20">
        <v>0</v>
      </c>
      <c r="AA156" s="20">
        <v>0</v>
      </c>
      <c r="AB156" s="20">
        <v>0</v>
      </c>
      <c r="AC156" s="20">
        <v>0</v>
      </c>
      <c r="AD156" s="20">
        <v>0</v>
      </c>
      <c r="AE156" s="20">
        <v>0</v>
      </c>
      <c r="AF156" s="20">
        <v>0</v>
      </c>
      <c r="AG156" s="20">
        <v>0</v>
      </c>
    </row>
    <row r="157" spans="1:33" s="17" customFormat="1" x14ac:dyDescent="0.2">
      <c r="A157" s="17">
        <v>2867</v>
      </c>
      <c r="B157" s="17">
        <v>9</v>
      </c>
      <c r="C157" s="17" t="s">
        <v>128</v>
      </c>
      <c r="D157" s="17" t="s">
        <v>96</v>
      </c>
      <c r="E157" s="17" t="s">
        <v>99</v>
      </c>
      <c r="F157" s="17">
        <v>40323</v>
      </c>
      <c r="G157" s="17" t="s">
        <v>26</v>
      </c>
      <c r="H157" s="20">
        <v>0</v>
      </c>
      <c r="I157" s="20">
        <v>0</v>
      </c>
      <c r="J157" s="20">
        <v>0</v>
      </c>
      <c r="K157" s="20">
        <v>0</v>
      </c>
      <c r="L157" s="20">
        <v>0</v>
      </c>
      <c r="M157" s="20">
        <v>0</v>
      </c>
      <c r="N157" s="20">
        <v>0</v>
      </c>
      <c r="O157" s="20">
        <v>0</v>
      </c>
      <c r="P157" s="20">
        <v>0</v>
      </c>
      <c r="Q157" s="20">
        <v>0</v>
      </c>
      <c r="R157" s="20">
        <v>0</v>
      </c>
      <c r="S157" s="20">
        <v>0</v>
      </c>
      <c r="T157" s="20">
        <v>1269</v>
      </c>
      <c r="U157" s="20">
        <v>3177</v>
      </c>
      <c r="V157" s="20">
        <v>4461</v>
      </c>
      <c r="W157" s="20">
        <v>5752</v>
      </c>
      <c r="X157" s="20">
        <v>3524</v>
      </c>
      <c r="Y157" s="20">
        <v>0</v>
      </c>
      <c r="Z157" s="20">
        <v>0</v>
      </c>
      <c r="AA157" s="20">
        <v>0</v>
      </c>
      <c r="AB157" s="20">
        <v>0</v>
      </c>
      <c r="AC157" s="20">
        <v>0</v>
      </c>
      <c r="AD157" s="20">
        <v>0</v>
      </c>
      <c r="AE157" s="20">
        <v>0</v>
      </c>
      <c r="AF157" s="20">
        <v>0</v>
      </c>
      <c r="AG157" s="20">
        <v>18183</v>
      </c>
    </row>
    <row r="158" spans="1:33" s="17" customFormat="1" x14ac:dyDescent="0.2">
      <c r="A158" s="17">
        <v>2867</v>
      </c>
      <c r="B158" s="17">
        <v>9</v>
      </c>
      <c r="C158" s="17" t="s">
        <v>128</v>
      </c>
      <c r="D158" s="17" t="s">
        <v>96</v>
      </c>
      <c r="E158" s="17">
        <v>40000</v>
      </c>
      <c r="F158" s="17">
        <v>40323</v>
      </c>
      <c r="G158" s="17" t="s">
        <v>26</v>
      </c>
      <c r="H158" s="20">
        <v>0</v>
      </c>
      <c r="I158" s="20">
        <v>0</v>
      </c>
      <c r="J158" s="20">
        <v>0</v>
      </c>
      <c r="K158" s="20">
        <v>0</v>
      </c>
      <c r="L158" s="20">
        <v>0</v>
      </c>
      <c r="M158" s="20">
        <v>0</v>
      </c>
      <c r="N158" s="20">
        <v>0</v>
      </c>
      <c r="O158" s="20">
        <v>0</v>
      </c>
      <c r="P158" s="20">
        <v>0</v>
      </c>
      <c r="Q158" s="20">
        <v>0</v>
      </c>
      <c r="R158" s="20">
        <v>0</v>
      </c>
      <c r="S158" s="20">
        <v>0</v>
      </c>
      <c r="T158" s="20">
        <v>500000</v>
      </c>
      <c r="U158" s="20">
        <v>250000</v>
      </c>
      <c r="V158" s="20">
        <v>250000</v>
      </c>
      <c r="W158" s="20">
        <v>250000</v>
      </c>
      <c r="X158" s="20">
        <v>250000</v>
      </c>
      <c r="Y158" s="20">
        <v>0</v>
      </c>
      <c r="Z158" s="20">
        <v>0</v>
      </c>
      <c r="AA158" s="20">
        <v>0</v>
      </c>
      <c r="AB158" s="20">
        <v>0</v>
      </c>
      <c r="AC158" s="20">
        <v>0</v>
      </c>
      <c r="AD158" s="20">
        <v>0</v>
      </c>
      <c r="AE158" s="20">
        <v>0</v>
      </c>
      <c r="AF158" s="20">
        <v>0</v>
      </c>
      <c r="AG158" s="20">
        <v>1500000</v>
      </c>
    </row>
    <row r="159" spans="1:33" s="17" customFormat="1" x14ac:dyDescent="0.2">
      <c r="A159" s="17">
        <v>2868</v>
      </c>
      <c r="B159" s="17">
        <v>1</v>
      </c>
      <c r="C159" s="17" t="s">
        <v>130</v>
      </c>
      <c r="D159" s="17" t="s">
        <v>96</v>
      </c>
      <c r="E159" s="17" t="s">
        <v>99</v>
      </c>
      <c r="F159" s="17">
        <v>40323</v>
      </c>
      <c r="G159" s="17" t="s">
        <v>26</v>
      </c>
      <c r="H159" s="20">
        <v>300000</v>
      </c>
      <c r="I159" s="20">
        <v>300000</v>
      </c>
      <c r="J159" s="20">
        <v>300000</v>
      </c>
      <c r="K159" s="20">
        <v>300000</v>
      </c>
      <c r="L159" s="20">
        <v>300000</v>
      </c>
      <c r="M159" s="20">
        <v>0</v>
      </c>
      <c r="N159" s="20">
        <v>0</v>
      </c>
      <c r="O159" s="20">
        <v>0</v>
      </c>
      <c r="P159" s="20">
        <v>0</v>
      </c>
      <c r="Q159" s="20">
        <v>0</v>
      </c>
      <c r="R159" s="20">
        <v>0</v>
      </c>
      <c r="S159" s="20">
        <v>0</v>
      </c>
      <c r="T159" s="20">
        <v>0</v>
      </c>
      <c r="U159" s="20">
        <v>0</v>
      </c>
      <c r="V159" s="20">
        <v>0</v>
      </c>
      <c r="W159" s="20">
        <v>0</v>
      </c>
      <c r="X159" s="20">
        <v>0</v>
      </c>
      <c r="Y159" s="20">
        <v>0</v>
      </c>
      <c r="Z159" s="20">
        <v>0</v>
      </c>
      <c r="AA159" s="20">
        <v>0</v>
      </c>
      <c r="AB159" s="20">
        <v>0</v>
      </c>
      <c r="AC159" s="20">
        <v>0</v>
      </c>
      <c r="AD159" s="20">
        <v>0</v>
      </c>
      <c r="AE159" s="20">
        <v>0</v>
      </c>
      <c r="AF159" s="20">
        <v>1500000</v>
      </c>
      <c r="AG159" s="20">
        <v>0</v>
      </c>
    </row>
    <row r="160" spans="1:33" s="17" customFormat="1" x14ac:dyDescent="0.2">
      <c r="A160" s="17">
        <v>2869</v>
      </c>
      <c r="B160" s="17">
        <v>1</v>
      </c>
      <c r="C160" s="17" t="s">
        <v>131</v>
      </c>
      <c r="D160" s="17" t="s">
        <v>96</v>
      </c>
      <c r="E160" s="17" t="s">
        <v>99</v>
      </c>
      <c r="F160" s="17">
        <v>40323</v>
      </c>
      <c r="G160" s="17" t="s">
        <v>26</v>
      </c>
      <c r="H160" s="20">
        <v>0</v>
      </c>
      <c r="I160" s="20">
        <v>0</v>
      </c>
      <c r="J160" s="20">
        <v>0</v>
      </c>
      <c r="K160" s="20">
        <v>0</v>
      </c>
      <c r="L160" s="20">
        <v>0</v>
      </c>
      <c r="M160" s="20">
        <v>0</v>
      </c>
      <c r="N160" s="20">
        <v>0</v>
      </c>
      <c r="O160" s="20">
        <v>0</v>
      </c>
      <c r="P160" s="20">
        <v>0</v>
      </c>
      <c r="Q160" s="20">
        <v>0</v>
      </c>
      <c r="R160" s="20">
        <v>0</v>
      </c>
      <c r="S160" s="20">
        <v>0</v>
      </c>
      <c r="T160" s="20">
        <v>0</v>
      </c>
      <c r="U160" s="20">
        <v>0</v>
      </c>
      <c r="V160" s="20">
        <v>0</v>
      </c>
      <c r="W160" s="20">
        <v>0</v>
      </c>
      <c r="X160" s="20">
        <v>0</v>
      </c>
      <c r="Y160" s="20">
        <v>0</v>
      </c>
      <c r="Z160" s="20">
        <v>0</v>
      </c>
      <c r="AA160" s="20">
        <v>0</v>
      </c>
      <c r="AB160" s="20">
        <v>0</v>
      </c>
      <c r="AC160" s="20">
        <v>0</v>
      </c>
      <c r="AD160" s="20">
        <v>0</v>
      </c>
      <c r="AE160" s="20">
        <v>0</v>
      </c>
      <c r="AF160" s="20">
        <v>0</v>
      </c>
      <c r="AG160" s="20">
        <v>0</v>
      </c>
    </row>
    <row r="161" spans="1:33" s="17" customFormat="1" x14ac:dyDescent="0.2">
      <c r="A161" s="17">
        <v>2873</v>
      </c>
      <c r="B161" s="17">
        <v>1</v>
      </c>
      <c r="C161" s="17" t="s">
        <v>132</v>
      </c>
      <c r="D161" s="17" t="s">
        <v>102</v>
      </c>
      <c r="E161" s="17">
        <v>40000</v>
      </c>
      <c r="F161" s="17">
        <v>40323</v>
      </c>
      <c r="G161" s="17" t="s">
        <v>26</v>
      </c>
      <c r="H161" s="20">
        <v>0</v>
      </c>
      <c r="I161" s="20">
        <v>0</v>
      </c>
      <c r="J161" s="20">
        <v>0</v>
      </c>
      <c r="K161" s="20">
        <v>0</v>
      </c>
      <c r="L161" s="20">
        <v>0</v>
      </c>
      <c r="M161" s="20">
        <v>0</v>
      </c>
      <c r="N161" s="20">
        <v>0</v>
      </c>
      <c r="O161" s="20">
        <v>0</v>
      </c>
      <c r="P161" s="20">
        <v>0</v>
      </c>
      <c r="Q161" s="20">
        <v>0</v>
      </c>
      <c r="R161" s="20">
        <v>0</v>
      </c>
      <c r="S161" s="20">
        <v>0</v>
      </c>
      <c r="T161" s="20">
        <v>0</v>
      </c>
      <c r="U161" s="20">
        <v>0</v>
      </c>
      <c r="V161" s="20">
        <v>0</v>
      </c>
      <c r="W161" s="20">
        <v>0</v>
      </c>
      <c r="X161" s="20">
        <v>0</v>
      </c>
      <c r="Y161" s="20">
        <v>0</v>
      </c>
      <c r="Z161" s="20">
        <v>0</v>
      </c>
      <c r="AA161" s="20">
        <v>0</v>
      </c>
      <c r="AB161" s="20">
        <v>0</v>
      </c>
      <c r="AC161" s="20">
        <v>0</v>
      </c>
      <c r="AD161" s="20">
        <v>0</v>
      </c>
      <c r="AE161" s="20">
        <v>0</v>
      </c>
      <c r="AF161" s="20">
        <v>0</v>
      </c>
      <c r="AG161" s="20">
        <v>0</v>
      </c>
    </row>
    <row r="162" spans="1:33" s="17" customFormat="1" x14ac:dyDescent="0.2">
      <c r="A162" s="17">
        <v>2874</v>
      </c>
      <c r="B162" s="17">
        <v>1</v>
      </c>
      <c r="C162" s="17" t="s">
        <v>133</v>
      </c>
      <c r="D162" s="17" t="s">
        <v>105</v>
      </c>
      <c r="E162" s="17" t="s">
        <v>99</v>
      </c>
      <c r="F162" s="17">
        <v>40323</v>
      </c>
      <c r="G162" s="17" t="s">
        <v>26</v>
      </c>
      <c r="H162" s="20">
        <v>116077</v>
      </c>
      <c r="I162" s="20">
        <v>116666</v>
      </c>
      <c r="J162" s="20">
        <v>117258</v>
      </c>
      <c r="K162" s="20">
        <v>117853</v>
      </c>
      <c r="L162" s="20">
        <v>59225</v>
      </c>
      <c r="M162" s="20">
        <v>0</v>
      </c>
      <c r="N162" s="20">
        <v>0</v>
      </c>
      <c r="O162" s="20">
        <v>0</v>
      </c>
      <c r="P162" s="20">
        <v>0</v>
      </c>
      <c r="Q162" s="20">
        <v>0</v>
      </c>
      <c r="R162" s="20">
        <v>0</v>
      </c>
      <c r="S162" s="20">
        <v>0</v>
      </c>
      <c r="T162" s="20">
        <v>0</v>
      </c>
      <c r="U162" s="20">
        <v>0</v>
      </c>
      <c r="V162" s="20">
        <v>0</v>
      </c>
      <c r="W162" s="20">
        <v>0</v>
      </c>
      <c r="X162" s="20">
        <v>0</v>
      </c>
      <c r="Y162" s="20">
        <v>0</v>
      </c>
      <c r="Z162" s="20">
        <v>0</v>
      </c>
      <c r="AA162" s="20">
        <v>0</v>
      </c>
      <c r="AB162" s="20">
        <v>0</v>
      </c>
      <c r="AC162" s="20">
        <v>0</v>
      </c>
      <c r="AD162" s="20">
        <v>0</v>
      </c>
      <c r="AE162" s="20">
        <v>0</v>
      </c>
      <c r="AF162" s="20">
        <v>527079</v>
      </c>
      <c r="AG162" s="20">
        <v>0</v>
      </c>
    </row>
    <row r="163" spans="1:33" s="17" customFormat="1" x14ac:dyDescent="0.2">
      <c r="A163" s="17">
        <v>2874</v>
      </c>
      <c r="B163" s="17">
        <v>1</v>
      </c>
      <c r="C163" s="17" t="s">
        <v>133</v>
      </c>
      <c r="D163" s="17" t="s">
        <v>105</v>
      </c>
      <c r="E163" s="17">
        <v>40000</v>
      </c>
      <c r="F163" s="17">
        <v>40323</v>
      </c>
      <c r="G163" s="17" t="s">
        <v>26</v>
      </c>
      <c r="H163" s="20">
        <v>61586</v>
      </c>
      <c r="I163" s="20">
        <v>61899</v>
      </c>
      <c r="J163" s="20">
        <v>62213</v>
      </c>
      <c r="K163" s="20">
        <v>62528</v>
      </c>
      <c r="L163" s="20">
        <v>31422</v>
      </c>
      <c r="M163" s="20">
        <v>0</v>
      </c>
      <c r="N163" s="20">
        <v>0</v>
      </c>
      <c r="O163" s="20">
        <v>0</v>
      </c>
      <c r="P163" s="20">
        <v>0</v>
      </c>
      <c r="Q163" s="20">
        <v>0</v>
      </c>
      <c r="R163" s="20">
        <v>0</v>
      </c>
      <c r="S163" s="20">
        <v>0</v>
      </c>
      <c r="T163" s="20">
        <v>0</v>
      </c>
      <c r="U163" s="20">
        <v>0</v>
      </c>
      <c r="V163" s="20">
        <v>0</v>
      </c>
      <c r="W163" s="20">
        <v>0</v>
      </c>
      <c r="X163" s="20">
        <v>0</v>
      </c>
      <c r="Y163" s="20">
        <v>0</v>
      </c>
      <c r="Z163" s="20">
        <v>0</v>
      </c>
      <c r="AA163" s="20">
        <v>0</v>
      </c>
      <c r="AB163" s="20">
        <v>0</v>
      </c>
      <c r="AC163" s="20">
        <v>0</v>
      </c>
      <c r="AD163" s="20">
        <v>0</v>
      </c>
      <c r="AE163" s="20">
        <v>0</v>
      </c>
      <c r="AF163" s="20">
        <v>279648</v>
      </c>
      <c r="AG163" s="20">
        <v>0</v>
      </c>
    </row>
    <row r="164" spans="1:33" s="17" customFormat="1" x14ac:dyDescent="0.2">
      <c r="A164" s="17">
        <v>2874</v>
      </c>
      <c r="B164" s="17">
        <v>3</v>
      </c>
      <c r="C164" s="17" t="s">
        <v>133</v>
      </c>
      <c r="D164" s="17" t="s">
        <v>106</v>
      </c>
      <c r="E164" s="17" t="s">
        <v>99</v>
      </c>
      <c r="F164" s="17">
        <v>40323</v>
      </c>
      <c r="G164" s="17" t="s">
        <v>26</v>
      </c>
      <c r="H164" s="20">
        <v>1105</v>
      </c>
      <c r="I164" s="20">
        <v>1857</v>
      </c>
      <c r="J164" s="20">
        <v>3275</v>
      </c>
      <c r="K164" s="20">
        <v>4865</v>
      </c>
      <c r="L164" s="20">
        <v>3149</v>
      </c>
      <c r="M164" s="20">
        <v>0</v>
      </c>
      <c r="N164" s="20">
        <v>0</v>
      </c>
      <c r="O164" s="20">
        <v>0</v>
      </c>
      <c r="P164" s="20">
        <v>0</v>
      </c>
      <c r="Q164" s="20">
        <v>0</v>
      </c>
      <c r="R164" s="20">
        <v>0</v>
      </c>
      <c r="S164" s="20">
        <v>0</v>
      </c>
      <c r="T164" s="20">
        <v>0</v>
      </c>
      <c r="U164" s="20">
        <v>0</v>
      </c>
      <c r="V164" s="20">
        <v>0</v>
      </c>
      <c r="W164" s="20">
        <v>0</v>
      </c>
      <c r="X164" s="20">
        <v>0</v>
      </c>
      <c r="Y164" s="20">
        <v>0</v>
      </c>
      <c r="Z164" s="20">
        <v>0</v>
      </c>
      <c r="AA164" s="20">
        <v>0</v>
      </c>
      <c r="AB164" s="20">
        <v>0</v>
      </c>
      <c r="AC164" s="20">
        <v>0</v>
      </c>
      <c r="AD164" s="20">
        <v>0</v>
      </c>
      <c r="AE164" s="20">
        <v>0</v>
      </c>
      <c r="AF164" s="20">
        <v>14251</v>
      </c>
      <c r="AG164" s="20">
        <v>0</v>
      </c>
    </row>
    <row r="165" spans="1:33" s="17" customFormat="1" x14ac:dyDescent="0.2">
      <c r="A165" s="17">
        <v>2874</v>
      </c>
      <c r="B165" s="17">
        <v>3</v>
      </c>
      <c r="C165" s="17" t="s">
        <v>133</v>
      </c>
      <c r="D165" s="17" t="s">
        <v>106</v>
      </c>
      <c r="E165" s="17">
        <v>40000</v>
      </c>
      <c r="F165" s="17">
        <v>40323</v>
      </c>
      <c r="G165" s="17" t="s">
        <v>26</v>
      </c>
      <c r="H165" s="20">
        <v>50586</v>
      </c>
      <c r="I165" s="20">
        <v>400985</v>
      </c>
      <c r="J165" s="20">
        <v>451737</v>
      </c>
      <c r="K165" s="20">
        <v>502581</v>
      </c>
      <c r="L165" s="20">
        <v>351672</v>
      </c>
      <c r="M165" s="20">
        <v>0</v>
      </c>
      <c r="N165" s="20">
        <v>0</v>
      </c>
      <c r="O165" s="20">
        <v>0</v>
      </c>
      <c r="P165" s="20">
        <v>0</v>
      </c>
      <c r="Q165" s="20">
        <v>0</v>
      </c>
      <c r="R165" s="20">
        <v>0</v>
      </c>
      <c r="S165" s="20">
        <v>0</v>
      </c>
      <c r="T165" s="20">
        <v>0</v>
      </c>
      <c r="U165" s="20">
        <v>0</v>
      </c>
      <c r="V165" s="20">
        <v>0</v>
      </c>
      <c r="W165" s="20">
        <v>0</v>
      </c>
      <c r="X165" s="20">
        <v>0</v>
      </c>
      <c r="Y165" s="20">
        <v>0</v>
      </c>
      <c r="Z165" s="20">
        <v>0</v>
      </c>
      <c r="AA165" s="20">
        <v>0</v>
      </c>
      <c r="AB165" s="20">
        <v>0</v>
      </c>
      <c r="AC165" s="20">
        <v>0</v>
      </c>
      <c r="AD165" s="20">
        <v>0</v>
      </c>
      <c r="AE165" s="20">
        <v>0</v>
      </c>
      <c r="AF165" s="20">
        <v>1757561</v>
      </c>
      <c r="AG165" s="20">
        <v>0</v>
      </c>
    </row>
    <row r="166" spans="1:33" s="17" customFormat="1" x14ac:dyDescent="0.2">
      <c r="A166" s="17">
        <v>2878</v>
      </c>
      <c r="B166" s="17">
        <v>1</v>
      </c>
      <c r="C166" s="17" t="s">
        <v>134</v>
      </c>
      <c r="D166" s="17" t="s">
        <v>102</v>
      </c>
      <c r="E166" s="17">
        <v>40000</v>
      </c>
      <c r="F166" s="17">
        <v>40323</v>
      </c>
      <c r="G166" s="17" t="s">
        <v>26</v>
      </c>
      <c r="H166" s="20">
        <v>0</v>
      </c>
      <c r="I166" s="20">
        <v>0</v>
      </c>
      <c r="J166" s="20">
        <v>0</v>
      </c>
      <c r="K166" s="20">
        <v>0</v>
      </c>
      <c r="L166" s="20">
        <v>0</v>
      </c>
      <c r="M166" s="20">
        <v>0</v>
      </c>
      <c r="N166" s="20">
        <v>0</v>
      </c>
      <c r="O166" s="20">
        <v>0</v>
      </c>
      <c r="P166" s="20">
        <v>0</v>
      </c>
      <c r="Q166" s="20">
        <v>0</v>
      </c>
      <c r="R166" s="20">
        <v>0</v>
      </c>
      <c r="S166" s="20">
        <v>0</v>
      </c>
      <c r="T166" s="20">
        <v>0</v>
      </c>
      <c r="U166" s="20">
        <v>0</v>
      </c>
      <c r="V166" s="20">
        <v>0</v>
      </c>
      <c r="W166" s="20">
        <v>0</v>
      </c>
      <c r="X166" s="20">
        <v>0</v>
      </c>
      <c r="Y166" s="20">
        <v>0</v>
      </c>
      <c r="Z166" s="20">
        <v>0</v>
      </c>
      <c r="AA166" s="20">
        <v>0</v>
      </c>
      <c r="AB166" s="20">
        <v>0</v>
      </c>
      <c r="AC166" s="20">
        <v>0</v>
      </c>
      <c r="AD166" s="20">
        <v>0</v>
      </c>
      <c r="AE166" s="20">
        <v>0</v>
      </c>
      <c r="AF166" s="20">
        <v>0</v>
      </c>
      <c r="AG166" s="20">
        <v>0</v>
      </c>
    </row>
    <row r="167" spans="1:33" s="17" customFormat="1" x14ac:dyDescent="0.2">
      <c r="A167" s="17">
        <v>2878</v>
      </c>
      <c r="B167" s="17">
        <v>2</v>
      </c>
      <c r="C167" s="17" t="s">
        <v>134</v>
      </c>
      <c r="D167" s="17" t="s">
        <v>102</v>
      </c>
      <c r="E167" s="17" t="s">
        <v>99</v>
      </c>
      <c r="F167" s="17">
        <v>40323</v>
      </c>
      <c r="G167" s="17" t="s">
        <v>26</v>
      </c>
      <c r="H167" s="20">
        <v>0</v>
      </c>
      <c r="I167" s="20">
        <v>0</v>
      </c>
      <c r="J167" s="20">
        <v>0</v>
      </c>
      <c r="K167" s="20">
        <v>0</v>
      </c>
      <c r="L167" s="20">
        <v>0</v>
      </c>
      <c r="M167" s="20">
        <v>0</v>
      </c>
      <c r="N167" s="20">
        <v>0</v>
      </c>
      <c r="O167" s="20">
        <v>0</v>
      </c>
      <c r="P167" s="20">
        <v>0</v>
      </c>
      <c r="Q167" s="20">
        <v>0</v>
      </c>
      <c r="R167" s="20">
        <v>0</v>
      </c>
      <c r="S167" s="20">
        <v>0</v>
      </c>
      <c r="T167" s="20">
        <v>0</v>
      </c>
      <c r="U167" s="20">
        <v>0</v>
      </c>
      <c r="V167" s="20">
        <v>0</v>
      </c>
      <c r="W167" s="20">
        <v>0</v>
      </c>
      <c r="X167" s="20">
        <v>0</v>
      </c>
      <c r="Y167" s="20">
        <v>0</v>
      </c>
      <c r="Z167" s="20">
        <v>0</v>
      </c>
      <c r="AA167" s="20">
        <v>0</v>
      </c>
      <c r="AB167" s="20">
        <v>0</v>
      </c>
      <c r="AC167" s="20">
        <v>0</v>
      </c>
      <c r="AD167" s="20">
        <v>0</v>
      </c>
      <c r="AE167" s="20">
        <v>0</v>
      </c>
      <c r="AF167" s="20">
        <v>0</v>
      </c>
      <c r="AG167" s="20">
        <v>0</v>
      </c>
    </row>
    <row r="168" spans="1:33" s="17" customFormat="1" x14ac:dyDescent="0.2">
      <c r="A168" s="17">
        <v>2881</v>
      </c>
      <c r="B168" s="17">
        <v>1</v>
      </c>
      <c r="C168" s="17" t="s">
        <v>135</v>
      </c>
      <c r="D168" s="17" t="s">
        <v>105</v>
      </c>
      <c r="E168" s="17">
        <v>40000</v>
      </c>
      <c r="F168" s="17">
        <v>40323</v>
      </c>
      <c r="G168" s="17" t="s">
        <v>26</v>
      </c>
      <c r="H168" s="20">
        <v>0</v>
      </c>
      <c r="I168" s="20">
        <v>0</v>
      </c>
      <c r="J168" s="20">
        <v>0</v>
      </c>
      <c r="K168" s="20">
        <v>0</v>
      </c>
      <c r="L168" s="20">
        <v>0</v>
      </c>
      <c r="M168" s="20">
        <v>0</v>
      </c>
      <c r="N168" s="20">
        <v>0</v>
      </c>
      <c r="O168" s="20">
        <v>0</v>
      </c>
      <c r="P168" s="20">
        <v>0</v>
      </c>
      <c r="Q168" s="20">
        <v>0</v>
      </c>
      <c r="R168" s="20">
        <v>0</v>
      </c>
      <c r="S168" s="20">
        <v>0</v>
      </c>
      <c r="T168" s="20">
        <v>0</v>
      </c>
      <c r="U168" s="20">
        <v>0</v>
      </c>
      <c r="V168" s="20">
        <v>0</v>
      </c>
      <c r="W168" s="20">
        <v>0</v>
      </c>
      <c r="X168" s="20">
        <v>0</v>
      </c>
      <c r="Y168" s="20">
        <v>0</v>
      </c>
      <c r="Z168" s="20">
        <v>0</v>
      </c>
      <c r="AA168" s="20">
        <v>0</v>
      </c>
      <c r="AB168" s="20">
        <v>0</v>
      </c>
      <c r="AC168" s="20">
        <v>0</v>
      </c>
      <c r="AD168" s="20">
        <v>0</v>
      </c>
      <c r="AE168" s="20">
        <v>0</v>
      </c>
      <c r="AF168" s="20">
        <v>0</v>
      </c>
      <c r="AG168" s="20">
        <v>0</v>
      </c>
    </row>
    <row r="169" spans="1:33" s="17" customFormat="1" x14ac:dyDescent="0.2">
      <c r="A169" s="17">
        <v>2882</v>
      </c>
      <c r="B169" s="17">
        <v>1</v>
      </c>
      <c r="C169" s="17" t="s">
        <v>136</v>
      </c>
      <c r="D169" s="17" t="s">
        <v>102</v>
      </c>
      <c r="E169" s="17">
        <v>40000</v>
      </c>
      <c r="F169" s="17">
        <v>40323</v>
      </c>
      <c r="G169" s="17" t="s">
        <v>26</v>
      </c>
      <c r="H169" s="20">
        <v>0</v>
      </c>
      <c r="I169" s="20">
        <v>0</v>
      </c>
      <c r="J169" s="20">
        <v>0</v>
      </c>
      <c r="K169" s="20">
        <v>0</v>
      </c>
      <c r="L169" s="20">
        <v>0</v>
      </c>
      <c r="M169" s="20">
        <v>0</v>
      </c>
      <c r="N169" s="20">
        <v>0</v>
      </c>
      <c r="O169" s="20">
        <v>0</v>
      </c>
      <c r="P169" s="20">
        <v>0</v>
      </c>
      <c r="Q169" s="20">
        <v>0</v>
      </c>
      <c r="R169" s="20">
        <v>0</v>
      </c>
      <c r="S169" s="20">
        <v>0</v>
      </c>
      <c r="T169" s="20">
        <v>0</v>
      </c>
      <c r="U169" s="20">
        <v>0</v>
      </c>
      <c r="V169" s="20">
        <v>0</v>
      </c>
      <c r="W169" s="20">
        <v>0</v>
      </c>
      <c r="X169" s="20">
        <v>0</v>
      </c>
      <c r="Y169" s="20">
        <v>0</v>
      </c>
      <c r="Z169" s="20">
        <v>0</v>
      </c>
      <c r="AA169" s="20">
        <v>0</v>
      </c>
      <c r="AB169" s="20">
        <v>0</v>
      </c>
      <c r="AC169" s="20">
        <v>0</v>
      </c>
      <c r="AD169" s="20">
        <v>0</v>
      </c>
      <c r="AE169" s="20">
        <v>0</v>
      </c>
      <c r="AF169" s="20">
        <v>0</v>
      </c>
      <c r="AG169" s="20">
        <v>0</v>
      </c>
    </row>
    <row r="170" spans="1:33" s="17" customFormat="1" x14ac:dyDescent="0.2">
      <c r="A170" s="17">
        <v>2889</v>
      </c>
      <c r="B170" s="17">
        <v>1</v>
      </c>
      <c r="C170" s="17" t="s">
        <v>137</v>
      </c>
      <c r="D170" s="17" t="s">
        <v>102</v>
      </c>
      <c r="E170" s="17">
        <v>40000</v>
      </c>
      <c r="F170" s="17">
        <v>40323</v>
      </c>
      <c r="G170" s="17" t="s">
        <v>26</v>
      </c>
      <c r="H170" s="20">
        <v>50000</v>
      </c>
      <c r="I170" s="20">
        <v>150000</v>
      </c>
      <c r="J170" s="20">
        <v>200000</v>
      </c>
      <c r="K170" s="20">
        <v>100000</v>
      </c>
      <c r="L170" s="20">
        <v>0</v>
      </c>
      <c r="M170" s="20">
        <v>0</v>
      </c>
      <c r="N170" s="20">
        <v>0</v>
      </c>
      <c r="O170" s="20">
        <v>0</v>
      </c>
      <c r="P170" s="20">
        <v>0</v>
      </c>
      <c r="Q170" s="20">
        <v>0</v>
      </c>
      <c r="R170" s="20">
        <v>0</v>
      </c>
      <c r="S170" s="20">
        <v>0</v>
      </c>
      <c r="T170" s="20">
        <v>0</v>
      </c>
      <c r="U170" s="20">
        <v>0</v>
      </c>
      <c r="V170" s="20">
        <v>0</v>
      </c>
      <c r="W170" s="20">
        <v>0</v>
      </c>
      <c r="X170" s="20">
        <v>0</v>
      </c>
      <c r="Y170" s="20">
        <v>0</v>
      </c>
      <c r="Z170" s="20">
        <v>0</v>
      </c>
      <c r="AA170" s="20">
        <v>0</v>
      </c>
      <c r="AB170" s="20">
        <v>0</v>
      </c>
      <c r="AC170" s="20">
        <v>0</v>
      </c>
      <c r="AD170" s="20">
        <v>0</v>
      </c>
      <c r="AE170" s="20">
        <v>0</v>
      </c>
      <c r="AF170" s="20">
        <v>500000</v>
      </c>
      <c r="AG170" s="20">
        <v>0</v>
      </c>
    </row>
    <row r="171" spans="1:33" s="17" customFormat="1" x14ac:dyDescent="0.2">
      <c r="A171" s="17">
        <v>2890</v>
      </c>
      <c r="B171" s="17">
        <v>1</v>
      </c>
      <c r="C171" s="17" t="s">
        <v>138</v>
      </c>
      <c r="D171" s="17" t="s">
        <v>102</v>
      </c>
      <c r="E171" s="17">
        <v>40000</v>
      </c>
      <c r="F171" s="17">
        <v>40323</v>
      </c>
      <c r="G171" s="17" t="s">
        <v>26</v>
      </c>
      <c r="H171" s="20">
        <v>900000</v>
      </c>
      <c r="I171" s="20">
        <v>50000</v>
      </c>
      <c r="J171" s="20">
        <v>50000</v>
      </c>
      <c r="K171" s="20">
        <v>450000</v>
      </c>
      <c r="L171" s="20">
        <v>450000</v>
      </c>
      <c r="M171" s="20">
        <v>0</v>
      </c>
      <c r="N171" s="20">
        <v>0</v>
      </c>
      <c r="O171" s="20">
        <v>0</v>
      </c>
      <c r="P171" s="20">
        <v>0</v>
      </c>
      <c r="Q171" s="20">
        <v>0</v>
      </c>
      <c r="R171" s="20">
        <v>0</v>
      </c>
      <c r="S171" s="20">
        <v>0</v>
      </c>
      <c r="T171" s="20">
        <v>0</v>
      </c>
      <c r="U171" s="20">
        <v>0</v>
      </c>
      <c r="V171" s="20">
        <v>0</v>
      </c>
      <c r="W171" s="20">
        <v>0</v>
      </c>
      <c r="X171" s="20">
        <v>0</v>
      </c>
      <c r="Y171" s="20">
        <v>0</v>
      </c>
      <c r="Z171" s="20">
        <v>0</v>
      </c>
      <c r="AA171" s="20">
        <v>0</v>
      </c>
      <c r="AB171" s="20">
        <v>0</v>
      </c>
      <c r="AC171" s="20">
        <v>0</v>
      </c>
      <c r="AD171" s="20">
        <v>0</v>
      </c>
      <c r="AE171" s="20">
        <v>0</v>
      </c>
      <c r="AF171" s="20">
        <v>1900000</v>
      </c>
      <c r="AG171" s="20">
        <v>0</v>
      </c>
    </row>
    <row r="172" spans="1:33" s="17" customFormat="1" x14ac:dyDescent="0.2">
      <c r="A172" s="17">
        <v>3401</v>
      </c>
      <c r="B172" s="17">
        <v>1</v>
      </c>
      <c r="C172" s="17" t="s">
        <v>140</v>
      </c>
      <c r="D172" s="17" t="s">
        <v>141</v>
      </c>
      <c r="E172" s="17">
        <v>40000</v>
      </c>
      <c r="F172" s="17">
        <v>40323</v>
      </c>
      <c r="G172" s="17" t="s">
        <v>26</v>
      </c>
      <c r="H172" s="20">
        <v>34300</v>
      </c>
      <c r="I172" s="20">
        <v>98800</v>
      </c>
      <c r="J172" s="20">
        <v>98500</v>
      </c>
      <c r="K172" s="20">
        <v>73300</v>
      </c>
      <c r="L172" s="20">
        <v>144200</v>
      </c>
      <c r="M172" s="20">
        <v>38400</v>
      </c>
      <c r="N172" s="20">
        <v>51400</v>
      </c>
      <c r="O172" s="20">
        <v>116800</v>
      </c>
      <c r="P172" s="20">
        <v>31900</v>
      </c>
      <c r="Q172" s="20">
        <v>144600</v>
      </c>
      <c r="R172" s="20">
        <v>48600</v>
      </c>
      <c r="S172" s="20">
        <v>119200</v>
      </c>
      <c r="T172" s="20">
        <v>34300</v>
      </c>
      <c r="U172" s="20">
        <v>98800</v>
      </c>
      <c r="V172" s="20">
        <v>98500</v>
      </c>
      <c r="W172" s="20">
        <v>73300</v>
      </c>
      <c r="X172" s="20">
        <v>144200</v>
      </c>
      <c r="Y172" s="20">
        <v>38400</v>
      </c>
      <c r="Z172" s="20">
        <v>51400</v>
      </c>
      <c r="AA172" s="20">
        <v>116800</v>
      </c>
      <c r="AB172" s="20">
        <v>31900</v>
      </c>
      <c r="AC172" s="20">
        <v>144600</v>
      </c>
      <c r="AD172" s="20">
        <v>48600</v>
      </c>
      <c r="AE172" s="20">
        <v>119200</v>
      </c>
      <c r="AF172" s="20">
        <v>1000000</v>
      </c>
      <c r="AG172" s="20">
        <v>1000000</v>
      </c>
    </row>
    <row r="173" spans="1:33" s="17" customFormat="1" x14ac:dyDescent="0.2">
      <c r="A173" s="17">
        <v>3413</v>
      </c>
      <c r="B173" s="17">
        <v>1</v>
      </c>
      <c r="C173" s="17" t="s">
        <v>142</v>
      </c>
      <c r="D173" s="17" t="s">
        <v>127</v>
      </c>
      <c r="E173" s="17" t="s">
        <v>99</v>
      </c>
      <c r="F173" s="17">
        <v>40323</v>
      </c>
      <c r="G173" s="17" t="s">
        <v>26</v>
      </c>
      <c r="H173" s="20">
        <v>0</v>
      </c>
      <c r="I173" s="20">
        <v>0</v>
      </c>
      <c r="J173" s="20">
        <v>0</v>
      </c>
      <c r="K173" s="20">
        <v>0</v>
      </c>
      <c r="L173" s="20">
        <v>0</v>
      </c>
      <c r="M173" s="20">
        <v>0</v>
      </c>
      <c r="N173" s="20">
        <v>0</v>
      </c>
      <c r="O173" s="20">
        <v>0</v>
      </c>
      <c r="P173" s="20">
        <v>0</v>
      </c>
      <c r="Q173" s="20">
        <v>0</v>
      </c>
      <c r="R173" s="20">
        <v>0</v>
      </c>
      <c r="S173" s="20">
        <v>0</v>
      </c>
      <c r="T173" s="20">
        <v>0</v>
      </c>
      <c r="U173" s="20">
        <v>0</v>
      </c>
      <c r="V173" s="20">
        <v>0</v>
      </c>
      <c r="W173" s="20">
        <v>0</v>
      </c>
      <c r="X173" s="20">
        <v>0</v>
      </c>
      <c r="Y173" s="20">
        <v>0</v>
      </c>
      <c r="Z173" s="20">
        <v>0</v>
      </c>
      <c r="AA173" s="20">
        <v>0</v>
      </c>
      <c r="AB173" s="20">
        <v>0</v>
      </c>
      <c r="AC173" s="20">
        <v>0</v>
      </c>
      <c r="AD173" s="20">
        <v>0</v>
      </c>
      <c r="AE173" s="20">
        <v>0</v>
      </c>
      <c r="AF173" s="20">
        <v>0</v>
      </c>
      <c r="AG173" s="20">
        <v>0</v>
      </c>
    </row>
    <row r="174" spans="1:33" s="17" customFormat="1" x14ac:dyDescent="0.2">
      <c r="A174" s="17">
        <v>3428</v>
      </c>
      <c r="B174" s="17">
        <v>1</v>
      </c>
      <c r="C174" s="17" t="s">
        <v>151</v>
      </c>
      <c r="D174" s="17" t="s">
        <v>127</v>
      </c>
      <c r="E174" s="17">
        <v>40000</v>
      </c>
      <c r="F174" s="17">
        <v>40323</v>
      </c>
      <c r="G174" s="17" t="s">
        <v>26</v>
      </c>
      <c r="H174" s="20">
        <v>0</v>
      </c>
      <c r="I174" s="20">
        <v>40000</v>
      </c>
      <c r="J174" s="20">
        <v>850000</v>
      </c>
      <c r="K174" s="20">
        <v>110000</v>
      </c>
      <c r="L174" s="20">
        <v>0</v>
      </c>
      <c r="M174" s="20">
        <v>0</v>
      </c>
      <c r="N174" s="20">
        <v>0</v>
      </c>
      <c r="O174" s="20">
        <v>0</v>
      </c>
      <c r="P174" s="20">
        <v>0</v>
      </c>
      <c r="Q174" s="20">
        <v>0</v>
      </c>
      <c r="R174" s="20">
        <v>0</v>
      </c>
      <c r="S174" s="20">
        <v>0</v>
      </c>
      <c r="T174" s="20">
        <v>0</v>
      </c>
      <c r="U174" s="20">
        <v>40000</v>
      </c>
      <c r="V174" s="20">
        <v>850000</v>
      </c>
      <c r="W174" s="20">
        <v>110000</v>
      </c>
      <c r="X174" s="20">
        <v>0</v>
      </c>
      <c r="Y174" s="20">
        <v>0</v>
      </c>
      <c r="Z174" s="20">
        <v>0</v>
      </c>
      <c r="AA174" s="20">
        <v>0</v>
      </c>
      <c r="AB174" s="20">
        <v>0</v>
      </c>
      <c r="AC174" s="20">
        <v>0</v>
      </c>
      <c r="AD174" s="20">
        <v>0</v>
      </c>
      <c r="AE174" s="20">
        <v>0</v>
      </c>
      <c r="AF174" s="20">
        <v>1000000</v>
      </c>
      <c r="AG174" s="20">
        <v>1000000</v>
      </c>
    </row>
    <row r="175" spans="1:33" s="17" customFormat="1" x14ac:dyDescent="0.2">
      <c r="A175" s="17">
        <v>3429</v>
      </c>
      <c r="B175" s="17">
        <v>1</v>
      </c>
      <c r="C175" s="17" t="s">
        <v>152</v>
      </c>
      <c r="D175" s="17" t="s">
        <v>96</v>
      </c>
      <c r="E175" s="17">
        <v>40000</v>
      </c>
      <c r="F175" s="17">
        <v>40323</v>
      </c>
      <c r="G175" s="17" t="s">
        <v>26</v>
      </c>
      <c r="H175" s="20">
        <v>0</v>
      </c>
      <c r="I175" s="20">
        <v>0</v>
      </c>
      <c r="J175" s="20">
        <v>0</v>
      </c>
      <c r="K175" s="20">
        <v>0</v>
      </c>
      <c r="L175" s="20">
        <v>0</v>
      </c>
      <c r="M175" s="20">
        <v>0</v>
      </c>
      <c r="N175" s="20">
        <v>0</v>
      </c>
      <c r="O175" s="20">
        <v>0</v>
      </c>
      <c r="P175" s="20">
        <v>0</v>
      </c>
      <c r="Q175" s="20">
        <v>0</v>
      </c>
      <c r="R175" s="20">
        <v>0</v>
      </c>
      <c r="S175" s="20">
        <v>0</v>
      </c>
      <c r="T175" s="20">
        <v>0</v>
      </c>
      <c r="U175" s="20">
        <v>0</v>
      </c>
      <c r="V175" s="20">
        <v>0</v>
      </c>
      <c r="W175" s="20">
        <v>0</v>
      </c>
      <c r="X175" s="20">
        <v>0</v>
      </c>
      <c r="Y175" s="20">
        <v>0</v>
      </c>
      <c r="Z175" s="20">
        <v>0</v>
      </c>
      <c r="AA175" s="20">
        <v>0</v>
      </c>
      <c r="AB175" s="20">
        <v>0</v>
      </c>
      <c r="AC175" s="20">
        <v>0</v>
      </c>
      <c r="AD175" s="20">
        <v>0</v>
      </c>
      <c r="AE175" s="20">
        <v>0</v>
      </c>
      <c r="AF175" s="20">
        <v>0</v>
      </c>
      <c r="AG175" s="20">
        <v>0</v>
      </c>
    </row>
    <row r="176" spans="1:33" s="17" customFormat="1" x14ac:dyDescent="0.2">
      <c r="A176" s="17">
        <v>3430</v>
      </c>
      <c r="B176" s="17">
        <v>1</v>
      </c>
      <c r="C176" s="17" t="s">
        <v>153</v>
      </c>
      <c r="D176" s="17" t="s">
        <v>127</v>
      </c>
      <c r="E176" s="17">
        <v>40000</v>
      </c>
      <c r="F176" s="17">
        <v>40323</v>
      </c>
      <c r="G176" s="17" t="s">
        <v>26</v>
      </c>
      <c r="H176" s="20">
        <v>0</v>
      </c>
      <c r="I176" s="20">
        <v>0</v>
      </c>
      <c r="J176" s="20">
        <v>0</v>
      </c>
      <c r="K176" s="20">
        <v>0</v>
      </c>
      <c r="L176" s="20">
        <v>0</v>
      </c>
      <c r="M176" s="20">
        <v>0</v>
      </c>
      <c r="N176" s="20">
        <v>0</v>
      </c>
      <c r="O176" s="20">
        <v>0</v>
      </c>
      <c r="P176" s="20">
        <v>0</v>
      </c>
      <c r="Q176" s="20">
        <v>0</v>
      </c>
      <c r="R176" s="20">
        <v>0</v>
      </c>
      <c r="S176" s="20">
        <v>0</v>
      </c>
      <c r="T176" s="20">
        <v>5000</v>
      </c>
      <c r="U176" s="20">
        <v>5000</v>
      </c>
      <c r="V176" s="20">
        <v>5000</v>
      </c>
      <c r="W176" s="20">
        <v>0</v>
      </c>
      <c r="X176" s="20">
        <v>0</v>
      </c>
      <c r="Y176" s="20">
        <v>0</v>
      </c>
      <c r="Z176" s="20">
        <v>0</v>
      </c>
      <c r="AA176" s="20">
        <v>0</v>
      </c>
      <c r="AB176" s="20">
        <v>0</v>
      </c>
      <c r="AC176" s="20">
        <v>0</v>
      </c>
      <c r="AD176" s="20">
        <v>0</v>
      </c>
      <c r="AE176" s="20">
        <v>0</v>
      </c>
      <c r="AF176" s="20">
        <v>0</v>
      </c>
      <c r="AG176" s="20">
        <v>15000</v>
      </c>
    </row>
    <row r="177" spans="1:33" s="17" customFormat="1" x14ac:dyDescent="0.2">
      <c r="A177" s="17">
        <v>3431</v>
      </c>
      <c r="B177" s="17">
        <v>1</v>
      </c>
      <c r="C177" s="17" t="s">
        <v>154</v>
      </c>
      <c r="D177" s="17" t="s">
        <v>141</v>
      </c>
      <c r="E177" s="17">
        <v>40000</v>
      </c>
      <c r="F177" s="17">
        <v>40323</v>
      </c>
      <c r="G177" s="17" t="s">
        <v>26</v>
      </c>
      <c r="H177" s="20">
        <v>0</v>
      </c>
      <c r="I177" s="20">
        <v>50000</v>
      </c>
      <c r="J177" s="20">
        <v>100000</v>
      </c>
      <c r="K177" s="20">
        <v>0</v>
      </c>
      <c r="L177" s="20">
        <v>0</v>
      </c>
      <c r="M177" s="20">
        <v>0</v>
      </c>
      <c r="N177" s="20">
        <v>200000</v>
      </c>
      <c r="O177" s="20">
        <v>1750000</v>
      </c>
      <c r="P177" s="20">
        <v>1000000</v>
      </c>
      <c r="Q177" s="20">
        <v>400000</v>
      </c>
      <c r="R177" s="20">
        <v>200000</v>
      </c>
      <c r="S177" s="20">
        <v>50000</v>
      </c>
      <c r="T177" s="20">
        <v>0</v>
      </c>
      <c r="U177" s="20">
        <v>0</v>
      </c>
      <c r="V177" s="20">
        <v>0</v>
      </c>
      <c r="W177" s="20">
        <v>0</v>
      </c>
      <c r="X177" s="20">
        <v>0</v>
      </c>
      <c r="Y177" s="20">
        <v>0</v>
      </c>
      <c r="Z177" s="20">
        <v>0</v>
      </c>
      <c r="AA177" s="20">
        <v>0</v>
      </c>
      <c r="AB177" s="20">
        <v>0</v>
      </c>
      <c r="AC177" s="20">
        <v>0</v>
      </c>
      <c r="AD177" s="20">
        <v>0</v>
      </c>
      <c r="AE177" s="20">
        <v>0</v>
      </c>
      <c r="AF177" s="20">
        <v>3750000</v>
      </c>
      <c r="AG177" s="20">
        <v>0</v>
      </c>
    </row>
    <row r="178" spans="1:33" s="17" customFormat="1" x14ac:dyDescent="0.2">
      <c r="A178" s="17">
        <v>3432</v>
      </c>
      <c r="B178" s="17">
        <v>1</v>
      </c>
      <c r="C178" s="17" t="s">
        <v>155</v>
      </c>
      <c r="D178" s="17" t="s">
        <v>127</v>
      </c>
      <c r="E178" s="17">
        <v>40000</v>
      </c>
      <c r="F178" s="17">
        <v>40323</v>
      </c>
      <c r="G178" s="17" t="s">
        <v>26</v>
      </c>
      <c r="H178" s="20">
        <v>0</v>
      </c>
      <c r="I178" s="20">
        <v>0</v>
      </c>
      <c r="J178" s="20">
        <v>0</v>
      </c>
      <c r="K178" s="20">
        <v>0</v>
      </c>
      <c r="L178" s="20">
        <v>0</v>
      </c>
      <c r="M178" s="20">
        <v>0</v>
      </c>
      <c r="N178" s="20">
        <v>0</v>
      </c>
      <c r="O178" s="20">
        <v>200000</v>
      </c>
      <c r="P178" s="20">
        <v>1000000</v>
      </c>
      <c r="Q178" s="20">
        <v>750000</v>
      </c>
      <c r="R178" s="20">
        <v>200000</v>
      </c>
      <c r="S178" s="20">
        <v>100000</v>
      </c>
      <c r="T178" s="20">
        <v>0</v>
      </c>
      <c r="U178" s="20">
        <v>0</v>
      </c>
      <c r="V178" s="20">
        <v>0</v>
      </c>
      <c r="W178" s="20">
        <v>0</v>
      </c>
      <c r="X178" s="20">
        <v>0</v>
      </c>
      <c r="Y178" s="20">
        <v>0</v>
      </c>
      <c r="Z178" s="20">
        <v>0</v>
      </c>
      <c r="AA178" s="20">
        <v>0</v>
      </c>
      <c r="AB178" s="20">
        <v>0</v>
      </c>
      <c r="AC178" s="20">
        <v>0</v>
      </c>
      <c r="AD178" s="20">
        <v>0</v>
      </c>
      <c r="AE178" s="20">
        <v>0</v>
      </c>
      <c r="AF178" s="20">
        <v>2250000</v>
      </c>
      <c r="AG178" s="20">
        <v>0</v>
      </c>
    </row>
    <row r="179" spans="1:33" s="17" customFormat="1" x14ac:dyDescent="0.2">
      <c r="A179" s="17">
        <v>3432</v>
      </c>
      <c r="B179" s="17">
        <v>2</v>
      </c>
      <c r="C179" s="17" t="s">
        <v>155</v>
      </c>
      <c r="D179" s="17" t="s">
        <v>127</v>
      </c>
      <c r="E179" s="17">
        <v>40000</v>
      </c>
      <c r="F179" s="17">
        <v>40323</v>
      </c>
      <c r="G179" s="17" t="s">
        <v>26</v>
      </c>
      <c r="H179" s="20">
        <v>0</v>
      </c>
      <c r="I179" s="20">
        <v>0</v>
      </c>
      <c r="J179" s="20">
        <v>0</v>
      </c>
      <c r="K179" s="20">
        <v>0</v>
      </c>
      <c r="L179" s="20">
        <v>0</v>
      </c>
      <c r="M179" s="20">
        <v>0</v>
      </c>
      <c r="N179" s="20">
        <v>0</v>
      </c>
      <c r="O179" s="20">
        <v>0</v>
      </c>
      <c r="P179" s="20">
        <v>0</v>
      </c>
      <c r="Q179" s="20">
        <v>0</v>
      </c>
      <c r="R179" s="20">
        <v>20000</v>
      </c>
      <c r="S179" s="20">
        <v>40000</v>
      </c>
      <c r="T179" s="20">
        <v>0</v>
      </c>
      <c r="U179" s="20">
        <v>0</v>
      </c>
      <c r="V179" s="20">
        <v>0</v>
      </c>
      <c r="W179" s="20">
        <v>0</v>
      </c>
      <c r="X179" s="20">
        <v>0</v>
      </c>
      <c r="Y179" s="20">
        <v>0</v>
      </c>
      <c r="Z179" s="20">
        <v>0</v>
      </c>
      <c r="AA179" s="20">
        <v>0</v>
      </c>
      <c r="AB179" s="20">
        <v>0</v>
      </c>
      <c r="AC179" s="20">
        <v>0</v>
      </c>
      <c r="AD179" s="20">
        <v>0</v>
      </c>
      <c r="AE179" s="20">
        <v>0</v>
      </c>
      <c r="AF179" s="20">
        <v>60000</v>
      </c>
      <c r="AG179" s="20">
        <v>0</v>
      </c>
    </row>
    <row r="180" spans="1:33" s="17" customFormat="1" x14ac:dyDescent="0.2">
      <c r="A180" s="17">
        <v>3434</v>
      </c>
      <c r="B180" s="17">
        <v>1</v>
      </c>
      <c r="C180" s="17" t="s">
        <v>156</v>
      </c>
      <c r="D180" s="17" t="s">
        <v>127</v>
      </c>
      <c r="E180" s="17">
        <v>40000</v>
      </c>
      <c r="F180" s="17">
        <v>40323</v>
      </c>
      <c r="G180" s="17" t="s">
        <v>26</v>
      </c>
      <c r="H180" s="20">
        <v>0</v>
      </c>
      <c r="I180" s="20">
        <v>0</v>
      </c>
      <c r="J180" s="20">
        <v>0</v>
      </c>
      <c r="K180" s="20">
        <v>0</v>
      </c>
      <c r="L180" s="20">
        <v>0</v>
      </c>
      <c r="M180" s="20">
        <v>0</v>
      </c>
      <c r="N180" s="20">
        <v>0</v>
      </c>
      <c r="O180" s="20">
        <v>25000</v>
      </c>
      <c r="P180" s="20">
        <v>25000</v>
      </c>
      <c r="Q180" s="20">
        <v>0</v>
      </c>
      <c r="R180" s="20">
        <v>0</v>
      </c>
      <c r="S180" s="20">
        <v>0</v>
      </c>
      <c r="T180" s="20">
        <v>0</v>
      </c>
      <c r="U180" s="20">
        <v>0</v>
      </c>
      <c r="V180" s="20">
        <v>0</v>
      </c>
      <c r="W180" s="20">
        <v>0</v>
      </c>
      <c r="X180" s="20">
        <v>0</v>
      </c>
      <c r="Y180" s="20">
        <v>0</v>
      </c>
      <c r="Z180" s="20">
        <v>0</v>
      </c>
      <c r="AA180" s="20">
        <v>0</v>
      </c>
      <c r="AB180" s="20">
        <v>0</v>
      </c>
      <c r="AC180" s="20">
        <v>0</v>
      </c>
      <c r="AD180" s="20">
        <v>0</v>
      </c>
      <c r="AE180" s="20">
        <v>0</v>
      </c>
      <c r="AF180" s="20">
        <v>50000</v>
      </c>
      <c r="AG180" s="20">
        <v>0</v>
      </c>
    </row>
    <row r="181" spans="1:33" s="17" customFormat="1" x14ac:dyDescent="0.2">
      <c r="A181" s="17">
        <v>3434</v>
      </c>
      <c r="B181" s="17">
        <v>2</v>
      </c>
      <c r="C181" s="17" t="s">
        <v>156</v>
      </c>
      <c r="D181" s="17" t="s">
        <v>106</v>
      </c>
      <c r="E181" s="17" t="s">
        <v>99</v>
      </c>
      <c r="F181" s="17">
        <v>40323</v>
      </c>
      <c r="G181" s="17" t="s">
        <v>26</v>
      </c>
      <c r="H181" s="20">
        <v>0</v>
      </c>
      <c r="I181" s="20">
        <v>0</v>
      </c>
      <c r="J181" s="20">
        <v>0</v>
      </c>
      <c r="K181" s="20">
        <v>0</v>
      </c>
      <c r="L181" s="20">
        <v>0</v>
      </c>
      <c r="M181" s="20">
        <v>0</v>
      </c>
      <c r="N181" s="20">
        <v>0</v>
      </c>
      <c r="O181" s="20">
        <v>25000</v>
      </c>
      <c r="P181" s="20">
        <v>25000</v>
      </c>
      <c r="Q181" s="20">
        <v>0</v>
      </c>
      <c r="R181" s="20">
        <v>0</v>
      </c>
      <c r="S181" s="20">
        <v>0</v>
      </c>
      <c r="T181" s="20">
        <v>0</v>
      </c>
      <c r="U181" s="20">
        <v>0</v>
      </c>
      <c r="V181" s="20">
        <v>0</v>
      </c>
      <c r="W181" s="20">
        <v>0</v>
      </c>
      <c r="X181" s="20">
        <v>0</v>
      </c>
      <c r="Y181" s="20">
        <v>0</v>
      </c>
      <c r="Z181" s="20">
        <v>0</v>
      </c>
      <c r="AA181" s="20">
        <v>0</v>
      </c>
      <c r="AB181" s="20">
        <v>0</v>
      </c>
      <c r="AC181" s="20">
        <v>0</v>
      </c>
      <c r="AD181" s="20">
        <v>0</v>
      </c>
      <c r="AE181" s="20">
        <v>0</v>
      </c>
      <c r="AF181" s="20">
        <v>50000</v>
      </c>
      <c r="AG181" s="20">
        <v>0</v>
      </c>
    </row>
    <row r="182" spans="1:33" s="17" customFormat="1" x14ac:dyDescent="0.2">
      <c r="A182" s="17">
        <v>3434</v>
      </c>
      <c r="B182" s="17">
        <v>3</v>
      </c>
      <c r="C182" s="17" t="s">
        <v>156</v>
      </c>
      <c r="D182" s="17" t="s">
        <v>94</v>
      </c>
      <c r="E182" s="17" t="s">
        <v>99</v>
      </c>
      <c r="F182" s="17">
        <v>40323</v>
      </c>
      <c r="G182" s="17" t="s">
        <v>26</v>
      </c>
      <c r="H182" s="20">
        <v>0</v>
      </c>
      <c r="I182" s="20">
        <v>0</v>
      </c>
      <c r="J182" s="20">
        <v>0</v>
      </c>
      <c r="K182" s="20">
        <v>0</v>
      </c>
      <c r="L182" s="20">
        <v>0</v>
      </c>
      <c r="M182" s="20">
        <v>0</v>
      </c>
      <c r="N182" s="20">
        <v>0</v>
      </c>
      <c r="O182" s="20">
        <v>15000</v>
      </c>
      <c r="P182" s="20">
        <v>15000</v>
      </c>
      <c r="Q182" s="20">
        <v>15000</v>
      </c>
      <c r="R182" s="20">
        <v>5000</v>
      </c>
      <c r="S182" s="20">
        <v>0</v>
      </c>
      <c r="T182" s="20">
        <v>0</v>
      </c>
      <c r="U182" s="20">
        <v>0</v>
      </c>
      <c r="V182" s="20">
        <v>0</v>
      </c>
      <c r="W182" s="20">
        <v>0</v>
      </c>
      <c r="X182" s="20">
        <v>0</v>
      </c>
      <c r="Y182" s="20">
        <v>0</v>
      </c>
      <c r="Z182" s="20">
        <v>0</v>
      </c>
      <c r="AA182" s="20">
        <v>0</v>
      </c>
      <c r="AB182" s="20">
        <v>0</v>
      </c>
      <c r="AC182" s="20">
        <v>0</v>
      </c>
      <c r="AD182" s="20">
        <v>0</v>
      </c>
      <c r="AE182" s="20">
        <v>0</v>
      </c>
      <c r="AF182" s="20">
        <v>50000</v>
      </c>
      <c r="AG182" s="20">
        <v>0</v>
      </c>
    </row>
    <row r="183" spans="1:33" s="17" customFormat="1" x14ac:dyDescent="0.2">
      <c r="A183" s="17">
        <v>3466</v>
      </c>
      <c r="B183" s="17">
        <v>1</v>
      </c>
      <c r="C183" s="17" t="s">
        <v>168</v>
      </c>
      <c r="D183" s="17" t="s">
        <v>141</v>
      </c>
      <c r="E183" s="17">
        <v>40000</v>
      </c>
      <c r="F183" s="17">
        <v>40323</v>
      </c>
      <c r="G183" s="17" t="s">
        <v>26</v>
      </c>
      <c r="H183" s="20">
        <v>0</v>
      </c>
      <c r="I183" s="20">
        <v>0</v>
      </c>
      <c r="J183" s="20">
        <v>0</v>
      </c>
      <c r="K183" s="20">
        <v>0</v>
      </c>
      <c r="L183" s="20">
        <v>0</v>
      </c>
      <c r="M183" s="20">
        <v>0</v>
      </c>
      <c r="N183" s="20">
        <v>0</v>
      </c>
      <c r="O183" s="20">
        <v>0</v>
      </c>
      <c r="P183" s="20">
        <v>0</v>
      </c>
      <c r="Q183" s="20">
        <v>0</v>
      </c>
      <c r="R183" s="20">
        <v>0</v>
      </c>
      <c r="S183" s="20">
        <v>0</v>
      </c>
      <c r="T183" s="20">
        <v>0</v>
      </c>
      <c r="U183" s="20">
        <v>0</v>
      </c>
      <c r="V183" s="20">
        <v>0</v>
      </c>
      <c r="W183" s="20">
        <v>0</v>
      </c>
      <c r="X183" s="20">
        <v>0</v>
      </c>
      <c r="Y183" s="20">
        <v>0</v>
      </c>
      <c r="Z183" s="20">
        <v>0</v>
      </c>
      <c r="AA183" s="20">
        <v>0</v>
      </c>
      <c r="AB183" s="20">
        <v>0</v>
      </c>
      <c r="AC183" s="20">
        <v>0</v>
      </c>
      <c r="AD183" s="20">
        <v>0</v>
      </c>
      <c r="AE183" s="20">
        <v>0</v>
      </c>
      <c r="AF183" s="20">
        <v>0</v>
      </c>
      <c r="AG183" s="20">
        <v>0</v>
      </c>
    </row>
    <row r="184" spans="1:33" s="17" customFormat="1" x14ac:dyDescent="0.2">
      <c r="A184" s="17">
        <v>3477</v>
      </c>
      <c r="B184" s="17">
        <v>1</v>
      </c>
      <c r="C184" s="17" t="s">
        <v>170</v>
      </c>
      <c r="D184" s="17" t="s">
        <v>127</v>
      </c>
      <c r="E184" s="17" t="s">
        <v>99</v>
      </c>
      <c r="F184" s="17">
        <v>40323</v>
      </c>
      <c r="G184" s="17" t="s">
        <v>26</v>
      </c>
      <c r="H184" s="20">
        <v>150000</v>
      </c>
      <c r="I184" s="20">
        <v>130000</v>
      </c>
      <c r="J184" s="20">
        <v>150000</v>
      </c>
      <c r="K184" s="20">
        <v>150000</v>
      </c>
      <c r="L184" s="20">
        <v>100000</v>
      </c>
      <c r="M184" s="20">
        <v>24000</v>
      </c>
      <c r="N184" s="20">
        <v>0</v>
      </c>
      <c r="O184" s="20">
        <v>0</v>
      </c>
      <c r="P184" s="20">
        <v>0</v>
      </c>
      <c r="Q184" s="20">
        <v>0</v>
      </c>
      <c r="R184" s="20">
        <v>0</v>
      </c>
      <c r="S184" s="20">
        <v>0</v>
      </c>
      <c r="T184" s="20">
        <v>0</v>
      </c>
      <c r="U184" s="20">
        <v>0</v>
      </c>
      <c r="V184" s="20">
        <v>0</v>
      </c>
      <c r="W184" s="20">
        <v>0</v>
      </c>
      <c r="X184" s="20">
        <v>0</v>
      </c>
      <c r="Y184" s="20">
        <v>0</v>
      </c>
      <c r="Z184" s="20">
        <v>0</v>
      </c>
      <c r="AA184" s="20">
        <v>0</v>
      </c>
      <c r="AB184" s="20">
        <v>0</v>
      </c>
      <c r="AC184" s="20">
        <v>0</v>
      </c>
      <c r="AD184" s="20">
        <v>0</v>
      </c>
      <c r="AE184" s="20">
        <v>0</v>
      </c>
      <c r="AF184" s="20">
        <v>704000</v>
      </c>
      <c r="AG184" s="20">
        <v>0</v>
      </c>
    </row>
    <row r="185" spans="1:33" s="17" customFormat="1" x14ac:dyDescent="0.2">
      <c r="A185" s="17">
        <v>3489</v>
      </c>
      <c r="B185" s="17">
        <v>1</v>
      </c>
      <c r="C185" s="17" t="s">
        <v>178</v>
      </c>
      <c r="D185" s="17" t="s">
        <v>109</v>
      </c>
      <c r="E185" s="17">
        <v>40000</v>
      </c>
      <c r="F185" s="17">
        <v>40323</v>
      </c>
      <c r="G185" s="17" t="s">
        <v>26</v>
      </c>
      <c r="H185" s="20">
        <v>0</v>
      </c>
      <c r="I185" s="20">
        <v>0</v>
      </c>
      <c r="J185" s="20">
        <v>0</v>
      </c>
      <c r="K185" s="20">
        <v>0</v>
      </c>
      <c r="L185" s="20">
        <v>0</v>
      </c>
      <c r="M185" s="20">
        <v>0</v>
      </c>
      <c r="N185" s="20">
        <v>0</v>
      </c>
      <c r="O185" s="20">
        <v>0</v>
      </c>
      <c r="P185" s="20">
        <v>0</v>
      </c>
      <c r="Q185" s="20">
        <v>0</v>
      </c>
      <c r="R185" s="20">
        <v>0</v>
      </c>
      <c r="S185" s="20">
        <v>0</v>
      </c>
      <c r="T185" s="20">
        <v>0</v>
      </c>
      <c r="U185" s="20">
        <v>0</v>
      </c>
      <c r="V185" s="20">
        <v>0</v>
      </c>
      <c r="W185" s="20">
        <v>0</v>
      </c>
      <c r="X185" s="20">
        <v>0</v>
      </c>
      <c r="Y185" s="20">
        <v>0</v>
      </c>
      <c r="Z185" s="20">
        <v>0</v>
      </c>
      <c r="AA185" s="20">
        <v>0</v>
      </c>
      <c r="AB185" s="20">
        <v>0</v>
      </c>
      <c r="AC185" s="20">
        <v>0</v>
      </c>
      <c r="AD185" s="20">
        <v>0</v>
      </c>
      <c r="AE185" s="20">
        <v>0</v>
      </c>
      <c r="AF185" s="20">
        <v>0</v>
      </c>
      <c r="AG185" s="20">
        <v>0</v>
      </c>
    </row>
    <row r="186" spans="1:33" s="17" customFormat="1" x14ac:dyDescent="0.2">
      <c r="A186" s="17">
        <v>3490</v>
      </c>
      <c r="B186" s="17">
        <v>1</v>
      </c>
      <c r="C186" s="17" t="s">
        <v>179</v>
      </c>
      <c r="D186" s="17" t="s">
        <v>141</v>
      </c>
      <c r="E186" s="17">
        <v>40000</v>
      </c>
      <c r="F186" s="17">
        <v>40323</v>
      </c>
      <c r="G186" s="17" t="s">
        <v>26</v>
      </c>
      <c r="H186" s="20">
        <v>150000</v>
      </c>
      <c r="I186" s="20">
        <v>750000</v>
      </c>
      <c r="J186" s="20">
        <v>1500000</v>
      </c>
      <c r="K186" s="20">
        <v>500000</v>
      </c>
      <c r="L186" s="20">
        <v>200000</v>
      </c>
      <c r="M186" s="20">
        <v>100000</v>
      </c>
      <c r="N186" s="20">
        <v>0</v>
      </c>
      <c r="O186" s="20">
        <v>0</v>
      </c>
      <c r="P186" s="20">
        <v>0</v>
      </c>
      <c r="Q186" s="20">
        <v>0</v>
      </c>
      <c r="R186" s="20">
        <v>0</v>
      </c>
      <c r="S186" s="20">
        <v>0</v>
      </c>
      <c r="T186" s="20">
        <v>0</v>
      </c>
      <c r="U186" s="20">
        <v>0</v>
      </c>
      <c r="V186" s="20">
        <v>0</v>
      </c>
      <c r="W186" s="20">
        <v>0</v>
      </c>
      <c r="X186" s="20">
        <v>0</v>
      </c>
      <c r="Y186" s="20">
        <v>0</v>
      </c>
      <c r="Z186" s="20">
        <v>0</v>
      </c>
      <c r="AA186" s="20">
        <v>0</v>
      </c>
      <c r="AB186" s="20">
        <v>0</v>
      </c>
      <c r="AC186" s="20">
        <v>0</v>
      </c>
      <c r="AD186" s="20">
        <v>0</v>
      </c>
      <c r="AE186" s="20">
        <v>0</v>
      </c>
      <c r="AF186" s="20">
        <v>3200000</v>
      </c>
      <c r="AG186" s="20">
        <v>0</v>
      </c>
    </row>
    <row r="187" spans="1:33" s="17" customFormat="1" x14ac:dyDescent="0.2">
      <c r="A187" s="17">
        <v>3496</v>
      </c>
      <c r="B187" s="17">
        <v>1</v>
      </c>
      <c r="C187" s="17" t="s">
        <v>184</v>
      </c>
      <c r="D187" s="17" t="s">
        <v>127</v>
      </c>
      <c r="E187" s="17">
        <v>40000</v>
      </c>
      <c r="F187" s="17">
        <v>40323</v>
      </c>
      <c r="G187" s="17" t="s">
        <v>26</v>
      </c>
      <c r="H187" s="20">
        <v>0</v>
      </c>
      <c r="I187" s="20">
        <v>0</v>
      </c>
      <c r="J187" s="20">
        <v>0</v>
      </c>
      <c r="K187" s="20">
        <v>0</v>
      </c>
      <c r="L187" s="20">
        <v>0</v>
      </c>
      <c r="M187" s="20">
        <v>0</v>
      </c>
      <c r="N187" s="20">
        <v>0</v>
      </c>
      <c r="O187" s="20">
        <v>0</v>
      </c>
      <c r="P187" s="20">
        <v>0</v>
      </c>
      <c r="Q187" s="20">
        <v>0</v>
      </c>
      <c r="R187" s="20">
        <v>0</v>
      </c>
      <c r="S187" s="20">
        <v>0</v>
      </c>
      <c r="T187" s="20">
        <v>0</v>
      </c>
      <c r="U187" s="20">
        <v>0</v>
      </c>
      <c r="V187" s="20">
        <v>0</v>
      </c>
      <c r="W187" s="20">
        <v>0</v>
      </c>
      <c r="X187" s="20">
        <v>0</v>
      </c>
      <c r="Y187" s="20">
        <v>0</v>
      </c>
      <c r="Z187" s="20">
        <v>0</v>
      </c>
      <c r="AA187" s="20">
        <v>0</v>
      </c>
      <c r="AB187" s="20">
        <v>0</v>
      </c>
      <c r="AC187" s="20">
        <v>11666</v>
      </c>
      <c r="AD187" s="20">
        <v>11667</v>
      </c>
      <c r="AE187" s="20">
        <v>11667</v>
      </c>
      <c r="AF187" s="20">
        <v>0</v>
      </c>
      <c r="AG187" s="20">
        <v>35000</v>
      </c>
    </row>
    <row r="188" spans="1:33" s="17" customFormat="1" x14ac:dyDescent="0.2">
      <c r="A188" s="17">
        <v>3497</v>
      </c>
      <c r="B188" s="17">
        <v>1</v>
      </c>
      <c r="C188" s="17" t="s">
        <v>185</v>
      </c>
      <c r="D188" s="17" t="s">
        <v>127</v>
      </c>
      <c r="E188" s="17" t="s">
        <v>99</v>
      </c>
      <c r="F188" s="17">
        <v>40323</v>
      </c>
      <c r="G188" s="17" t="s">
        <v>26</v>
      </c>
      <c r="H188" s="20">
        <v>0</v>
      </c>
      <c r="I188" s="20">
        <v>0</v>
      </c>
      <c r="J188" s="20">
        <v>0</v>
      </c>
      <c r="K188" s="20">
        <v>0</v>
      </c>
      <c r="L188" s="20">
        <v>0</v>
      </c>
      <c r="M188" s="20">
        <v>0</v>
      </c>
      <c r="N188" s="20">
        <v>0</v>
      </c>
      <c r="O188" s="20">
        <v>0</v>
      </c>
      <c r="P188" s="20">
        <v>0</v>
      </c>
      <c r="Q188" s="20">
        <v>0</v>
      </c>
      <c r="R188" s="20">
        <v>0</v>
      </c>
      <c r="S188" s="20">
        <v>0</v>
      </c>
      <c r="T188" s="20">
        <v>0</v>
      </c>
      <c r="U188" s="20">
        <v>0</v>
      </c>
      <c r="V188" s="20">
        <v>0</v>
      </c>
      <c r="W188" s="20">
        <v>0</v>
      </c>
      <c r="X188" s="20">
        <v>0</v>
      </c>
      <c r="Y188" s="20">
        <v>0</v>
      </c>
      <c r="Z188" s="20">
        <v>0</v>
      </c>
      <c r="AA188" s="20">
        <v>50000</v>
      </c>
      <c r="AB188" s="20">
        <v>50000</v>
      </c>
      <c r="AC188" s="20">
        <v>0</v>
      </c>
      <c r="AD188" s="20">
        <v>0</v>
      </c>
      <c r="AE188" s="20">
        <v>0</v>
      </c>
      <c r="AF188" s="20">
        <v>0</v>
      </c>
      <c r="AG188" s="20">
        <v>100000</v>
      </c>
    </row>
    <row r="189" spans="1:33" s="17" customFormat="1" x14ac:dyDescent="0.2">
      <c r="A189" s="17">
        <v>3702</v>
      </c>
      <c r="B189" s="17">
        <v>1</v>
      </c>
      <c r="C189" s="17" t="s">
        <v>186</v>
      </c>
      <c r="D189" s="17" t="s">
        <v>127</v>
      </c>
      <c r="E189" s="17">
        <v>40000</v>
      </c>
      <c r="F189" s="17">
        <v>40323</v>
      </c>
      <c r="G189" s="17" t="s">
        <v>26</v>
      </c>
      <c r="H189" s="20">
        <v>0</v>
      </c>
      <c r="I189" s="20">
        <v>0</v>
      </c>
      <c r="J189" s="20">
        <v>90000</v>
      </c>
      <c r="K189" s="20">
        <v>0</v>
      </c>
      <c r="L189" s="20">
        <v>0</v>
      </c>
      <c r="M189" s="20">
        <v>100000</v>
      </c>
      <c r="N189" s="20">
        <v>0</v>
      </c>
      <c r="O189" s="20">
        <v>0</v>
      </c>
      <c r="P189" s="20">
        <v>0</v>
      </c>
      <c r="Q189" s="20">
        <v>60000</v>
      </c>
      <c r="R189" s="20">
        <v>0</v>
      </c>
      <c r="S189" s="20">
        <v>0</v>
      </c>
      <c r="T189" s="20">
        <v>0</v>
      </c>
      <c r="U189" s="20">
        <v>0</v>
      </c>
      <c r="V189" s="20">
        <v>90000</v>
      </c>
      <c r="W189" s="20">
        <v>0</v>
      </c>
      <c r="X189" s="20">
        <v>0</v>
      </c>
      <c r="Y189" s="20">
        <v>100000</v>
      </c>
      <c r="Z189" s="20">
        <v>0</v>
      </c>
      <c r="AA189" s="20">
        <v>0</v>
      </c>
      <c r="AB189" s="20">
        <v>0</v>
      </c>
      <c r="AC189" s="20">
        <v>60000</v>
      </c>
      <c r="AD189" s="20">
        <v>0</v>
      </c>
      <c r="AE189" s="20">
        <v>0</v>
      </c>
      <c r="AF189" s="20">
        <v>250000</v>
      </c>
      <c r="AG189" s="20">
        <v>250000</v>
      </c>
    </row>
    <row r="190" spans="1:33" s="17" customFormat="1" x14ac:dyDescent="0.2">
      <c r="A190" s="17">
        <v>3713</v>
      </c>
      <c r="B190" s="17">
        <v>1</v>
      </c>
      <c r="C190" s="17" t="s">
        <v>187</v>
      </c>
      <c r="D190" s="17" t="s">
        <v>109</v>
      </c>
      <c r="E190" s="17">
        <v>40000</v>
      </c>
      <c r="F190" s="17">
        <v>40323</v>
      </c>
      <c r="G190" s="17" t="s">
        <v>26</v>
      </c>
      <c r="H190" s="20">
        <v>0</v>
      </c>
      <c r="I190" s="20">
        <v>0</v>
      </c>
      <c r="J190" s="20">
        <v>0</v>
      </c>
      <c r="K190" s="20">
        <v>0</v>
      </c>
      <c r="L190" s="20">
        <v>0</v>
      </c>
      <c r="M190" s="20">
        <v>0</v>
      </c>
      <c r="N190" s="20">
        <v>0</v>
      </c>
      <c r="O190" s="20">
        <v>0</v>
      </c>
      <c r="P190" s="20">
        <v>0</v>
      </c>
      <c r="Q190" s="20">
        <v>0</v>
      </c>
      <c r="R190" s="20">
        <v>0</v>
      </c>
      <c r="S190" s="20">
        <v>0</v>
      </c>
      <c r="T190" s="20">
        <v>0</v>
      </c>
      <c r="U190" s="20">
        <v>0</v>
      </c>
      <c r="V190" s="20">
        <v>0</v>
      </c>
      <c r="W190" s="20">
        <v>0</v>
      </c>
      <c r="X190" s="20">
        <v>0</v>
      </c>
      <c r="Y190" s="20">
        <v>0</v>
      </c>
      <c r="Z190" s="20">
        <v>0</v>
      </c>
      <c r="AA190" s="20">
        <v>0</v>
      </c>
      <c r="AB190" s="20">
        <v>0</v>
      </c>
      <c r="AC190" s="20">
        <v>0</v>
      </c>
      <c r="AD190" s="20">
        <v>0</v>
      </c>
      <c r="AE190" s="20">
        <v>0</v>
      </c>
      <c r="AF190" s="20">
        <v>0</v>
      </c>
      <c r="AG190" s="20">
        <v>0</v>
      </c>
    </row>
    <row r="191" spans="1:33" s="17" customFormat="1" x14ac:dyDescent="0.2">
      <c r="A191" s="17">
        <v>3714</v>
      </c>
      <c r="B191" s="17">
        <v>1</v>
      </c>
      <c r="C191" s="17" t="s">
        <v>100</v>
      </c>
      <c r="D191" s="17" t="s">
        <v>86</v>
      </c>
      <c r="E191" s="17" t="s">
        <v>99</v>
      </c>
      <c r="F191" s="17">
        <v>40323</v>
      </c>
      <c r="G191" s="17" t="s">
        <v>26</v>
      </c>
      <c r="H191" s="20">
        <v>0</v>
      </c>
      <c r="I191" s="20">
        <v>10000</v>
      </c>
      <c r="J191" s="20">
        <v>10000</v>
      </c>
      <c r="K191" s="20">
        <v>10000</v>
      </c>
      <c r="L191" s="20">
        <v>10000</v>
      </c>
      <c r="M191" s="20">
        <v>10000</v>
      </c>
      <c r="N191" s="20">
        <v>10000</v>
      </c>
      <c r="O191" s="20">
        <v>10000</v>
      </c>
      <c r="P191" s="20">
        <v>10000</v>
      </c>
      <c r="Q191" s="20">
        <v>10000</v>
      </c>
      <c r="R191" s="20">
        <v>10000</v>
      </c>
      <c r="S191" s="20">
        <v>0</v>
      </c>
      <c r="T191" s="20">
        <v>0</v>
      </c>
      <c r="U191" s="20">
        <v>10000</v>
      </c>
      <c r="V191" s="20">
        <v>10000</v>
      </c>
      <c r="W191" s="20">
        <v>10000</v>
      </c>
      <c r="X191" s="20">
        <v>10000</v>
      </c>
      <c r="Y191" s="20">
        <v>10000</v>
      </c>
      <c r="Z191" s="20">
        <v>10000</v>
      </c>
      <c r="AA191" s="20">
        <v>10000</v>
      </c>
      <c r="AB191" s="20">
        <v>10000</v>
      </c>
      <c r="AC191" s="20">
        <v>10000</v>
      </c>
      <c r="AD191" s="20">
        <v>10000</v>
      </c>
      <c r="AE191" s="20">
        <v>0</v>
      </c>
      <c r="AF191" s="20">
        <v>100000</v>
      </c>
      <c r="AG191" s="20">
        <v>100000</v>
      </c>
    </row>
    <row r="192" spans="1:33" s="17" customFormat="1" x14ac:dyDescent="0.2">
      <c r="A192" s="17">
        <v>3722</v>
      </c>
      <c r="B192" s="17">
        <v>1</v>
      </c>
      <c r="C192" s="17" t="s">
        <v>188</v>
      </c>
      <c r="D192" s="17" t="s">
        <v>127</v>
      </c>
      <c r="E192" s="17" t="s">
        <v>99</v>
      </c>
      <c r="F192" s="17">
        <v>40323</v>
      </c>
      <c r="G192" s="17" t="s">
        <v>26</v>
      </c>
      <c r="H192" s="20">
        <v>0</v>
      </c>
      <c r="I192" s="20">
        <v>0</v>
      </c>
      <c r="J192" s="20">
        <v>0</v>
      </c>
      <c r="K192" s="20">
        <v>0</v>
      </c>
      <c r="L192" s="20">
        <v>0</v>
      </c>
      <c r="M192" s="20">
        <v>0</v>
      </c>
      <c r="N192" s="20">
        <v>0</v>
      </c>
      <c r="O192" s="20">
        <v>0</v>
      </c>
      <c r="P192" s="20">
        <v>0</v>
      </c>
      <c r="Q192" s="20">
        <v>0</v>
      </c>
      <c r="R192" s="20">
        <v>0</v>
      </c>
      <c r="S192" s="20">
        <v>0</v>
      </c>
      <c r="T192" s="20">
        <v>0</v>
      </c>
      <c r="U192" s="20">
        <v>0</v>
      </c>
      <c r="V192" s="20">
        <v>0</v>
      </c>
      <c r="W192" s="20">
        <v>0</v>
      </c>
      <c r="X192" s="20">
        <v>0</v>
      </c>
      <c r="Y192" s="20">
        <v>0</v>
      </c>
      <c r="Z192" s="20">
        <v>0</v>
      </c>
      <c r="AA192" s="20">
        <v>0</v>
      </c>
      <c r="AB192" s="20">
        <v>0</v>
      </c>
      <c r="AC192" s="20">
        <v>0</v>
      </c>
      <c r="AD192" s="20">
        <v>0</v>
      </c>
      <c r="AE192" s="20">
        <v>0</v>
      </c>
      <c r="AF192" s="20">
        <v>0</v>
      </c>
      <c r="AG192" s="20">
        <v>0</v>
      </c>
    </row>
    <row r="193" spans="1:33" s="17" customFormat="1" x14ac:dyDescent="0.2">
      <c r="A193" s="17">
        <v>3722</v>
      </c>
      <c r="B193" s="17">
        <v>2</v>
      </c>
      <c r="C193" s="17" t="s">
        <v>188</v>
      </c>
      <c r="D193" s="17" t="s">
        <v>102</v>
      </c>
      <c r="E193" s="17" t="s">
        <v>99</v>
      </c>
      <c r="F193" s="17">
        <v>40323</v>
      </c>
      <c r="G193" s="17" t="s">
        <v>26</v>
      </c>
      <c r="H193" s="20">
        <v>0</v>
      </c>
      <c r="I193" s="20">
        <v>0</v>
      </c>
      <c r="J193" s="20">
        <v>0</v>
      </c>
      <c r="K193" s="20">
        <v>0</v>
      </c>
      <c r="L193" s="20">
        <v>0</v>
      </c>
      <c r="M193" s="20">
        <v>0</v>
      </c>
      <c r="N193" s="20">
        <v>0</v>
      </c>
      <c r="O193" s="20">
        <v>0</v>
      </c>
      <c r="P193" s="20">
        <v>0</v>
      </c>
      <c r="Q193" s="20">
        <v>0</v>
      </c>
      <c r="R193" s="20">
        <v>0</v>
      </c>
      <c r="S193" s="20">
        <v>0</v>
      </c>
      <c r="T193" s="20">
        <v>0</v>
      </c>
      <c r="U193" s="20">
        <v>0</v>
      </c>
      <c r="V193" s="20">
        <v>0</v>
      </c>
      <c r="W193" s="20">
        <v>0</v>
      </c>
      <c r="X193" s="20">
        <v>0</v>
      </c>
      <c r="Y193" s="20">
        <v>0</v>
      </c>
      <c r="Z193" s="20">
        <v>0</v>
      </c>
      <c r="AA193" s="20">
        <v>0</v>
      </c>
      <c r="AB193" s="20">
        <v>0</v>
      </c>
      <c r="AC193" s="20">
        <v>0</v>
      </c>
      <c r="AD193" s="20">
        <v>0</v>
      </c>
      <c r="AE193" s="20">
        <v>0</v>
      </c>
      <c r="AF193" s="20">
        <v>0</v>
      </c>
      <c r="AG193" s="20">
        <v>0</v>
      </c>
    </row>
    <row r="194" spans="1:33" s="17" customFormat="1" x14ac:dyDescent="0.2">
      <c r="A194" s="17">
        <v>3735</v>
      </c>
      <c r="B194" s="17">
        <v>1</v>
      </c>
      <c r="C194" s="17" t="s">
        <v>189</v>
      </c>
      <c r="D194" s="17" t="s">
        <v>96</v>
      </c>
      <c r="E194" s="17" t="s">
        <v>99</v>
      </c>
      <c r="F194" s="17">
        <v>40323</v>
      </c>
      <c r="G194" s="17" t="s">
        <v>26</v>
      </c>
      <c r="H194" s="20">
        <v>100000</v>
      </c>
      <c r="I194" s="20">
        <v>50000</v>
      </c>
      <c r="J194" s="20">
        <v>50000</v>
      </c>
      <c r="K194" s="20">
        <v>50000</v>
      </c>
      <c r="L194" s="20">
        <v>100000</v>
      </c>
      <c r="M194" s="20">
        <v>100000</v>
      </c>
      <c r="N194" s="20">
        <v>100000</v>
      </c>
      <c r="O194" s="20">
        <v>100000</v>
      </c>
      <c r="P194" s="20">
        <v>50000</v>
      </c>
      <c r="Q194" s="20">
        <v>100000</v>
      </c>
      <c r="R194" s="20">
        <v>100000</v>
      </c>
      <c r="S194" s="20">
        <v>75000</v>
      </c>
      <c r="T194" s="20">
        <v>0</v>
      </c>
      <c r="U194" s="20">
        <v>0</v>
      </c>
      <c r="V194" s="20">
        <v>0</v>
      </c>
      <c r="W194" s="20">
        <v>0</v>
      </c>
      <c r="X194" s="20">
        <v>0</v>
      </c>
      <c r="Y194" s="20">
        <v>0</v>
      </c>
      <c r="Z194" s="20">
        <v>0</v>
      </c>
      <c r="AA194" s="20">
        <v>0</v>
      </c>
      <c r="AB194" s="20">
        <v>0</v>
      </c>
      <c r="AC194" s="20">
        <v>0</v>
      </c>
      <c r="AD194" s="20">
        <v>0</v>
      </c>
      <c r="AE194" s="20">
        <v>0</v>
      </c>
      <c r="AF194" s="20">
        <v>975000</v>
      </c>
      <c r="AG194" s="20">
        <v>0</v>
      </c>
    </row>
    <row r="195" spans="1:33" s="17" customFormat="1" x14ac:dyDescent="0.2">
      <c r="A195" s="17">
        <v>3735</v>
      </c>
      <c r="B195" s="17">
        <v>2</v>
      </c>
      <c r="C195" s="17" t="s">
        <v>189</v>
      </c>
      <c r="D195" s="17" t="s">
        <v>109</v>
      </c>
      <c r="E195" s="17" t="s">
        <v>99</v>
      </c>
      <c r="F195" s="17">
        <v>40323</v>
      </c>
      <c r="G195" s="17" t="s">
        <v>26</v>
      </c>
      <c r="H195" s="20">
        <v>15000</v>
      </c>
      <c r="I195" s="20">
        <v>15000</v>
      </c>
      <c r="J195" s="20">
        <v>0</v>
      </c>
      <c r="K195" s="20">
        <v>0</v>
      </c>
      <c r="L195" s="20">
        <v>0</v>
      </c>
      <c r="M195" s="20">
        <v>0</v>
      </c>
      <c r="N195" s="20">
        <v>0</v>
      </c>
      <c r="O195" s="20">
        <v>0</v>
      </c>
      <c r="P195" s="20">
        <v>0</v>
      </c>
      <c r="Q195" s="20">
        <v>0</v>
      </c>
      <c r="R195" s="20">
        <v>0</v>
      </c>
      <c r="S195" s="20">
        <v>0</v>
      </c>
      <c r="T195" s="20">
        <v>100000</v>
      </c>
      <c r="U195" s="20">
        <v>100000</v>
      </c>
      <c r="V195" s="20">
        <v>200000</v>
      </c>
      <c r="W195" s="20">
        <v>100000</v>
      </c>
      <c r="X195" s="20">
        <v>100000</v>
      </c>
      <c r="Y195" s="20">
        <v>25000</v>
      </c>
      <c r="Z195" s="20">
        <v>0</v>
      </c>
      <c r="AA195" s="20">
        <v>0</v>
      </c>
      <c r="AB195" s="20">
        <v>0</v>
      </c>
      <c r="AC195" s="20">
        <v>0</v>
      </c>
      <c r="AD195" s="20">
        <v>0</v>
      </c>
      <c r="AE195" s="20">
        <v>0</v>
      </c>
      <c r="AF195" s="20">
        <v>30000</v>
      </c>
      <c r="AG195" s="20">
        <v>625000</v>
      </c>
    </row>
    <row r="196" spans="1:33" s="17" customFormat="1" x14ac:dyDescent="0.2">
      <c r="A196" s="17">
        <v>3735</v>
      </c>
      <c r="B196" s="17">
        <v>3</v>
      </c>
      <c r="C196" s="17" t="s">
        <v>189</v>
      </c>
      <c r="D196" s="17" t="s">
        <v>96</v>
      </c>
      <c r="E196" s="17" t="s">
        <v>99</v>
      </c>
      <c r="F196" s="17">
        <v>40323</v>
      </c>
      <c r="G196" s="17" t="s">
        <v>26</v>
      </c>
      <c r="H196" s="20">
        <v>10000</v>
      </c>
      <c r="I196" s="20">
        <v>15000</v>
      </c>
      <c r="J196" s="20">
        <v>5000</v>
      </c>
      <c r="K196" s="20">
        <v>0</v>
      </c>
      <c r="L196" s="20">
        <v>0</v>
      </c>
      <c r="M196" s="20">
        <v>0</v>
      </c>
      <c r="N196" s="20">
        <v>0</v>
      </c>
      <c r="O196" s="20">
        <v>0</v>
      </c>
      <c r="P196" s="20">
        <v>0</v>
      </c>
      <c r="Q196" s="20">
        <v>0</v>
      </c>
      <c r="R196" s="20">
        <v>0</v>
      </c>
      <c r="S196" s="20">
        <v>0</v>
      </c>
      <c r="T196" s="20">
        <v>15000</v>
      </c>
      <c r="U196" s="20">
        <v>15000</v>
      </c>
      <c r="V196" s="20">
        <v>20000</v>
      </c>
      <c r="W196" s="20">
        <v>20000</v>
      </c>
      <c r="X196" s="20">
        <v>200000</v>
      </c>
      <c r="Y196" s="20">
        <v>150000</v>
      </c>
      <c r="Z196" s="20">
        <v>100000</v>
      </c>
      <c r="AA196" s="20">
        <v>50000</v>
      </c>
      <c r="AB196" s="20">
        <v>20000</v>
      </c>
      <c r="AC196" s="20">
        <v>30000</v>
      </c>
      <c r="AD196" s="20">
        <v>5000</v>
      </c>
      <c r="AE196" s="20">
        <v>0</v>
      </c>
      <c r="AF196" s="20">
        <v>30000</v>
      </c>
      <c r="AG196" s="20">
        <v>625000</v>
      </c>
    </row>
    <row r="197" spans="1:33" s="17" customFormat="1" x14ac:dyDescent="0.2">
      <c r="A197" s="17">
        <v>3753</v>
      </c>
      <c r="B197" s="17">
        <v>1</v>
      </c>
      <c r="C197" s="17" t="s">
        <v>192</v>
      </c>
      <c r="D197" s="17" t="s">
        <v>127</v>
      </c>
      <c r="E197" s="17">
        <v>40000</v>
      </c>
      <c r="F197" s="17">
        <v>40323</v>
      </c>
      <c r="G197" s="17" t="s">
        <v>26</v>
      </c>
      <c r="H197" s="20">
        <v>25000</v>
      </c>
      <c r="I197" s="20">
        <v>25000</v>
      </c>
      <c r="J197" s="20">
        <v>0</v>
      </c>
      <c r="K197" s="20">
        <v>0</v>
      </c>
      <c r="L197" s="20">
        <v>0</v>
      </c>
      <c r="M197" s="20">
        <v>0</v>
      </c>
      <c r="N197" s="20">
        <v>0</v>
      </c>
      <c r="O197" s="20">
        <v>0</v>
      </c>
      <c r="P197" s="20">
        <v>0</v>
      </c>
      <c r="Q197" s="20">
        <v>0</v>
      </c>
      <c r="R197" s="20">
        <v>0</v>
      </c>
      <c r="S197" s="20">
        <v>0</v>
      </c>
      <c r="T197" s="20">
        <v>0</v>
      </c>
      <c r="U197" s="20">
        <v>0</v>
      </c>
      <c r="V197" s="20">
        <v>0</v>
      </c>
      <c r="W197" s="20">
        <v>0</v>
      </c>
      <c r="X197" s="20">
        <v>0</v>
      </c>
      <c r="Y197" s="20">
        <v>0</v>
      </c>
      <c r="Z197" s="20">
        <v>0</v>
      </c>
      <c r="AA197" s="20">
        <v>0</v>
      </c>
      <c r="AB197" s="20">
        <v>0</v>
      </c>
      <c r="AC197" s="20">
        <v>0</v>
      </c>
      <c r="AD197" s="20">
        <v>0</v>
      </c>
      <c r="AE197" s="20">
        <v>0</v>
      </c>
      <c r="AF197" s="20">
        <v>50000</v>
      </c>
      <c r="AG197" s="20">
        <v>0</v>
      </c>
    </row>
    <row r="198" spans="1:33" s="17" customFormat="1" x14ac:dyDescent="0.2">
      <c r="A198" s="17">
        <v>3754</v>
      </c>
      <c r="B198" s="17">
        <v>1</v>
      </c>
      <c r="C198" s="17" t="s">
        <v>193</v>
      </c>
      <c r="D198" s="17" t="s">
        <v>127</v>
      </c>
      <c r="E198" s="17">
        <v>40000</v>
      </c>
      <c r="F198" s="17">
        <v>40323</v>
      </c>
      <c r="G198" s="17" t="s">
        <v>26</v>
      </c>
      <c r="H198" s="20">
        <v>0</v>
      </c>
      <c r="I198" s="20">
        <v>0</v>
      </c>
      <c r="J198" s="20">
        <v>0</v>
      </c>
      <c r="K198" s="20">
        <v>0</v>
      </c>
      <c r="L198" s="20">
        <v>0</v>
      </c>
      <c r="M198" s="20">
        <v>0</v>
      </c>
      <c r="N198" s="20">
        <v>0</v>
      </c>
      <c r="O198" s="20">
        <v>0</v>
      </c>
      <c r="P198" s="20">
        <v>0</v>
      </c>
      <c r="Q198" s="20">
        <v>0</v>
      </c>
      <c r="R198" s="20">
        <v>0</v>
      </c>
      <c r="S198" s="20">
        <v>0</v>
      </c>
      <c r="T198" s="20">
        <v>0</v>
      </c>
      <c r="U198" s="20">
        <v>0</v>
      </c>
      <c r="V198" s="20">
        <v>0</v>
      </c>
      <c r="W198" s="20">
        <v>0</v>
      </c>
      <c r="X198" s="20">
        <v>0</v>
      </c>
      <c r="Y198" s="20">
        <v>0</v>
      </c>
      <c r="Z198" s="20">
        <v>0</v>
      </c>
      <c r="AA198" s="20">
        <v>0</v>
      </c>
      <c r="AB198" s="20">
        <v>0</v>
      </c>
      <c r="AC198" s="20">
        <v>0</v>
      </c>
      <c r="AD198" s="20">
        <v>0</v>
      </c>
      <c r="AE198" s="20">
        <v>0</v>
      </c>
      <c r="AF198" s="20">
        <v>0</v>
      </c>
      <c r="AG198" s="20">
        <v>0</v>
      </c>
    </row>
    <row r="199" spans="1:33" s="17" customFormat="1" x14ac:dyDescent="0.2">
      <c r="A199" s="17">
        <v>4400</v>
      </c>
      <c r="B199" s="17">
        <v>1</v>
      </c>
      <c r="C199" s="17" t="s">
        <v>195</v>
      </c>
      <c r="D199" s="17" t="s">
        <v>86</v>
      </c>
      <c r="E199" s="17">
        <v>40000</v>
      </c>
      <c r="F199" s="17">
        <v>40323</v>
      </c>
      <c r="G199" s="17" t="s">
        <v>26</v>
      </c>
      <c r="H199" s="20">
        <v>0</v>
      </c>
      <c r="I199" s="20">
        <v>0</v>
      </c>
      <c r="J199" s="20">
        <v>40000</v>
      </c>
      <c r="K199" s="20">
        <v>0</v>
      </c>
      <c r="L199" s="20">
        <v>0</v>
      </c>
      <c r="M199" s="20">
        <v>40000</v>
      </c>
      <c r="N199" s="20">
        <v>0</v>
      </c>
      <c r="O199" s="20">
        <v>0</v>
      </c>
      <c r="P199" s="20">
        <v>40000</v>
      </c>
      <c r="Q199" s="20">
        <v>40000</v>
      </c>
      <c r="R199" s="20">
        <v>40000</v>
      </c>
      <c r="S199" s="20">
        <v>0</v>
      </c>
      <c r="T199" s="20">
        <v>0</v>
      </c>
      <c r="U199" s="20">
        <v>0</v>
      </c>
      <c r="V199" s="20">
        <v>20000</v>
      </c>
      <c r="W199" s="20">
        <v>0</v>
      </c>
      <c r="X199" s="20">
        <v>0</v>
      </c>
      <c r="Y199" s="20">
        <v>20000</v>
      </c>
      <c r="Z199" s="20">
        <v>0</v>
      </c>
      <c r="AA199" s="20">
        <v>0</v>
      </c>
      <c r="AB199" s="20">
        <v>20000</v>
      </c>
      <c r="AC199" s="20">
        <v>20000</v>
      </c>
      <c r="AD199" s="20">
        <v>20000</v>
      </c>
      <c r="AE199" s="20">
        <v>0</v>
      </c>
      <c r="AF199" s="20">
        <v>200000</v>
      </c>
      <c r="AG199" s="20">
        <v>100000</v>
      </c>
    </row>
    <row r="200" spans="1:33" s="17" customFormat="1" x14ac:dyDescent="0.2">
      <c r="H200" s="20"/>
      <c r="I200" s="20"/>
      <c r="J200" s="20"/>
      <c r="K200" s="20"/>
      <c r="L200" s="20"/>
      <c r="M200" s="20"/>
      <c r="N200" s="20"/>
      <c r="O200" s="20"/>
      <c r="P200" s="20"/>
      <c r="Q200" s="20"/>
      <c r="R200" s="20"/>
      <c r="S200" s="20"/>
      <c r="T200" s="20"/>
      <c r="U200" s="20"/>
      <c r="V200" s="20"/>
      <c r="W200" s="20"/>
      <c r="X200" s="20"/>
      <c r="Y200" s="20"/>
      <c r="Z200" s="20"/>
      <c r="AA200" s="20"/>
      <c r="AB200" s="20"/>
      <c r="AC200" s="20"/>
      <c r="AD200" s="20"/>
      <c r="AE200" s="20"/>
      <c r="AF200" s="20"/>
      <c r="AG200" s="20"/>
    </row>
    <row r="201" spans="1:33" s="17" customFormat="1" ht="13.5" thickBot="1" x14ac:dyDescent="0.25">
      <c r="H201" s="20"/>
      <c r="I201" s="20"/>
      <c r="J201" s="20"/>
      <c r="K201" s="20"/>
      <c r="L201" s="20"/>
      <c r="M201" s="20"/>
      <c r="N201" s="20"/>
      <c r="O201" s="20"/>
      <c r="P201" s="20"/>
      <c r="Q201" s="20"/>
      <c r="R201" s="20"/>
      <c r="S201" s="20"/>
      <c r="T201" s="20"/>
      <c r="U201" s="20"/>
      <c r="V201" s="20"/>
      <c r="W201" s="20"/>
      <c r="X201" s="20"/>
      <c r="Y201" s="20"/>
      <c r="Z201" s="20"/>
      <c r="AA201" s="20"/>
      <c r="AB201" s="20"/>
      <c r="AC201" s="20"/>
      <c r="AD201" s="20"/>
      <c r="AE201" s="20"/>
      <c r="AF201" s="24">
        <f>SUM(AF69:AF200)</f>
        <v>87572442</v>
      </c>
      <c r="AG201" s="24">
        <f t="shared" ref="AG201" si="3">SUM(AG69:AG200)</f>
        <v>114982935</v>
      </c>
    </row>
    <row r="202" spans="1:33" s="17" customFormat="1" ht="13.5" thickTop="1" x14ac:dyDescent="0.2">
      <c r="H202" s="20"/>
      <c r="I202" s="20"/>
      <c r="J202" s="20"/>
      <c r="K202" s="20"/>
      <c r="L202" s="20"/>
      <c r="M202" s="20"/>
      <c r="N202" s="20"/>
      <c r="O202" s="20"/>
      <c r="P202" s="20"/>
      <c r="Q202" s="20"/>
      <c r="R202" s="20"/>
      <c r="S202" s="20"/>
      <c r="T202" s="20"/>
      <c r="U202" s="20"/>
      <c r="V202" s="20"/>
      <c r="W202" s="20"/>
      <c r="X202" s="20"/>
      <c r="Y202" s="20"/>
      <c r="Z202" s="20"/>
      <c r="AA202" s="20"/>
      <c r="AB202" s="20"/>
      <c r="AC202" s="20"/>
      <c r="AD202" s="20"/>
      <c r="AE202" s="20"/>
      <c r="AF202" s="20"/>
      <c r="AG202" s="20"/>
    </row>
    <row r="203" spans="1:33" s="17" customFormat="1" x14ac:dyDescent="0.2">
      <c r="H203" s="20"/>
      <c r="I203" s="20"/>
      <c r="J203" s="20"/>
      <c r="K203" s="20"/>
      <c r="L203" s="20"/>
      <c r="M203" s="20"/>
      <c r="N203" s="20"/>
      <c r="O203" s="20"/>
      <c r="P203" s="20"/>
      <c r="Q203" s="20"/>
      <c r="R203" s="20"/>
      <c r="S203" s="20"/>
      <c r="T203" s="20"/>
      <c r="U203" s="20"/>
      <c r="V203" s="20"/>
      <c r="W203" s="20"/>
      <c r="X203" s="20"/>
      <c r="Y203" s="20"/>
      <c r="Z203" s="20"/>
      <c r="AA203" s="20"/>
      <c r="AB203" s="20"/>
      <c r="AC203" s="20"/>
      <c r="AD203" s="20"/>
      <c r="AE203" s="20"/>
      <c r="AF203" s="20"/>
      <c r="AG203" s="20"/>
    </row>
    <row r="204" spans="1:33" s="17" customFormat="1" x14ac:dyDescent="0.2">
      <c r="H204" s="20"/>
      <c r="I204" s="20"/>
      <c r="J204" s="20"/>
      <c r="K204" s="20"/>
      <c r="L204" s="20"/>
      <c r="M204" s="20"/>
      <c r="N204" s="20"/>
      <c r="O204" s="20"/>
      <c r="P204" s="20"/>
      <c r="Q204" s="20"/>
      <c r="R204" s="20"/>
      <c r="S204" s="20"/>
      <c r="T204" s="20"/>
      <c r="U204" s="20"/>
      <c r="V204" s="20"/>
      <c r="W204" s="20"/>
      <c r="X204" s="20"/>
      <c r="Y204" s="20"/>
      <c r="Z204" s="20"/>
      <c r="AA204" s="20"/>
      <c r="AB204" s="20"/>
      <c r="AC204" s="20"/>
      <c r="AD204" s="20"/>
      <c r="AE204" s="20"/>
      <c r="AF204" s="20"/>
      <c r="AG204" s="20"/>
    </row>
    <row r="205" spans="1:33" s="17" customFormat="1" x14ac:dyDescent="0.2">
      <c r="A205" s="17">
        <v>2553</v>
      </c>
      <c r="B205" s="17">
        <v>1</v>
      </c>
      <c r="C205" s="17" t="s">
        <v>196</v>
      </c>
      <c r="D205" s="17" t="s">
        <v>197</v>
      </c>
      <c r="E205" s="17">
        <v>40000</v>
      </c>
      <c r="F205" s="17">
        <v>40245</v>
      </c>
      <c r="G205" s="17" t="s">
        <v>26</v>
      </c>
      <c r="H205" s="20">
        <v>30735</v>
      </c>
      <c r="I205" s="20">
        <v>31251</v>
      </c>
      <c r="J205" s="20">
        <v>66531</v>
      </c>
      <c r="K205" s="20">
        <v>31199</v>
      </c>
      <c r="L205" s="20">
        <v>43287</v>
      </c>
      <c r="M205" s="20">
        <v>77275</v>
      </c>
      <c r="N205" s="20">
        <v>88226</v>
      </c>
      <c r="O205" s="20">
        <v>14360</v>
      </c>
      <c r="P205" s="20">
        <v>34867</v>
      </c>
      <c r="Q205" s="20">
        <v>36985</v>
      </c>
      <c r="R205" s="20">
        <v>32284</v>
      </c>
      <c r="S205" s="20">
        <v>29547</v>
      </c>
      <c r="T205" s="20">
        <v>30735</v>
      </c>
      <c r="U205" s="20">
        <v>31251</v>
      </c>
      <c r="V205" s="20">
        <v>66531</v>
      </c>
      <c r="W205" s="20">
        <v>31199</v>
      </c>
      <c r="X205" s="20">
        <v>43287</v>
      </c>
      <c r="Y205" s="20">
        <v>77275</v>
      </c>
      <c r="Z205" s="20">
        <v>88226</v>
      </c>
      <c r="AA205" s="20">
        <v>14360</v>
      </c>
      <c r="AB205" s="20">
        <v>34867</v>
      </c>
      <c r="AC205" s="20">
        <v>36985</v>
      </c>
      <c r="AD205" s="20">
        <v>32284</v>
      </c>
      <c r="AE205" s="20">
        <v>29547</v>
      </c>
      <c r="AF205" s="20">
        <v>516547</v>
      </c>
      <c r="AG205" s="20">
        <v>516547</v>
      </c>
    </row>
    <row r="206" spans="1:33" s="17" customFormat="1" x14ac:dyDescent="0.2">
      <c r="A206" s="17">
        <v>2556</v>
      </c>
      <c r="B206" s="17">
        <v>1</v>
      </c>
      <c r="C206" s="17" t="s">
        <v>198</v>
      </c>
      <c r="D206" s="17" t="s">
        <v>199</v>
      </c>
      <c r="E206" s="17">
        <v>40000</v>
      </c>
      <c r="F206" s="17">
        <v>40245</v>
      </c>
      <c r="G206" s="17" t="s">
        <v>26</v>
      </c>
      <c r="H206" s="20">
        <v>187019</v>
      </c>
      <c r="I206" s="20">
        <v>124993</v>
      </c>
      <c r="J206" s="20">
        <v>167705</v>
      </c>
      <c r="K206" s="20">
        <v>139440</v>
      </c>
      <c r="L206" s="20">
        <v>86836</v>
      </c>
      <c r="M206" s="20">
        <v>146192</v>
      </c>
      <c r="N206" s="20">
        <v>125936</v>
      </c>
      <c r="O206" s="20">
        <v>106935</v>
      </c>
      <c r="P206" s="20">
        <v>156242</v>
      </c>
      <c r="Q206" s="20">
        <v>84637</v>
      </c>
      <c r="R206" s="20">
        <v>112745</v>
      </c>
      <c r="S206" s="20">
        <v>131589</v>
      </c>
      <c r="T206" s="20">
        <v>187019</v>
      </c>
      <c r="U206" s="20">
        <v>124993</v>
      </c>
      <c r="V206" s="20">
        <v>167705</v>
      </c>
      <c r="W206" s="20">
        <v>139440</v>
      </c>
      <c r="X206" s="20">
        <v>86836</v>
      </c>
      <c r="Y206" s="20">
        <v>146192</v>
      </c>
      <c r="Z206" s="20">
        <v>125936</v>
      </c>
      <c r="AA206" s="20">
        <v>106935</v>
      </c>
      <c r="AB206" s="20">
        <v>156242</v>
      </c>
      <c r="AC206" s="20">
        <v>84637</v>
      </c>
      <c r="AD206" s="20">
        <v>112745</v>
      </c>
      <c r="AE206" s="20">
        <v>131589</v>
      </c>
      <c r="AF206" s="20">
        <v>1570269</v>
      </c>
      <c r="AG206" s="20">
        <v>1570269</v>
      </c>
    </row>
    <row r="207" spans="1:33" s="17" customFormat="1" x14ac:dyDescent="0.2">
      <c r="A207" s="17">
        <v>2558</v>
      </c>
      <c r="B207" s="17">
        <v>1</v>
      </c>
      <c r="C207" s="17" t="s">
        <v>200</v>
      </c>
      <c r="D207" s="17" t="s">
        <v>25</v>
      </c>
      <c r="E207" s="17">
        <v>40000</v>
      </c>
      <c r="F207" s="17">
        <v>40245</v>
      </c>
      <c r="G207" s="17" t="s">
        <v>26</v>
      </c>
      <c r="H207" s="20">
        <v>189759</v>
      </c>
      <c r="I207" s="20">
        <v>206888</v>
      </c>
      <c r="J207" s="20">
        <v>227496</v>
      </c>
      <c r="K207" s="20">
        <v>241414</v>
      </c>
      <c r="L207" s="20">
        <v>258542</v>
      </c>
      <c r="M207" s="20">
        <v>282630</v>
      </c>
      <c r="N207" s="20">
        <v>282630</v>
      </c>
      <c r="O207" s="20">
        <v>275671</v>
      </c>
      <c r="P207" s="20">
        <v>241145</v>
      </c>
      <c r="Q207" s="20">
        <v>224016</v>
      </c>
      <c r="R207" s="20">
        <v>172362</v>
      </c>
      <c r="S207" s="20">
        <v>155231</v>
      </c>
      <c r="T207" s="20">
        <v>190659</v>
      </c>
      <c r="U207" s="20">
        <v>207938</v>
      </c>
      <c r="V207" s="20">
        <v>225216</v>
      </c>
      <c r="W207" s="20">
        <v>225216</v>
      </c>
      <c r="X207" s="20">
        <v>242495</v>
      </c>
      <c r="Y207" s="20">
        <v>259773</v>
      </c>
      <c r="Z207" s="20">
        <v>264434</v>
      </c>
      <c r="AA207" s="20">
        <v>264434</v>
      </c>
      <c r="AB207" s="20">
        <v>246842</v>
      </c>
      <c r="AC207" s="20">
        <v>229250</v>
      </c>
      <c r="AD207" s="20">
        <v>176363</v>
      </c>
      <c r="AE207" s="20">
        <v>158772</v>
      </c>
      <c r="AF207" s="20">
        <v>2757784</v>
      </c>
      <c r="AG207" s="20">
        <v>2691392</v>
      </c>
    </row>
    <row r="208" spans="1:33" s="17" customFormat="1" x14ac:dyDescent="0.2">
      <c r="A208" s="17">
        <v>4999</v>
      </c>
      <c r="B208" s="17">
        <v>1</v>
      </c>
      <c r="C208" s="17" t="s">
        <v>201</v>
      </c>
      <c r="D208" s="17" t="s">
        <v>202</v>
      </c>
      <c r="E208" s="17">
        <v>0</v>
      </c>
      <c r="F208" s="17">
        <v>40242</v>
      </c>
      <c r="G208" s="17" t="s">
        <v>26</v>
      </c>
      <c r="H208" s="20">
        <v>2283</v>
      </c>
      <c r="I208" s="20">
        <v>12984</v>
      </c>
      <c r="J208" s="20">
        <v>1659</v>
      </c>
      <c r="K208" s="20">
        <v>22722</v>
      </c>
      <c r="L208" s="20">
        <v>5814</v>
      </c>
      <c r="M208" s="20">
        <v>9648</v>
      </c>
      <c r="N208" s="20">
        <v>53094</v>
      </c>
      <c r="O208" s="20">
        <v>12841</v>
      </c>
      <c r="P208" s="20">
        <v>11825</v>
      </c>
      <c r="Q208" s="20">
        <v>41199</v>
      </c>
      <c r="R208" s="20">
        <v>3532</v>
      </c>
      <c r="S208" s="20">
        <v>748</v>
      </c>
      <c r="T208" s="20">
        <v>1927</v>
      </c>
      <c r="U208" s="20">
        <v>10959</v>
      </c>
      <c r="V208" s="20">
        <v>1400</v>
      </c>
      <c r="W208" s="20">
        <v>19178</v>
      </c>
      <c r="X208" s="20">
        <v>4907</v>
      </c>
      <c r="Y208" s="20">
        <v>8144</v>
      </c>
      <c r="Z208" s="20">
        <v>44814</v>
      </c>
      <c r="AA208" s="20">
        <v>10838</v>
      </c>
      <c r="AB208" s="20">
        <v>9981</v>
      </c>
      <c r="AC208" s="20">
        <v>34773</v>
      </c>
      <c r="AD208" s="20">
        <v>2981</v>
      </c>
      <c r="AE208" s="20">
        <v>631</v>
      </c>
      <c r="AF208" s="20">
        <v>178349</v>
      </c>
      <c r="AG208" s="20">
        <v>150533</v>
      </c>
    </row>
    <row r="209" spans="1:33" s="17" customFormat="1" x14ac:dyDescent="0.2">
      <c r="A209" s="17">
        <v>4999</v>
      </c>
      <c r="B209" s="17">
        <v>2</v>
      </c>
      <c r="C209" s="17" t="s">
        <v>201</v>
      </c>
      <c r="D209" s="17" t="s">
        <v>202</v>
      </c>
      <c r="E209" s="17">
        <v>0</v>
      </c>
      <c r="F209" s="17">
        <v>40242</v>
      </c>
      <c r="G209" s="17" t="s">
        <v>26</v>
      </c>
      <c r="H209" s="20">
        <v>0</v>
      </c>
      <c r="I209" s="20">
        <v>263</v>
      </c>
      <c r="J209" s="20">
        <v>88</v>
      </c>
      <c r="K209" s="20">
        <v>1762</v>
      </c>
      <c r="L209" s="20">
        <v>88</v>
      </c>
      <c r="M209" s="20">
        <v>263</v>
      </c>
      <c r="N209" s="20">
        <v>3117</v>
      </c>
      <c r="O209" s="20">
        <v>1491</v>
      </c>
      <c r="P209" s="20">
        <v>1228</v>
      </c>
      <c r="Q209" s="20">
        <v>3221</v>
      </c>
      <c r="R209" s="20">
        <v>175</v>
      </c>
      <c r="S209" s="20">
        <v>0</v>
      </c>
      <c r="T209" s="20">
        <v>39</v>
      </c>
      <c r="U209" s="20">
        <v>34</v>
      </c>
      <c r="V209" s="20">
        <v>2441</v>
      </c>
      <c r="W209" s="20">
        <v>102</v>
      </c>
      <c r="X209" s="20">
        <v>102</v>
      </c>
      <c r="Y209" s="20">
        <v>3098</v>
      </c>
      <c r="Z209" s="20">
        <v>691</v>
      </c>
      <c r="AA209" s="20">
        <v>691</v>
      </c>
      <c r="AB209" s="20">
        <v>517</v>
      </c>
      <c r="AC209" s="20">
        <v>346</v>
      </c>
      <c r="AD209" s="20">
        <v>102</v>
      </c>
      <c r="AE209" s="20">
        <v>107</v>
      </c>
      <c r="AF209" s="20">
        <v>11696</v>
      </c>
      <c r="AG209" s="20">
        <v>8270</v>
      </c>
    </row>
    <row r="210" spans="1:33" s="17" customFormat="1" x14ac:dyDescent="0.2">
      <c r="H210" s="20"/>
      <c r="I210" s="20"/>
      <c r="J210" s="20"/>
      <c r="K210" s="20"/>
      <c r="L210" s="20"/>
      <c r="M210" s="20"/>
      <c r="N210" s="20"/>
      <c r="O210" s="20"/>
      <c r="P210" s="20"/>
      <c r="Q210" s="20"/>
      <c r="R210" s="20"/>
      <c r="S210" s="20"/>
      <c r="T210" s="20"/>
      <c r="U210" s="20"/>
      <c r="V210" s="20"/>
      <c r="W210" s="20"/>
      <c r="X210" s="20"/>
      <c r="Y210" s="20"/>
      <c r="Z210" s="20"/>
      <c r="AA210" s="20"/>
      <c r="AB210" s="20"/>
      <c r="AC210" s="20"/>
      <c r="AD210" s="20"/>
      <c r="AE210" s="20"/>
      <c r="AF210" s="20"/>
      <c r="AG210" s="20"/>
    </row>
    <row r="211" spans="1:33" s="17" customFormat="1" ht="13.5" thickBot="1" x14ac:dyDescent="0.25">
      <c r="H211" s="20"/>
      <c r="I211" s="20"/>
      <c r="J211" s="20"/>
      <c r="K211" s="20"/>
      <c r="L211" s="20"/>
      <c r="M211" s="20"/>
      <c r="N211" s="20"/>
      <c r="O211" s="20"/>
      <c r="P211" s="20"/>
      <c r="Q211" s="20"/>
      <c r="R211" s="20"/>
      <c r="S211" s="20"/>
      <c r="T211" s="20"/>
      <c r="U211" s="20"/>
      <c r="V211" s="20"/>
      <c r="W211" s="20"/>
      <c r="X211" s="20"/>
      <c r="Y211" s="20"/>
      <c r="Z211" s="20"/>
      <c r="AA211" s="20"/>
      <c r="AB211" s="20"/>
      <c r="AC211" s="20"/>
      <c r="AD211" s="20"/>
      <c r="AE211" s="20"/>
      <c r="AF211" s="24">
        <f t="shared" ref="AF211:AG211" si="4">SUM(AF205:AF210)</f>
        <v>5034645</v>
      </c>
      <c r="AG211" s="24">
        <f t="shared" si="4"/>
        <v>4937011</v>
      </c>
    </row>
    <row r="212" spans="1:33" s="17" customFormat="1" ht="13.5" thickTop="1" x14ac:dyDescent="0.2">
      <c r="H212" s="20"/>
      <c r="I212" s="20"/>
      <c r="J212" s="20"/>
      <c r="K212" s="20"/>
      <c r="L212" s="20"/>
      <c r="M212" s="20"/>
      <c r="N212" s="20"/>
      <c r="O212" s="20"/>
      <c r="P212" s="20"/>
      <c r="Q212" s="20"/>
      <c r="R212" s="20"/>
      <c r="S212" s="20"/>
      <c r="T212" s="20"/>
      <c r="U212" s="20"/>
      <c r="V212" s="20"/>
      <c r="W212" s="20"/>
      <c r="X212" s="20"/>
      <c r="Y212" s="20"/>
      <c r="Z212" s="20"/>
      <c r="AA212" s="20"/>
      <c r="AB212" s="20"/>
      <c r="AC212" s="20"/>
      <c r="AD212" s="20"/>
      <c r="AE212" s="20"/>
      <c r="AF212" s="20"/>
      <c r="AG212" s="20"/>
    </row>
    <row r="213" spans="1:33" s="17" customFormat="1" x14ac:dyDescent="0.2">
      <c r="H213" s="20"/>
      <c r="I213" s="20"/>
      <c r="J213" s="20"/>
      <c r="K213" s="20"/>
      <c r="L213" s="20"/>
      <c r="M213" s="20"/>
      <c r="N213" s="20"/>
      <c r="O213" s="20"/>
      <c r="P213" s="20"/>
      <c r="Q213" s="20"/>
      <c r="R213" s="20"/>
      <c r="S213" s="20"/>
      <c r="T213" s="20"/>
      <c r="U213" s="20"/>
      <c r="V213" s="20"/>
      <c r="W213" s="20"/>
      <c r="X213" s="20"/>
      <c r="Y213" s="20"/>
      <c r="Z213" s="20"/>
      <c r="AA213" s="20"/>
      <c r="AB213" s="20"/>
      <c r="AC213" s="20"/>
      <c r="AD213" s="20"/>
      <c r="AE213" s="20"/>
      <c r="AF213" s="20"/>
      <c r="AG213" s="20"/>
    </row>
    <row r="214" spans="1:33" s="17" customFormat="1" ht="13.5" thickBot="1" x14ac:dyDescent="0.25">
      <c r="H214" s="20"/>
      <c r="I214" s="20"/>
      <c r="J214" s="20"/>
      <c r="K214" s="20"/>
      <c r="L214" s="20"/>
      <c r="M214" s="20"/>
      <c r="N214" s="20"/>
      <c r="O214" s="20"/>
      <c r="P214" s="20"/>
      <c r="Q214" s="20"/>
      <c r="R214" s="20"/>
      <c r="S214" s="20"/>
      <c r="T214" s="20"/>
      <c r="U214" s="20"/>
      <c r="V214" s="20"/>
      <c r="W214" s="20"/>
      <c r="X214" s="20"/>
      <c r="Y214" s="20"/>
      <c r="Z214" s="20"/>
      <c r="AA214" s="20"/>
      <c r="AB214" s="20"/>
      <c r="AC214" s="20"/>
      <c r="AD214" s="20"/>
      <c r="AE214" s="20"/>
      <c r="AF214" s="24">
        <f>+AF211+AF201+AF66</f>
        <v>141099087</v>
      </c>
      <c r="AG214" s="24">
        <f t="shared" ref="AG214" si="5">+AG211+AG201+AG66</f>
        <v>171814946</v>
      </c>
    </row>
    <row r="215" spans="1:33" s="17" customFormat="1" ht="13.5" thickTop="1" x14ac:dyDescent="0.2">
      <c r="H215" s="20"/>
      <c r="I215" s="20"/>
      <c r="J215" s="20"/>
      <c r="K215" s="20"/>
      <c r="L215" s="20"/>
      <c r="M215" s="20"/>
      <c r="N215" s="20"/>
      <c r="O215" s="20"/>
      <c r="P215" s="20"/>
      <c r="Q215" s="20"/>
      <c r="R215" s="20"/>
      <c r="S215" s="20"/>
      <c r="T215" s="20"/>
      <c r="U215" s="20"/>
      <c r="V215" s="20"/>
      <c r="W215" s="20"/>
      <c r="X215" s="20"/>
      <c r="Y215" s="20"/>
      <c r="Z215" s="20"/>
      <c r="AA215" s="20"/>
      <c r="AB215" s="20"/>
      <c r="AC215" s="20"/>
      <c r="AD215" s="20"/>
      <c r="AE215" s="20"/>
      <c r="AF215" s="20"/>
      <c r="AG215" s="20"/>
    </row>
    <row r="216" spans="1:33" s="17" customFormat="1" x14ac:dyDescent="0.2">
      <c r="H216" s="20"/>
      <c r="I216" s="20"/>
      <c r="J216" s="20"/>
      <c r="K216" s="20"/>
      <c r="L216" s="20"/>
      <c r="M216" s="20"/>
      <c r="N216" s="20"/>
      <c r="O216" s="20"/>
      <c r="P216" s="20"/>
      <c r="Q216" s="20"/>
      <c r="R216" s="20"/>
      <c r="S216" s="20"/>
      <c r="T216" s="20"/>
      <c r="U216" s="20"/>
      <c r="V216" s="20"/>
      <c r="W216" s="20"/>
      <c r="X216" s="20"/>
      <c r="Y216" s="20"/>
      <c r="Z216" s="20"/>
      <c r="AA216" s="20"/>
      <c r="AB216" s="20"/>
      <c r="AC216" s="20"/>
      <c r="AD216" s="20"/>
      <c r="AE216" s="20"/>
      <c r="AF216" s="20"/>
      <c r="AG216" s="20"/>
    </row>
    <row r="217" spans="1:33" s="17" customFormat="1" x14ac:dyDescent="0.2">
      <c r="H217" s="20"/>
      <c r="I217" s="20"/>
      <c r="J217" s="20"/>
      <c r="K217" s="20"/>
      <c r="L217" s="20"/>
      <c r="M217" s="20"/>
      <c r="N217" s="20"/>
      <c r="O217" s="20"/>
      <c r="P217" s="20"/>
      <c r="Q217" s="20"/>
      <c r="R217" s="20"/>
      <c r="S217" s="20"/>
      <c r="T217" s="20"/>
      <c r="U217" s="20"/>
      <c r="V217" s="20"/>
      <c r="W217" s="20"/>
      <c r="X217" s="20"/>
      <c r="Y217" s="20"/>
      <c r="Z217" s="20"/>
      <c r="AA217" s="20"/>
      <c r="AB217" s="20"/>
      <c r="AC217" s="20"/>
      <c r="AD217" s="20"/>
      <c r="AE217" s="20"/>
      <c r="AF217" s="20"/>
      <c r="AG217" s="20"/>
    </row>
    <row r="218" spans="1:33" s="17" customFormat="1" x14ac:dyDescent="0.2">
      <c r="H218" s="20"/>
      <c r="I218" s="20"/>
      <c r="J218" s="20"/>
      <c r="K218" s="20"/>
      <c r="L218" s="20"/>
      <c r="M218" s="20"/>
      <c r="N218" s="20"/>
      <c r="O218" s="20"/>
      <c r="P218" s="20"/>
      <c r="Q218" s="20"/>
      <c r="R218" s="20"/>
      <c r="S218" s="20"/>
      <c r="T218" s="20"/>
      <c r="U218" s="20"/>
      <c r="V218" s="20"/>
      <c r="W218" s="20"/>
      <c r="X218" s="20"/>
      <c r="Y218" s="20"/>
      <c r="Z218" s="20"/>
      <c r="AA218" s="20"/>
      <c r="AB218" s="20"/>
      <c r="AC218" s="20"/>
      <c r="AD218" s="20"/>
      <c r="AE218" s="20"/>
      <c r="AF218" s="20"/>
      <c r="AG218" s="20"/>
    </row>
    <row r="219" spans="1:33" s="17" customFormat="1" x14ac:dyDescent="0.2">
      <c r="H219" s="20"/>
      <c r="I219" s="20"/>
      <c r="J219" s="20"/>
      <c r="K219" s="20"/>
      <c r="L219" s="20"/>
      <c r="M219" s="20"/>
      <c r="N219" s="20"/>
      <c r="O219" s="20"/>
      <c r="P219" s="20"/>
      <c r="Q219" s="20"/>
      <c r="R219" s="20"/>
      <c r="S219" s="20"/>
      <c r="T219" s="20"/>
      <c r="U219" s="20"/>
      <c r="V219" s="20"/>
      <c r="W219" s="20"/>
      <c r="X219" s="20"/>
      <c r="Y219" s="20"/>
      <c r="Z219" s="20"/>
      <c r="AA219" s="20"/>
      <c r="AB219" s="20"/>
      <c r="AC219" s="20"/>
      <c r="AD219" s="20"/>
      <c r="AE219" s="20"/>
      <c r="AF219" s="20"/>
      <c r="AG219" s="20"/>
    </row>
    <row r="220" spans="1:33" s="17" customFormat="1" x14ac:dyDescent="0.2">
      <c r="H220" s="20"/>
      <c r="I220" s="20"/>
      <c r="J220" s="20"/>
      <c r="K220" s="20"/>
      <c r="L220" s="20"/>
      <c r="M220" s="20"/>
      <c r="N220" s="20"/>
      <c r="O220" s="20"/>
      <c r="P220" s="20"/>
      <c r="Q220" s="20"/>
      <c r="R220" s="20"/>
      <c r="S220" s="20"/>
      <c r="T220" s="20"/>
      <c r="U220" s="20"/>
      <c r="V220" s="20"/>
      <c r="W220" s="20"/>
      <c r="X220" s="20"/>
      <c r="Y220" s="20"/>
      <c r="Z220" s="20"/>
      <c r="AA220" s="20"/>
      <c r="AB220" s="20"/>
      <c r="AC220" s="20"/>
      <c r="AD220" s="20"/>
      <c r="AE220" s="20"/>
      <c r="AF220" s="20"/>
      <c r="AG220" s="20"/>
    </row>
  </sheetData>
  <sortState ref="A2:CN1304">
    <sortCondition ref="F2:F1304"/>
    <sortCondition ref="A2:A1304"/>
    <sortCondition ref="B2:B1304"/>
  </sortState>
  <pageMargins left="0.7" right="0.7" top="0.75" bottom="0.75" header="0.3" footer="0.3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/>
  <dimension ref="A2:CU564"/>
  <sheetViews>
    <sheetView topLeftCell="A452" zoomScale="68" zoomScaleNormal="68" workbookViewId="0">
      <pane xSplit="7" ySplit="4" topLeftCell="K477" activePane="bottomRight" state="frozen"/>
      <selection activeCell="A452" sqref="A452"/>
      <selection pane="topRight" activeCell="H452" sqref="H452"/>
      <selection pane="bottomLeft" activeCell="A456" sqref="A456"/>
      <selection pane="bottomRight" activeCell="K496" sqref="K496"/>
    </sheetView>
  </sheetViews>
  <sheetFormatPr defaultRowHeight="12.75" x14ac:dyDescent="0.2"/>
  <cols>
    <col min="1" max="1" width="10.28515625" style="17" customWidth="1"/>
    <col min="2" max="2" width="7" style="17" customWidth="1"/>
    <col min="3" max="3" width="69.5703125" style="17" customWidth="1"/>
    <col min="4" max="4" width="8.28515625" style="17" hidden="1" customWidth="1"/>
    <col min="5" max="5" width="8.85546875" style="17" hidden="1" customWidth="1"/>
    <col min="6" max="6" width="6.5703125" style="17" hidden="1" customWidth="1"/>
    <col min="7" max="7" width="2.42578125" style="17" hidden="1" customWidth="1"/>
    <col min="8" max="8" width="15" style="20" bestFit="1" customWidth="1"/>
    <col min="9" max="9" width="17" style="20" customWidth="1"/>
    <col min="10" max="10" width="16.140625" style="20" customWidth="1"/>
    <col min="11" max="11" width="17.28515625" style="20" customWidth="1"/>
    <col min="12" max="12" width="19" style="20" customWidth="1"/>
    <col min="13" max="13" width="15" style="20" bestFit="1" customWidth="1"/>
    <col min="14" max="14" width="17.42578125" style="20" customWidth="1"/>
    <col min="15" max="15" width="16.42578125" style="20" customWidth="1"/>
    <col min="16" max="16" width="16.140625" style="20" customWidth="1"/>
    <col min="17" max="17" width="16.42578125" style="20" bestFit="1" customWidth="1"/>
    <col min="18" max="18" width="16.7109375" style="20" customWidth="1"/>
    <col min="19" max="19" width="16.85546875" style="20" customWidth="1"/>
    <col min="20" max="32" width="11.85546875" style="20" hidden="1" customWidth="1"/>
    <col min="33" max="33" width="10.85546875" style="20" hidden="1" customWidth="1"/>
    <col min="34" max="35" width="11.85546875" style="20" hidden="1" customWidth="1"/>
    <col min="36" max="66" width="10.85546875" style="20" hidden="1" customWidth="1"/>
    <col min="67" max="67" width="11.85546875" style="20" hidden="1" customWidth="1"/>
    <col min="68" max="79" width="10.85546875" style="20" hidden="1" customWidth="1"/>
    <col min="80" max="80" width="21.28515625" style="20" customWidth="1"/>
    <col min="81" max="82" width="12.85546875" style="20" customWidth="1"/>
    <col min="83" max="91" width="11.85546875" style="20" customWidth="1"/>
    <col min="92" max="92" width="5.140625" style="20" customWidth="1"/>
    <col min="93" max="93" width="9.140625" style="20"/>
    <col min="94" max="94" width="9.140625" style="17"/>
    <col min="95" max="95" width="12.85546875" style="17" customWidth="1"/>
    <col min="96" max="16384" width="9.140625" style="17"/>
  </cols>
  <sheetData>
    <row r="2" spans="1:99" ht="15" x14ac:dyDescent="0.2">
      <c r="A2" s="25"/>
      <c r="B2" s="25"/>
      <c r="C2" s="25"/>
      <c r="D2" s="25"/>
      <c r="E2" s="25"/>
      <c r="F2" s="25"/>
      <c r="G2" s="25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7"/>
      <c r="AM2" s="27"/>
      <c r="AN2" s="27"/>
      <c r="AO2" s="27"/>
      <c r="AP2" s="27"/>
      <c r="AQ2" s="27"/>
      <c r="AR2" s="27"/>
      <c r="AS2" s="27"/>
      <c r="AT2" s="27"/>
      <c r="AU2" s="27"/>
      <c r="AV2" s="27"/>
      <c r="AW2" s="27"/>
      <c r="AX2" s="27"/>
      <c r="AY2" s="27"/>
      <c r="AZ2" s="27"/>
      <c r="BA2" s="27"/>
      <c r="BB2" s="27"/>
      <c r="BC2" s="27"/>
      <c r="BD2" s="27"/>
      <c r="BE2" s="27"/>
      <c r="BF2" s="27"/>
      <c r="BG2" s="27"/>
      <c r="BH2" s="27"/>
      <c r="BI2" s="27"/>
      <c r="BJ2" s="27"/>
      <c r="BK2" s="27"/>
      <c r="BL2" s="27"/>
      <c r="BM2" s="27"/>
      <c r="BN2" s="27"/>
      <c r="BO2" s="27"/>
      <c r="BP2" s="27"/>
      <c r="BQ2" s="27"/>
      <c r="BR2" s="27"/>
      <c r="BS2" s="27"/>
      <c r="BT2" s="27"/>
      <c r="BU2" s="27"/>
      <c r="BV2" s="27"/>
      <c r="BW2" s="27"/>
      <c r="BX2" s="27"/>
      <c r="BY2" s="27"/>
      <c r="BZ2" s="27"/>
      <c r="CA2" s="27"/>
      <c r="CB2" s="27"/>
      <c r="CP2" s="20"/>
      <c r="CQ2" s="20"/>
      <c r="CR2" s="20"/>
      <c r="CS2" s="20"/>
      <c r="CT2" s="20"/>
      <c r="CU2" s="20"/>
    </row>
    <row r="3" spans="1:99" ht="15" x14ac:dyDescent="0.2">
      <c r="A3" s="25"/>
      <c r="B3" s="25"/>
      <c r="C3" s="25"/>
      <c r="D3" s="25"/>
      <c r="E3" s="25"/>
      <c r="F3" s="25"/>
      <c r="G3" s="25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7"/>
      <c r="AR3" s="27"/>
      <c r="AS3" s="27"/>
      <c r="AT3" s="27"/>
      <c r="AU3" s="27"/>
      <c r="AV3" s="27"/>
      <c r="AW3" s="27"/>
      <c r="AX3" s="27"/>
      <c r="AY3" s="27"/>
      <c r="AZ3" s="27"/>
      <c r="BA3" s="27"/>
      <c r="BB3" s="27"/>
      <c r="BC3" s="27"/>
      <c r="BD3" s="27"/>
      <c r="BE3" s="27"/>
      <c r="BF3" s="27"/>
      <c r="BG3" s="27"/>
      <c r="BH3" s="27"/>
      <c r="BI3" s="27"/>
      <c r="BJ3" s="27"/>
      <c r="BK3" s="27"/>
      <c r="BL3" s="27"/>
      <c r="BM3" s="27"/>
      <c r="BN3" s="27"/>
      <c r="BO3" s="27"/>
      <c r="BP3" s="27"/>
      <c r="BQ3" s="27"/>
      <c r="BR3" s="27"/>
      <c r="BS3" s="27"/>
      <c r="BT3" s="27"/>
      <c r="BU3" s="27"/>
      <c r="BV3" s="27"/>
      <c r="BW3" s="27"/>
      <c r="BX3" s="27"/>
      <c r="BY3" s="27"/>
      <c r="BZ3" s="27"/>
      <c r="CA3" s="27"/>
      <c r="CB3" s="27"/>
      <c r="CP3" s="20"/>
      <c r="CQ3" s="20"/>
      <c r="CR3" s="20"/>
      <c r="CS3" s="20"/>
      <c r="CT3" s="20"/>
      <c r="CU3" s="20"/>
    </row>
    <row r="4" spans="1:99" ht="15" x14ac:dyDescent="0.2">
      <c r="A4" s="25"/>
      <c r="B4" s="25"/>
      <c r="C4" s="25"/>
      <c r="D4" s="25"/>
      <c r="E4" s="25"/>
      <c r="F4" s="25"/>
      <c r="G4" s="25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27"/>
      <c r="AM4" s="27"/>
      <c r="AN4" s="27"/>
      <c r="AO4" s="27"/>
      <c r="AP4" s="27"/>
      <c r="AQ4" s="27"/>
      <c r="AR4" s="27"/>
      <c r="AS4" s="27"/>
      <c r="AT4" s="27"/>
      <c r="AU4" s="27"/>
      <c r="AV4" s="27"/>
      <c r="AW4" s="27"/>
      <c r="AX4" s="27"/>
      <c r="AY4" s="27"/>
      <c r="AZ4" s="27"/>
      <c r="BA4" s="27"/>
      <c r="BB4" s="27"/>
      <c r="BC4" s="27"/>
      <c r="BD4" s="27"/>
      <c r="BE4" s="27"/>
      <c r="BF4" s="27"/>
      <c r="BG4" s="27"/>
      <c r="BH4" s="27"/>
      <c r="BI4" s="27"/>
      <c r="BJ4" s="27"/>
      <c r="BK4" s="27"/>
      <c r="BL4" s="27"/>
      <c r="BM4" s="27"/>
      <c r="BN4" s="27"/>
      <c r="BO4" s="27"/>
      <c r="BP4" s="27"/>
      <c r="BQ4" s="27"/>
      <c r="BR4" s="27"/>
      <c r="BS4" s="27"/>
      <c r="BT4" s="27"/>
      <c r="BU4" s="27"/>
      <c r="BV4" s="27"/>
      <c r="BW4" s="27"/>
      <c r="BX4" s="27"/>
      <c r="BY4" s="27"/>
      <c r="BZ4" s="27"/>
      <c r="CA4" s="27"/>
      <c r="CB4" s="27"/>
      <c r="CP4" s="20"/>
      <c r="CQ4" s="20"/>
      <c r="CR4" s="20"/>
      <c r="CS4" s="20"/>
      <c r="CT4" s="20"/>
      <c r="CU4" s="20"/>
    </row>
    <row r="5" spans="1:99" ht="15.75" x14ac:dyDescent="0.25">
      <c r="A5" s="28" t="s">
        <v>0</v>
      </c>
      <c r="B5" s="29" t="s">
        <v>1</v>
      </c>
      <c r="C5" s="28" t="s">
        <v>2</v>
      </c>
      <c r="D5" s="29" t="s">
        <v>3</v>
      </c>
      <c r="E5" s="29" t="s">
        <v>4</v>
      </c>
      <c r="F5" s="29" t="s">
        <v>5</v>
      </c>
      <c r="G5" s="29" t="s">
        <v>6</v>
      </c>
      <c r="H5" s="26" t="s">
        <v>7</v>
      </c>
      <c r="I5" s="26" t="s">
        <v>8</v>
      </c>
      <c r="J5" s="26" t="s">
        <v>9</v>
      </c>
      <c r="K5" s="26" t="s">
        <v>10</v>
      </c>
      <c r="L5" s="26" t="s">
        <v>11</v>
      </c>
      <c r="M5" s="26" t="s">
        <v>12</v>
      </c>
      <c r="N5" s="26" t="s">
        <v>13</v>
      </c>
      <c r="O5" s="26" t="s">
        <v>14</v>
      </c>
      <c r="P5" s="26" t="s">
        <v>15</v>
      </c>
      <c r="Q5" s="26" t="s">
        <v>16</v>
      </c>
      <c r="R5" s="26" t="s">
        <v>17</v>
      </c>
      <c r="S5" s="26" t="s">
        <v>18</v>
      </c>
      <c r="T5" s="26" t="s">
        <v>19</v>
      </c>
      <c r="U5" s="26" t="s">
        <v>8</v>
      </c>
      <c r="V5" s="26" t="s">
        <v>9</v>
      </c>
      <c r="W5" s="26" t="s">
        <v>10</v>
      </c>
      <c r="X5" s="26" t="s">
        <v>11</v>
      </c>
      <c r="Y5" s="26" t="s">
        <v>12</v>
      </c>
      <c r="Z5" s="26" t="s">
        <v>13</v>
      </c>
      <c r="AA5" s="26" t="s">
        <v>14</v>
      </c>
      <c r="AB5" s="26" t="s">
        <v>15</v>
      </c>
      <c r="AC5" s="26" t="s">
        <v>16</v>
      </c>
      <c r="AD5" s="26" t="s">
        <v>17</v>
      </c>
      <c r="AE5" s="26" t="s">
        <v>18</v>
      </c>
      <c r="AF5" s="26" t="s">
        <v>20</v>
      </c>
      <c r="AG5" s="26" t="s">
        <v>8</v>
      </c>
      <c r="AH5" s="26" t="s">
        <v>9</v>
      </c>
      <c r="AI5" s="26" t="s">
        <v>10</v>
      </c>
      <c r="AJ5" s="26" t="s">
        <v>11</v>
      </c>
      <c r="AK5" s="26" t="s">
        <v>12</v>
      </c>
      <c r="AL5" s="26" t="s">
        <v>13</v>
      </c>
      <c r="AM5" s="26" t="s">
        <v>14</v>
      </c>
      <c r="AN5" s="26" t="s">
        <v>15</v>
      </c>
      <c r="AO5" s="26" t="s">
        <v>16</v>
      </c>
      <c r="AP5" s="26" t="s">
        <v>17</v>
      </c>
      <c r="AQ5" s="26" t="s">
        <v>18</v>
      </c>
      <c r="AR5" s="26" t="s">
        <v>21</v>
      </c>
      <c r="AS5" s="26" t="s">
        <v>8</v>
      </c>
      <c r="AT5" s="26" t="s">
        <v>9</v>
      </c>
      <c r="AU5" s="26" t="s">
        <v>10</v>
      </c>
      <c r="AV5" s="26" t="s">
        <v>11</v>
      </c>
      <c r="AW5" s="26" t="s">
        <v>12</v>
      </c>
      <c r="AX5" s="26" t="s">
        <v>13</v>
      </c>
      <c r="AY5" s="26" t="s">
        <v>14</v>
      </c>
      <c r="AZ5" s="26" t="s">
        <v>15</v>
      </c>
      <c r="BA5" s="26" t="s">
        <v>16</v>
      </c>
      <c r="BB5" s="26" t="s">
        <v>17</v>
      </c>
      <c r="BC5" s="26" t="s">
        <v>18</v>
      </c>
      <c r="BD5" s="26" t="s">
        <v>22</v>
      </c>
      <c r="BE5" s="26" t="s">
        <v>8</v>
      </c>
      <c r="BF5" s="26" t="s">
        <v>9</v>
      </c>
      <c r="BG5" s="26" t="s">
        <v>10</v>
      </c>
      <c r="BH5" s="26" t="s">
        <v>11</v>
      </c>
      <c r="BI5" s="26" t="s">
        <v>12</v>
      </c>
      <c r="BJ5" s="26" t="s">
        <v>13</v>
      </c>
      <c r="BK5" s="26" t="s">
        <v>14</v>
      </c>
      <c r="BL5" s="26" t="s">
        <v>15</v>
      </c>
      <c r="BM5" s="26" t="s">
        <v>16</v>
      </c>
      <c r="BN5" s="26" t="s">
        <v>17</v>
      </c>
      <c r="BO5" s="26" t="s">
        <v>18</v>
      </c>
      <c r="BP5" s="26" t="s">
        <v>23</v>
      </c>
      <c r="BQ5" s="26" t="s">
        <v>8</v>
      </c>
      <c r="BR5" s="26" t="s">
        <v>9</v>
      </c>
      <c r="BS5" s="26" t="s">
        <v>10</v>
      </c>
      <c r="BT5" s="26" t="s">
        <v>11</v>
      </c>
      <c r="BU5" s="26" t="s">
        <v>12</v>
      </c>
      <c r="BV5" s="26" t="s">
        <v>13</v>
      </c>
      <c r="BW5" s="26" t="s">
        <v>14</v>
      </c>
      <c r="BX5" s="26" t="s">
        <v>15</v>
      </c>
      <c r="BY5" s="26" t="s">
        <v>16</v>
      </c>
      <c r="BZ5" s="26" t="s">
        <v>17</v>
      </c>
      <c r="CA5" s="26" t="s">
        <v>18</v>
      </c>
      <c r="CB5" s="21">
        <v>2013</v>
      </c>
      <c r="CP5" s="20"/>
      <c r="CQ5" s="20"/>
      <c r="CR5" s="20"/>
      <c r="CS5" s="20"/>
      <c r="CT5" s="20"/>
      <c r="CU5" s="20"/>
    </row>
    <row r="6" spans="1:99" ht="15" x14ac:dyDescent="0.2">
      <c r="A6" s="25"/>
      <c r="B6" s="25"/>
      <c r="C6" s="25"/>
      <c r="D6" s="25"/>
      <c r="E6" s="25"/>
      <c r="F6" s="25"/>
      <c r="G6" s="25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27"/>
      <c r="BB6" s="27"/>
      <c r="BC6" s="27"/>
      <c r="BD6" s="27"/>
      <c r="BE6" s="27"/>
      <c r="BF6" s="27"/>
      <c r="BG6" s="27"/>
      <c r="BH6" s="27"/>
      <c r="BI6" s="27"/>
      <c r="BJ6" s="27"/>
      <c r="BK6" s="27"/>
      <c r="BL6" s="27"/>
      <c r="BM6" s="27"/>
      <c r="BN6" s="27"/>
      <c r="BO6" s="27"/>
      <c r="BP6" s="27"/>
      <c r="BQ6" s="27"/>
      <c r="BR6" s="27"/>
      <c r="BS6" s="27"/>
      <c r="BT6" s="27"/>
      <c r="BU6" s="27"/>
      <c r="BV6" s="27"/>
      <c r="BW6" s="27"/>
      <c r="BX6" s="27"/>
      <c r="BY6" s="27"/>
      <c r="BZ6" s="27"/>
      <c r="CA6" s="27"/>
      <c r="CB6" s="27"/>
      <c r="CP6" s="20"/>
      <c r="CQ6" s="20"/>
      <c r="CR6" s="20"/>
      <c r="CS6" s="20"/>
      <c r="CT6" s="20"/>
      <c r="CU6" s="20"/>
    </row>
    <row r="7" spans="1:99" ht="15" x14ac:dyDescent="0.2">
      <c r="A7" s="30">
        <v>2550</v>
      </c>
      <c r="B7" s="30">
        <v>1</v>
      </c>
      <c r="C7" s="30" t="s">
        <v>24</v>
      </c>
      <c r="D7" s="30" t="s">
        <v>25</v>
      </c>
      <c r="E7" s="30">
        <v>40000</v>
      </c>
      <c r="F7" s="30">
        <v>40312</v>
      </c>
      <c r="G7" s="30" t="s">
        <v>26</v>
      </c>
      <c r="H7" s="31">
        <v>48000</v>
      </c>
      <c r="I7" s="31">
        <v>124000</v>
      </c>
      <c r="J7" s="31">
        <v>140000</v>
      </c>
      <c r="K7" s="31">
        <v>138000</v>
      </c>
      <c r="L7" s="31">
        <v>138000</v>
      </c>
      <c r="M7" s="31">
        <v>99000</v>
      </c>
      <c r="N7" s="31">
        <v>16000</v>
      </c>
      <c r="O7" s="31">
        <v>120000</v>
      </c>
      <c r="P7" s="31">
        <v>170000</v>
      </c>
      <c r="Q7" s="31">
        <v>19000</v>
      </c>
      <c r="R7" s="31">
        <v>72000</v>
      </c>
      <c r="S7" s="31">
        <v>107000</v>
      </c>
      <c r="T7" s="31">
        <v>49040</v>
      </c>
      <c r="U7" s="31">
        <v>127504</v>
      </c>
      <c r="V7" s="31">
        <v>144178</v>
      </c>
      <c r="W7" s="31">
        <v>142461</v>
      </c>
      <c r="X7" s="31">
        <v>142339</v>
      </c>
      <c r="Y7" s="31">
        <v>102494</v>
      </c>
      <c r="Z7" s="31">
        <v>12260</v>
      </c>
      <c r="AA7" s="31">
        <v>125910</v>
      </c>
      <c r="AB7" s="31">
        <v>182674</v>
      </c>
      <c r="AC7" s="31">
        <v>12260</v>
      </c>
      <c r="AD7" s="31">
        <v>74541</v>
      </c>
      <c r="AE7" s="31">
        <v>110339</v>
      </c>
      <c r="AF7" s="31">
        <v>50520</v>
      </c>
      <c r="AG7" s="31">
        <v>131352</v>
      </c>
      <c r="AH7" s="31">
        <v>148529</v>
      </c>
      <c r="AI7" s="31">
        <v>146761</v>
      </c>
      <c r="AJ7" s="31">
        <v>146634</v>
      </c>
      <c r="AK7" s="31">
        <v>105587</v>
      </c>
      <c r="AL7" s="31">
        <v>12630</v>
      </c>
      <c r="AM7" s="31">
        <v>129710</v>
      </c>
      <c r="AN7" s="31">
        <v>188187</v>
      </c>
      <c r="AO7" s="31">
        <v>12630</v>
      </c>
      <c r="AP7" s="31">
        <v>76790</v>
      </c>
      <c r="AQ7" s="31">
        <v>113670</v>
      </c>
      <c r="AR7" s="31">
        <v>52000</v>
      </c>
      <c r="AS7" s="31">
        <v>135200</v>
      </c>
      <c r="AT7" s="31">
        <v>152880</v>
      </c>
      <c r="AU7" s="31">
        <v>151060</v>
      </c>
      <c r="AV7" s="31">
        <v>150930</v>
      </c>
      <c r="AW7" s="31">
        <v>108680</v>
      </c>
      <c r="AX7" s="31">
        <v>13000</v>
      </c>
      <c r="AY7" s="31">
        <v>133510</v>
      </c>
      <c r="AZ7" s="31">
        <v>193700</v>
      </c>
      <c r="BA7" s="31">
        <v>13000</v>
      </c>
      <c r="BB7" s="31">
        <v>79040</v>
      </c>
      <c r="BC7" s="31">
        <v>117000</v>
      </c>
      <c r="BD7" s="31">
        <v>53560</v>
      </c>
      <c r="BE7" s="31">
        <v>139256</v>
      </c>
      <c r="BF7" s="31">
        <v>157466</v>
      </c>
      <c r="BG7" s="31">
        <v>155592</v>
      </c>
      <c r="BH7" s="31">
        <v>155458</v>
      </c>
      <c r="BI7" s="31">
        <v>111940</v>
      </c>
      <c r="BJ7" s="31">
        <v>13390</v>
      </c>
      <c r="BK7" s="31">
        <v>137515</v>
      </c>
      <c r="BL7" s="31">
        <v>199511</v>
      </c>
      <c r="BM7" s="31">
        <v>13390</v>
      </c>
      <c r="BN7" s="31">
        <v>81411</v>
      </c>
      <c r="BO7" s="31">
        <v>120511</v>
      </c>
      <c r="BP7" s="31">
        <v>55120</v>
      </c>
      <c r="BQ7" s="31">
        <v>143312</v>
      </c>
      <c r="BR7" s="31">
        <v>162053</v>
      </c>
      <c r="BS7" s="31">
        <v>160124</v>
      </c>
      <c r="BT7" s="31">
        <v>159986</v>
      </c>
      <c r="BU7" s="31">
        <v>115201</v>
      </c>
      <c r="BV7" s="31">
        <v>13780</v>
      </c>
      <c r="BW7" s="31">
        <v>141521</v>
      </c>
      <c r="BX7" s="31">
        <v>205322</v>
      </c>
      <c r="BY7" s="31">
        <v>13780</v>
      </c>
      <c r="BZ7" s="31">
        <v>83782</v>
      </c>
      <c r="CA7" s="31">
        <v>124019</v>
      </c>
      <c r="CB7" s="32">
        <v>1191000</v>
      </c>
      <c r="CP7" s="20"/>
      <c r="CQ7" s="20"/>
      <c r="CR7" s="20"/>
      <c r="CS7" s="20"/>
      <c r="CT7" s="20"/>
      <c r="CU7" s="20"/>
    </row>
    <row r="8" spans="1:99" ht="15" x14ac:dyDescent="0.2">
      <c r="A8" s="30">
        <v>2551</v>
      </c>
      <c r="B8" s="30">
        <v>1</v>
      </c>
      <c r="C8" s="30" t="s">
        <v>27</v>
      </c>
      <c r="D8" s="30" t="s">
        <v>28</v>
      </c>
      <c r="E8" s="30">
        <v>40000</v>
      </c>
      <c r="F8" s="30">
        <v>40312</v>
      </c>
      <c r="G8" s="30" t="s">
        <v>26</v>
      </c>
      <c r="H8" s="31">
        <v>572000</v>
      </c>
      <c r="I8" s="31">
        <v>652000</v>
      </c>
      <c r="J8" s="31">
        <v>656000</v>
      </c>
      <c r="K8" s="31">
        <v>581000</v>
      </c>
      <c r="L8" s="31">
        <v>649000</v>
      </c>
      <c r="M8" s="31">
        <v>747000</v>
      </c>
      <c r="N8" s="31">
        <v>835000</v>
      </c>
      <c r="O8" s="31">
        <v>800000</v>
      </c>
      <c r="P8" s="31">
        <v>754000</v>
      </c>
      <c r="Q8" s="31">
        <v>609000</v>
      </c>
      <c r="R8" s="31">
        <v>434000</v>
      </c>
      <c r="S8" s="31">
        <v>243000</v>
      </c>
      <c r="T8" s="31">
        <v>597561</v>
      </c>
      <c r="U8" s="31">
        <v>681014</v>
      </c>
      <c r="V8" s="31">
        <v>685738</v>
      </c>
      <c r="W8" s="31">
        <v>607796</v>
      </c>
      <c r="X8" s="31">
        <v>677865</v>
      </c>
      <c r="Y8" s="31">
        <v>781002</v>
      </c>
      <c r="Z8" s="31">
        <v>872328</v>
      </c>
      <c r="AA8" s="31">
        <v>836113</v>
      </c>
      <c r="AB8" s="31">
        <v>789662</v>
      </c>
      <c r="AC8" s="31">
        <v>636926</v>
      </c>
      <c r="AD8" s="31">
        <v>453485</v>
      </c>
      <c r="AE8" s="31">
        <v>253510</v>
      </c>
      <c r="AF8" s="31">
        <v>637484</v>
      </c>
      <c r="AG8" s="31">
        <v>726514</v>
      </c>
      <c r="AH8" s="31">
        <v>731553</v>
      </c>
      <c r="AI8" s="31">
        <v>648403</v>
      </c>
      <c r="AJ8" s="31">
        <v>723154</v>
      </c>
      <c r="AK8" s="31">
        <v>833181</v>
      </c>
      <c r="AL8" s="31">
        <v>930609</v>
      </c>
      <c r="AM8" s="31">
        <v>891974</v>
      </c>
      <c r="AN8" s="31">
        <v>842420</v>
      </c>
      <c r="AO8" s="31">
        <v>679479</v>
      </c>
      <c r="AP8" s="31">
        <v>483782</v>
      </c>
      <c r="AQ8" s="31">
        <v>270447</v>
      </c>
      <c r="AR8" s="31">
        <v>736230</v>
      </c>
      <c r="AS8" s="31">
        <v>839050</v>
      </c>
      <c r="AT8" s="31">
        <v>844870</v>
      </c>
      <c r="AU8" s="31">
        <v>748840</v>
      </c>
      <c r="AV8" s="31">
        <v>835170</v>
      </c>
      <c r="AW8" s="31">
        <v>962240</v>
      </c>
      <c r="AX8" s="31">
        <v>1074760</v>
      </c>
      <c r="AY8" s="31">
        <v>1030140</v>
      </c>
      <c r="AZ8" s="31">
        <v>972910</v>
      </c>
      <c r="BA8" s="31">
        <v>784730</v>
      </c>
      <c r="BB8" s="31">
        <v>558720</v>
      </c>
      <c r="BC8" s="31">
        <v>312340</v>
      </c>
      <c r="BD8" s="31">
        <v>850080</v>
      </c>
      <c r="BE8" s="31">
        <v>968800</v>
      </c>
      <c r="BF8" s="31">
        <v>975520</v>
      </c>
      <c r="BG8" s="31">
        <v>864640</v>
      </c>
      <c r="BH8" s="31">
        <v>964320</v>
      </c>
      <c r="BI8" s="31">
        <v>1111040</v>
      </c>
      <c r="BJ8" s="31">
        <v>1240960</v>
      </c>
      <c r="BK8" s="31">
        <v>1189440</v>
      </c>
      <c r="BL8" s="31">
        <v>1123360</v>
      </c>
      <c r="BM8" s="31">
        <v>906080</v>
      </c>
      <c r="BN8" s="31">
        <v>645120</v>
      </c>
      <c r="BO8" s="31">
        <v>360640</v>
      </c>
      <c r="BP8" s="31">
        <v>897897</v>
      </c>
      <c r="BQ8" s="31">
        <v>1023295</v>
      </c>
      <c r="BR8" s="31">
        <v>1030393</v>
      </c>
      <c r="BS8" s="31">
        <v>913276</v>
      </c>
      <c r="BT8" s="31">
        <v>1018563</v>
      </c>
      <c r="BU8" s="31">
        <v>1173536</v>
      </c>
      <c r="BV8" s="31">
        <v>1310764</v>
      </c>
      <c r="BW8" s="31">
        <v>1256346</v>
      </c>
      <c r="BX8" s="31">
        <v>1186549</v>
      </c>
      <c r="BY8" s="31">
        <v>957047</v>
      </c>
      <c r="BZ8" s="31">
        <v>681408</v>
      </c>
      <c r="CA8" s="31">
        <v>380926</v>
      </c>
      <c r="CB8" s="32">
        <v>7532000</v>
      </c>
      <c r="CP8" s="20"/>
      <c r="CQ8" s="20"/>
      <c r="CR8" s="20"/>
      <c r="CS8" s="20"/>
      <c r="CT8" s="20"/>
      <c r="CU8" s="20"/>
    </row>
    <row r="9" spans="1:99" ht="15" x14ac:dyDescent="0.2">
      <c r="A9" s="30">
        <v>2552</v>
      </c>
      <c r="B9" s="30">
        <v>1</v>
      </c>
      <c r="C9" s="30" t="s">
        <v>29</v>
      </c>
      <c r="D9" s="30" t="s">
        <v>30</v>
      </c>
      <c r="E9" s="30">
        <v>40000</v>
      </c>
      <c r="F9" s="30">
        <v>40312</v>
      </c>
      <c r="G9" s="30" t="s">
        <v>26</v>
      </c>
      <c r="H9" s="31">
        <v>0</v>
      </c>
      <c r="I9" s="31">
        <v>0</v>
      </c>
      <c r="J9" s="31">
        <v>0</v>
      </c>
      <c r="K9" s="31">
        <v>0</v>
      </c>
      <c r="L9" s="31">
        <v>0</v>
      </c>
      <c r="M9" s="31">
        <v>0</v>
      </c>
      <c r="N9" s="31">
        <v>109000</v>
      </c>
      <c r="O9" s="31">
        <v>1000</v>
      </c>
      <c r="P9" s="31">
        <v>12000</v>
      </c>
      <c r="Q9" s="31">
        <v>12000</v>
      </c>
      <c r="R9" s="31">
        <v>10000</v>
      </c>
      <c r="S9" s="31">
        <v>14000</v>
      </c>
      <c r="T9" s="31">
        <v>15698</v>
      </c>
      <c r="U9" s="31">
        <v>15920</v>
      </c>
      <c r="V9" s="31">
        <v>17562</v>
      </c>
      <c r="W9" s="31">
        <v>14090</v>
      </c>
      <c r="X9" s="31">
        <v>10431</v>
      </c>
      <c r="Y9" s="31">
        <v>15322</v>
      </c>
      <c r="Z9" s="31">
        <v>9781</v>
      </c>
      <c r="AA9" s="31">
        <v>19648</v>
      </c>
      <c r="AB9" s="31">
        <v>13270</v>
      </c>
      <c r="AC9" s="31">
        <v>12620</v>
      </c>
      <c r="AD9" s="31">
        <v>11183</v>
      </c>
      <c r="AE9" s="31">
        <v>15475</v>
      </c>
      <c r="AF9" s="31">
        <v>16157</v>
      </c>
      <c r="AG9" s="31">
        <v>16386</v>
      </c>
      <c r="AH9" s="31">
        <v>18075</v>
      </c>
      <c r="AI9" s="31">
        <v>14502</v>
      </c>
      <c r="AJ9" s="31">
        <v>10736</v>
      </c>
      <c r="AK9" s="31">
        <v>15770</v>
      </c>
      <c r="AL9" s="31">
        <v>10067</v>
      </c>
      <c r="AM9" s="31">
        <v>20222</v>
      </c>
      <c r="AN9" s="31">
        <v>13658</v>
      </c>
      <c r="AO9" s="31">
        <v>12989</v>
      </c>
      <c r="AP9" s="31">
        <v>11510</v>
      </c>
      <c r="AQ9" s="31">
        <v>15928</v>
      </c>
      <c r="AR9" s="31">
        <v>16616</v>
      </c>
      <c r="AS9" s="31">
        <v>16851</v>
      </c>
      <c r="AT9" s="31">
        <v>18589</v>
      </c>
      <c r="AU9" s="31">
        <v>14914</v>
      </c>
      <c r="AV9" s="31">
        <v>11041</v>
      </c>
      <c r="AW9" s="31">
        <v>16218</v>
      </c>
      <c r="AX9" s="31">
        <v>10353</v>
      </c>
      <c r="AY9" s="31">
        <v>20797</v>
      </c>
      <c r="AZ9" s="31">
        <v>14046</v>
      </c>
      <c r="BA9" s="31">
        <v>13358</v>
      </c>
      <c r="BB9" s="31">
        <v>11837</v>
      </c>
      <c r="BC9" s="31">
        <v>16380</v>
      </c>
      <c r="BD9" s="31">
        <v>17075</v>
      </c>
      <c r="BE9" s="31">
        <v>17317</v>
      </c>
      <c r="BF9" s="31">
        <v>19102</v>
      </c>
      <c r="BG9" s="31">
        <v>15326</v>
      </c>
      <c r="BH9" s="31">
        <v>11346</v>
      </c>
      <c r="BI9" s="31">
        <v>16666</v>
      </c>
      <c r="BJ9" s="31">
        <v>10639</v>
      </c>
      <c r="BK9" s="31">
        <v>21371</v>
      </c>
      <c r="BL9" s="31">
        <v>14434</v>
      </c>
      <c r="BM9" s="31">
        <v>13727</v>
      </c>
      <c r="BN9" s="31">
        <v>12164</v>
      </c>
      <c r="BO9" s="31">
        <v>16833</v>
      </c>
      <c r="BP9" s="31">
        <v>17534</v>
      </c>
      <c r="BQ9" s="31">
        <v>17782</v>
      </c>
      <c r="BR9" s="31">
        <v>19616</v>
      </c>
      <c r="BS9" s="31">
        <v>15738</v>
      </c>
      <c r="BT9" s="31">
        <v>11651</v>
      </c>
      <c r="BU9" s="31">
        <v>17114</v>
      </c>
      <c r="BV9" s="31">
        <v>10925</v>
      </c>
      <c r="BW9" s="31">
        <v>21946</v>
      </c>
      <c r="BX9" s="31">
        <v>14822</v>
      </c>
      <c r="BY9" s="31">
        <v>14096</v>
      </c>
      <c r="BZ9" s="31">
        <v>12491</v>
      </c>
      <c r="CA9" s="31">
        <v>17285</v>
      </c>
      <c r="CB9" s="32">
        <v>158000</v>
      </c>
      <c r="CP9" s="20"/>
      <c r="CQ9" s="20"/>
      <c r="CR9" s="20"/>
      <c r="CS9" s="20"/>
      <c r="CT9" s="20"/>
      <c r="CU9" s="20"/>
    </row>
    <row r="10" spans="1:99" ht="15" x14ac:dyDescent="0.2">
      <c r="A10" s="30">
        <v>2552</v>
      </c>
      <c r="B10" s="30">
        <v>2</v>
      </c>
      <c r="C10" s="30" t="s">
        <v>29</v>
      </c>
      <c r="D10" s="30" t="s">
        <v>31</v>
      </c>
      <c r="E10" s="30">
        <v>40000</v>
      </c>
      <c r="F10" s="30">
        <v>40312</v>
      </c>
      <c r="G10" s="30" t="s">
        <v>26</v>
      </c>
      <c r="H10" s="31">
        <v>425000</v>
      </c>
      <c r="I10" s="31">
        <v>427000</v>
      </c>
      <c r="J10" s="31">
        <v>463000</v>
      </c>
      <c r="K10" s="31">
        <v>389000</v>
      </c>
      <c r="L10" s="31">
        <v>286000</v>
      </c>
      <c r="M10" s="31">
        <v>417000</v>
      </c>
      <c r="N10" s="31">
        <v>314000</v>
      </c>
      <c r="O10" s="31">
        <v>482000</v>
      </c>
      <c r="P10" s="31">
        <v>325000</v>
      </c>
      <c r="Q10" s="31">
        <v>297000</v>
      </c>
      <c r="R10" s="31">
        <v>319000</v>
      </c>
      <c r="S10" s="31">
        <v>356000</v>
      </c>
      <c r="T10" s="31">
        <v>595350</v>
      </c>
      <c r="U10" s="31">
        <v>597870</v>
      </c>
      <c r="V10" s="31">
        <v>647640</v>
      </c>
      <c r="W10" s="31">
        <v>544320</v>
      </c>
      <c r="X10" s="31">
        <v>400680</v>
      </c>
      <c r="Y10" s="31">
        <v>583380</v>
      </c>
      <c r="Z10" s="31">
        <v>439110</v>
      </c>
      <c r="AA10" s="31">
        <v>674730</v>
      </c>
      <c r="AB10" s="31">
        <v>455490</v>
      </c>
      <c r="AC10" s="31">
        <v>416430</v>
      </c>
      <c r="AD10" s="31">
        <v>447300</v>
      </c>
      <c r="AE10" s="31">
        <v>497700</v>
      </c>
      <c r="AF10" s="31">
        <v>637686</v>
      </c>
      <c r="AG10" s="31">
        <v>640385</v>
      </c>
      <c r="AH10" s="31">
        <v>693694</v>
      </c>
      <c r="AI10" s="31">
        <v>583027</v>
      </c>
      <c r="AJ10" s="31">
        <v>429173</v>
      </c>
      <c r="AK10" s="31">
        <v>624865</v>
      </c>
      <c r="AL10" s="31">
        <v>470336</v>
      </c>
      <c r="AM10" s="31">
        <v>722711</v>
      </c>
      <c r="AN10" s="31">
        <v>487880</v>
      </c>
      <c r="AO10" s="31">
        <v>446043</v>
      </c>
      <c r="AP10" s="31">
        <v>479108</v>
      </c>
      <c r="AQ10" s="31">
        <v>533092</v>
      </c>
      <c r="AR10" s="31">
        <v>681912</v>
      </c>
      <c r="AS10" s="31">
        <v>684798</v>
      </c>
      <c r="AT10" s="31">
        <v>741805</v>
      </c>
      <c r="AU10" s="31">
        <v>623462</v>
      </c>
      <c r="AV10" s="31">
        <v>458938</v>
      </c>
      <c r="AW10" s="31">
        <v>668202</v>
      </c>
      <c r="AX10" s="31">
        <v>502955</v>
      </c>
      <c r="AY10" s="31">
        <v>772834</v>
      </c>
      <c r="AZ10" s="31">
        <v>521717</v>
      </c>
      <c r="BA10" s="31">
        <v>476978</v>
      </c>
      <c r="BB10" s="31">
        <v>512336</v>
      </c>
      <c r="BC10" s="31">
        <v>570063</v>
      </c>
      <c r="BD10" s="31">
        <v>702608</v>
      </c>
      <c r="BE10" s="31">
        <v>705582</v>
      </c>
      <c r="BF10" s="31">
        <v>764318</v>
      </c>
      <c r="BG10" s="31">
        <v>642384</v>
      </c>
      <c r="BH10" s="31">
        <v>472866</v>
      </c>
      <c r="BI10" s="31">
        <v>688481</v>
      </c>
      <c r="BJ10" s="31">
        <v>518220</v>
      </c>
      <c r="BK10" s="31">
        <v>796288</v>
      </c>
      <c r="BL10" s="31">
        <v>537550</v>
      </c>
      <c r="BM10" s="31">
        <v>491454</v>
      </c>
      <c r="BN10" s="31">
        <v>527885</v>
      </c>
      <c r="BO10" s="31">
        <v>587364</v>
      </c>
      <c r="BP10" s="31">
        <v>723208</v>
      </c>
      <c r="BQ10" s="31">
        <v>726270</v>
      </c>
      <c r="BR10" s="31">
        <v>786728</v>
      </c>
      <c r="BS10" s="31">
        <v>661219</v>
      </c>
      <c r="BT10" s="31">
        <v>486731</v>
      </c>
      <c r="BU10" s="31">
        <v>708668</v>
      </c>
      <c r="BV10" s="31">
        <v>533414</v>
      </c>
      <c r="BW10" s="31">
        <v>819636</v>
      </c>
      <c r="BX10" s="31">
        <v>553312</v>
      </c>
      <c r="BY10" s="31">
        <v>505863</v>
      </c>
      <c r="BZ10" s="31">
        <v>543363</v>
      </c>
      <c r="CA10" s="31">
        <v>604588</v>
      </c>
      <c r="CB10" s="32">
        <v>4500000</v>
      </c>
      <c r="CP10" s="20"/>
      <c r="CQ10" s="20"/>
      <c r="CR10" s="20"/>
      <c r="CS10" s="20"/>
      <c r="CT10" s="20"/>
      <c r="CU10" s="20"/>
    </row>
    <row r="11" spans="1:99" ht="15" x14ac:dyDescent="0.2">
      <c r="A11" s="30">
        <v>2554</v>
      </c>
      <c r="B11" s="30">
        <v>1</v>
      </c>
      <c r="C11" s="30" t="s">
        <v>32</v>
      </c>
      <c r="D11" s="30" t="s">
        <v>30</v>
      </c>
      <c r="E11" s="30">
        <v>40000</v>
      </c>
      <c r="F11" s="30">
        <v>40312</v>
      </c>
      <c r="G11" s="30" t="s">
        <v>26</v>
      </c>
      <c r="H11" s="31">
        <v>0</v>
      </c>
      <c r="I11" s="31">
        <v>0</v>
      </c>
      <c r="J11" s="31">
        <v>0</v>
      </c>
      <c r="K11" s="31">
        <v>0</v>
      </c>
      <c r="L11" s="31">
        <v>0</v>
      </c>
      <c r="M11" s="31">
        <v>0</v>
      </c>
      <c r="N11" s="31">
        <v>0</v>
      </c>
      <c r="O11" s="31">
        <v>123000</v>
      </c>
      <c r="P11" s="31">
        <v>17000</v>
      </c>
      <c r="Q11" s="31">
        <v>15000</v>
      </c>
      <c r="R11" s="31">
        <v>10000</v>
      </c>
      <c r="S11" s="31">
        <v>28000</v>
      </c>
      <c r="T11" s="31">
        <v>18810</v>
      </c>
      <c r="U11" s="31">
        <v>17222</v>
      </c>
      <c r="V11" s="31">
        <v>13878</v>
      </c>
      <c r="W11" s="31">
        <v>15279</v>
      </c>
      <c r="X11" s="31">
        <v>10930</v>
      </c>
      <c r="Y11" s="31">
        <v>18350</v>
      </c>
      <c r="Z11" s="31">
        <v>4411</v>
      </c>
      <c r="AA11" s="31">
        <v>34547</v>
      </c>
      <c r="AB11" s="31">
        <v>18623</v>
      </c>
      <c r="AC11" s="31">
        <v>16782</v>
      </c>
      <c r="AD11" s="31">
        <v>10366</v>
      </c>
      <c r="AE11" s="31">
        <v>29802</v>
      </c>
      <c r="AF11" s="31">
        <v>19350</v>
      </c>
      <c r="AG11" s="31">
        <v>17716</v>
      </c>
      <c r="AH11" s="31">
        <v>14276</v>
      </c>
      <c r="AI11" s="31">
        <v>15717</v>
      </c>
      <c r="AJ11" s="31">
        <v>11245</v>
      </c>
      <c r="AK11" s="31">
        <v>18877</v>
      </c>
      <c r="AL11" s="31">
        <v>4537</v>
      </c>
      <c r="AM11" s="31">
        <v>35540</v>
      </c>
      <c r="AN11" s="31">
        <v>19157</v>
      </c>
      <c r="AO11" s="31">
        <v>17265</v>
      </c>
      <c r="AP11" s="31">
        <v>10664</v>
      </c>
      <c r="AQ11" s="31">
        <v>30656</v>
      </c>
      <c r="AR11" s="31">
        <v>19980</v>
      </c>
      <c r="AS11" s="31">
        <v>18292</v>
      </c>
      <c r="AT11" s="31">
        <v>14740</v>
      </c>
      <c r="AU11" s="31">
        <v>16229</v>
      </c>
      <c r="AV11" s="31">
        <v>11610</v>
      </c>
      <c r="AW11" s="31">
        <v>19491</v>
      </c>
      <c r="AX11" s="31">
        <v>4685</v>
      </c>
      <c r="AY11" s="31">
        <v>36696</v>
      </c>
      <c r="AZ11" s="31">
        <v>19781</v>
      </c>
      <c r="BA11" s="31">
        <v>17826</v>
      </c>
      <c r="BB11" s="31">
        <v>11012</v>
      </c>
      <c r="BC11" s="31">
        <v>31658</v>
      </c>
      <c r="BD11" s="31">
        <v>20610</v>
      </c>
      <c r="BE11" s="31">
        <v>18870</v>
      </c>
      <c r="BF11" s="31">
        <v>15206</v>
      </c>
      <c r="BG11" s="31">
        <v>16741</v>
      </c>
      <c r="BH11" s="31">
        <v>11977</v>
      </c>
      <c r="BI11" s="31">
        <v>20107</v>
      </c>
      <c r="BJ11" s="31">
        <v>4833</v>
      </c>
      <c r="BK11" s="31">
        <v>37854</v>
      </c>
      <c r="BL11" s="31">
        <v>20405</v>
      </c>
      <c r="BM11" s="31">
        <v>18389</v>
      </c>
      <c r="BN11" s="31">
        <v>11358</v>
      </c>
      <c r="BO11" s="31">
        <v>32650</v>
      </c>
      <c r="BP11" s="31">
        <v>21240</v>
      </c>
      <c r="BQ11" s="31">
        <v>19447</v>
      </c>
      <c r="BR11" s="31">
        <v>15671</v>
      </c>
      <c r="BS11" s="31">
        <v>17251</v>
      </c>
      <c r="BT11" s="31">
        <v>12344</v>
      </c>
      <c r="BU11" s="31">
        <v>20721</v>
      </c>
      <c r="BV11" s="31">
        <v>4979</v>
      </c>
      <c r="BW11" s="31">
        <v>39012</v>
      </c>
      <c r="BX11" s="31">
        <v>21027</v>
      </c>
      <c r="BY11" s="31">
        <v>18952</v>
      </c>
      <c r="BZ11" s="31">
        <v>11705</v>
      </c>
      <c r="CA11" s="31">
        <v>33651</v>
      </c>
      <c r="CB11" s="32">
        <v>193000</v>
      </c>
      <c r="CP11" s="20"/>
      <c r="CQ11" s="20"/>
      <c r="CR11" s="20"/>
      <c r="CS11" s="20"/>
      <c r="CT11" s="20"/>
      <c r="CU11" s="20"/>
    </row>
    <row r="12" spans="1:99" ht="15" x14ac:dyDescent="0.2">
      <c r="A12" s="30">
        <v>2554</v>
      </c>
      <c r="B12" s="30">
        <v>2</v>
      </c>
      <c r="C12" s="30" t="s">
        <v>32</v>
      </c>
      <c r="D12" s="30" t="s">
        <v>31</v>
      </c>
      <c r="E12" s="30">
        <v>40000</v>
      </c>
      <c r="F12" s="30">
        <v>40312</v>
      </c>
      <c r="G12" s="30" t="s">
        <v>26</v>
      </c>
      <c r="H12" s="31">
        <v>523000</v>
      </c>
      <c r="I12" s="31">
        <v>513000</v>
      </c>
      <c r="J12" s="31">
        <v>459000</v>
      </c>
      <c r="K12" s="31">
        <v>546000</v>
      </c>
      <c r="L12" s="31">
        <v>423000</v>
      </c>
      <c r="M12" s="31">
        <v>323000</v>
      </c>
      <c r="N12" s="31">
        <v>426000</v>
      </c>
      <c r="O12" s="31">
        <v>527000</v>
      </c>
      <c r="P12" s="31">
        <v>456000</v>
      </c>
      <c r="Q12" s="31">
        <v>351000</v>
      </c>
      <c r="R12" s="31">
        <v>530000</v>
      </c>
      <c r="S12" s="31">
        <v>423000</v>
      </c>
      <c r="T12" s="31">
        <v>760000</v>
      </c>
      <c r="U12" s="31">
        <v>745600</v>
      </c>
      <c r="V12" s="31">
        <v>667200</v>
      </c>
      <c r="W12" s="31">
        <v>792000</v>
      </c>
      <c r="X12" s="31">
        <v>615200</v>
      </c>
      <c r="Y12" s="31">
        <v>470400</v>
      </c>
      <c r="Z12" s="31">
        <v>620800</v>
      </c>
      <c r="AA12" s="31">
        <v>767200</v>
      </c>
      <c r="AB12" s="31">
        <v>663200</v>
      </c>
      <c r="AC12" s="31">
        <v>511200</v>
      </c>
      <c r="AD12" s="31">
        <v>771200</v>
      </c>
      <c r="AE12" s="31">
        <v>616000</v>
      </c>
      <c r="AF12" s="31">
        <v>804650</v>
      </c>
      <c r="AG12" s="31">
        <v>789404</v>
      </c>
      <c r="AH12" s="31">
        <v>706398</v>
      </c>
      <c r="AI12" s="31">
        <v>838530</v>
      </c>
      <c r="AJ12" s="31">
        <v>651343</v>
      </c>
      <c r="AK12" s="31">
        <v>498036</v>
      </c>
      <c r="AL12" s="31">
        <v>657272</v>
      </c>
      <c r="AM12" s="31">
        <v>812273</v>
      </c>
      <c r="AN12" s="31">
        <v>702163</v>
      </c>
      <c r="AO12" s="31">
        <v>541233</v>
      </c>
      <c r="AP12" s="31">
        <v>816508</v>
      </c>
      <c r="AQ12" s="31">
        <v>652190</v>
      </c>
      <c r="AR12" s="31">
        <v>885590</v>
      </c>
      <c r="AS12" s="31">
        <v>868810</v>
      </c>
      <c r="AT12" s="31">
        <v>777455</v>
      </c>
      <c r="AU12" s="31">
        <v>922878</v>
      </c>
      <c r="AV12" s="31">
        <v>716862</v>
      </c>
      <c r="AW12" s="31">
        <v>548134</v>
      </c>
      <c r="AX12" s="31">
        <v>723387</v>
      </c>
      <c r="AY12" s="31">
        <v>893980</v>
      </c>
      <c r="AZ12" s="31">
        <v>772794</v>
      </c>
      <c r="BA12" s="31">
        <v>595676</v>
      </c>
      <c r="BB12" s="31">
        <v>898641</v>
      </c>
      <c r="BC12" s="31">
        <v>717793</v>
      </c>
      <c r="BD12" s="31">
        <v>902500</v>
      </c>
      <c r="BE12" s="31">
        <v>885400</v>
      </c>
      <c r="BF12" s="31">
        <v>792300</v>
      </c>
      <c r="BG12" s="31">
        <v>940500</v>
      </c>
      <c r="BH12" s="31">
        <v>730550</v>
      </c>
      <c r="BI12" s="31">
        <v>558600</v>
      </c>
      <c r="BJ12" s="31">
        <v>737200</v>
      </c>
      <c r="BK12" s="31">
        <v>911050</v>
      </c>
      <c r="BL12" s="31">
        <v>787550</v>
      </c>
      <c r="BM12" s="31">
        <v>607050</v>
      </c>
      <c r="BN12" s="31">
        <v>915800</v>
      </c>
      <c r="BO12" s="31">
        <v>731500</v>
      </c>
      <c r="BP12" s="31">
        <v>962065</v>
      </c>
      <c r="BQ12" s="31">
        <v>943836</v>
      </c>
      <c r="BR12" s="31">
        <v>844592</v>
      </c>
      <c r="BS12" s="31">
        <v>1002573</v>
      </c>
      <c r="BT12" s="31">
        <v>778766</v>
      </c>
      <c r="BU12" s="31">
        <v>595468</v>
      </c>
      <c r="BV12" s="31">
        <v>785855</v>
      </c>
      <c r="BW12" s="31">
        <v>971179</v>
      </c>
      <c r="BX12" s="31">
        <v>839528</v>
      </c>
      <c r="BY12" s="31">
        <v>647115</v>
      </c>
      <c r="BZ12" s="31">
        <v>976243</v>
      </c>
      <c r="CA12" s="31">
        <v>779780</v>
      </c>
      <c r="CB12" s="32">
        <v>5500000</v>
      </c>
      <c r="CP12" s="20"/>
      <c r="CQ12" s="20"/>
      <c r="CR12" s="20"/>
      <c r="CS12" s="20"/>
      <c r="CT12" s="20"/>
      <c r="CU12" s="20"/>
    </row>
    <row r="13" spans="1:99" ht="15" x14ac:dyDescent="0.2">
      <c r="A13" s="30">
        <v>2555</v>
      </c>
      <c r="B13" s="30">
        <v>1</v>
      </c>
      <c r="C13" s="30" t="s">
        <v>33</v>
      </c>
      <c r="D13" s="30" t="s">
        <v>34</v>
      </c>
      <c r="E13" s="30">
        <v>40000</v>
      </c>
      <c r="F13" s="30">
        <v>40312</v>
      </c>
      <c r="G13" s="30" t="s">
        <v>26</v>
      </c>
      <c r="H13" s="31">
        <v>100000</v>
      </c>
      <c r="I13" s="31">
        <v>50000</v>
      </c>
      <c r="J13" s="31">
        <v>50000</v>
      </c>
      <c r="K13" s="31">
        <v>0</v>
      </c>
      <c r="L13" s="31">
        <v>0</v>
      </c>
      <c r="M13" s="31">
        <v>0</v>
      </c>
      <c r="N13" s="31">
        <v>0</v>
      </c>
      <c r="O13" s="31">
        <v>0</v>
      </c>
      <c r="P13" s="31">
        <v>0</v>
      </c>
      <c r="Q13" s="31">
        <v>0</v>
      </c>
      <c r="R13" s="31">
        <v>0</v>
      </c>
      <c r="S13" s="31">
        <v>0</v>
      </c>
      <c r="T13" s="31">
        <v>0</v>
      </c>
      <c r="U13" s="31">
        <v>0</v>
      </c>
      <c r="V13" s="31">
        <v>0</v>
      </c>
      <c r="W13" s="31">
        <v>0</v>
      </c>
      <c r="X13" s="31">
        <v>0</v>
      </c>
      <c r="Y13" s="31">
        <v>0</v>
      </c>
      <c r="Z13" s="31">
        <v>0</v>
      </c>
      <c r="AA13" s="31">
        <v>0</v>
      </c>
      <c r="AB13" s="31">
        <v>0</v>
      </c>
      <c r="AC13" s="31">
        <v>0</v>
      </c>
      <c r="AD13" s="31">
        <v>0</v>
      </c>
      <c r="AE13" s="31">
        <v>0</v>
      </c>
      <c r="AF13" s="31">
        <v>0</v>
      </c>
      <c r="AG13" s="31">
        <v>0</v>
      </c>
      <c r="AH13" s="31">
        <v>0</v>
      </c>
      <c r="AI13" s="31">
        <v>0</v>
      </c>
      <c r="AJ13" s="31">
        <v>0</v>
      </c>
      <c r="AK13" s="31">
        <v>0</v>
      </c>
      <c r="AL13" s="31">
        <v>0</v>
      </c>
      <c r="AM13" s="31">
        <v>0</v>
      </c>
      <c r="AN13" s="31">
        <v>0</v>
      </c>
      <c r="AO13" s="31">
        <v>0</v>
      </c>
      <c r="AP13" s="31">
        <v>0</v>
      </c>
      <c r="AQ13" s="31">
        <v>0</v>
      </c>
      <c r="AR13" s="31">
        <v>0</v>
      </c>
      <c r="AS13" s="31">
        <v>0</v>
      </c>
      <c r="AT13" s="31">
        <v>0</v>
      </c>
      <c r="AU13" s="31">
        <v>0</v>
      </c>
      <c r="AV13" s="31">
        <v>0</v>
      </c>
      <c r="AW13" s="31">
        <v>0</v>
      </c>
      <c r="AX13" s="31">
        <v>0</v>
      </c>
      <c r="AY13" s="31">
        <v>0</v>
      </c>
      <c r="AZ13" s="31">
        <v>0</v>
      </c>
      <c r="BA13" s="31">
        <v>0</v>
      </c>
      <c r="BB13" s="31">
        <v>0</v>
      </c>
      <c r="BC13" s="31">
        <v>0</v>
      </c>
      <c r="BD13" s="31">
        <v>0</v>
      </c>
      <c r="BE13" s="31">
        <v>0</v>
      </c>
      <c r="BF13" s="31">
        <v>0</v>
      </c>
      <c r="BG13" s="31">
        <v>0</v>
      </c>
      <c r="BH13" s="31">
        <v>0</v>
      </c>
      <c r="BI13" s="31">
        <v>0</v>
      </c>
      <c r="BJ13" s="31">
        <v>0</v>
      </c>
      <c r="BK13" s="31">
        <v>0</v>
      </c>
      <c r="BL13" s="31">
        <v>0</v>
      </c>
      <c r="BM13" s="31">
        <v>0</v>
      </c>
      <c r="BN13" s="31">
        <v>0</v>
      </c>
      <c r="BO13" s="31">
        <v>0</v>
      </c>
      <c r="BP13" s="31">
        <v>0</v>
      </c>
      <c r="BQ13" s="31">
        <v>0</v>
      </c>
      <c r="BR13" s="31">
        <v>0</v>
      </c>
      <c r="BS13" s="31">
        <v>0</v>
      </c>
      <c r="BT13" s="31">
        <v>0</v>
      </c>
      <c r="BU13" s="31">
        <v>0</v>
      </c>
      <c r="BV13" s="31">
        <v>0</v>
      </c>
      <c r="BW13" s="31">
        <v>0</v>
      </c>
      <c r="BX13" s="31">
        <v>0</v>
      </c>
      <c r="BY13" s="31">
        <v>0</v>
      </c>
      <c r="BZ13" s="31">
        <v>0</v>
      </c>
      <c r="CA13" s="31">
        <v>0</v>
      </c>
      <c r="CB13" s="32">
        <v>200000</v>
      </c>
      <c r="CC13" s="33"/>
      <c r="CD13" s="33"/>
      <c r="CE13" s="33"/>
      <c r="CF13" s="33"/>
      <c r="CG13" s="33"/>
      <c r="CH13" s="33"/>
      <c r="CI13" s="33"/>
      <c r="CJ13" s="33"/>
      <c r="CK13" s="33"/>
      <c r="CL13" s="33"/>
      <c r="CM13" s="33"/>
      <c r="CN13" s="33"/>
      <c r="CO13" s="33"/>
      <c r="CP13" s="34"/>
      <c r="CQ13" s="33"/>
      <c r="CR13" s="34"/>
    </row>
    <row r="14" spans="1:99" ht="15" x14ac:dyDescent="0.2">
      <c r="A14" s="30">
        <v>2559</v>
      </c>
      <c r="B14" s="30">
        <v>1</v>
      </c>
      <c r="C14" s="30" t="s">
        <v>35</v>
      </c>
      <c r="D14" s="30" t="s">
        <v>25</v>
      </c>
      <c r="E14" s="30">
        <v>40000</v>
      </c>
      <c r="F14" s="30">
        <v>40312</v>
      </c>
      <c r="G14" s="30" t="s">
        <v>26</v>
      </c>
      <c r="H14" s="31">
        <v>9000</v>
      </c>
      <c r="I14" s="31">
        <v>22000</v>
      </c>
      <c r="J14" s="31">
        <v>21000</v>
      </c>
      <c r="K14" s="31">
        <v>36000</v>
      </c>
      <c r="L14" s="31">
        <v>10000</v>
      </c>
      <c r="M14" s="31">
        <v>30000</v>
      </c>
      <c r="N14" s="31">
        <v>32000</v>
      </c>
      <c r="O14" s="31">
        <v>16000</v>
      </c>
      <c r="P14" s="31">
        <v>29000</v>
      </c>
      <c r="Q14" s="31">
        <v>19000</v>
      </c>
      <c r="R14" s="31">
        <v>23000</v>
      </c>
      <c r="S14" s="31">
        <v>14000</v>
      </c>
      <c r="T14" s="31">
        <v>9388</v>
      </c>
      <c r="U14" s="31">
        <v>22919</v>
      </c>
      <c r="V14" s="31">
        <v>21332</v>
      </c>
      <c r="W14" s="31">
        <v>36826</v>
      </c>
      <c r="X14" s="31">
        <v>10599</v>
      </c>
      <c r="Y14" s="31">
        <v>30639</v>
      </c>
      <c r="Z14" s="31">
        <v>32872</v>
      </c>
      <c r="AA14" s="31">
        <v>16490</v>
      </c>
      <c r="AB14" s="31">
        <v>29805</v>
      </c>
      <c r="AC14" s="31">
        <v>19529</v>
      </c>
      <c r="AD14" s="31">
        <v>23645</v>
      </c>
      <c r="AE14" s="31">
        <v>14956</v>
      </c>
      <c r="AF14" s="31">
        <v>9667</v>
      </c>
      <c r="AG14" s="31">
        <v>23600</v>
      </c>
      <c r="AH14" s="31">
        <v>21966</v>
      </c>
      <c r="AI14" s="31">
        <v>37921</v>
      </c>
      <c r="AJ14" s="31">
        <v>10914</v>
      </c>
      <c r="AK14" s="31">
        <v>31550</v>
      </c>
      <c r="AL14" s="31">
        <v>33849</v>
      </c>
      <c r="AM14" s="31">
        <v>16980</v>
      </c>
      <c r="AN14" s="31">
        <v>30692</v>
      </c>
      <c r="AO14" s="31">
        <v>20110</v>
      </c>
      <c r="AP14" s="31">
        <v>24348</v>
      </c>
      <c r="AQ14" s="31">
        <v>15403</v>
      </c>
      <c r="AR14" s="31">
        <v>9981</v>
      </c>
      <c r="AS14" s="31">
        <v>24367</v>
      </c>
      <c r="AT14" s="31">
        <v>22680</v>
      </c>
      <c r="AU14" s="31">
        <v>39153</v>
      </c>
      <c r="AV14" s="31">
        <v>11268</v>
      </c>
      <c r="AW14" s="31">
        <v>32575</v>
      </c>
      <c r="AX14" s="31">
        <v>34949</v>
      </c>
      <c r="AY14" s="31">
        <v>17532</v>
      </c>
      <c r="AZ14" s="31">
        <v>31689</v>
      </c>
      <c r="BA14" s="31">
        <v>20764</v>
      </c>
      <c r="BB14" s="31">
        <v>25139</v>
      </c>
      <c r="BC14" s="31">
        <v>15903</v>
      </c>
      <c r="BD14" s="31">
        <v>10296</v>
      </c>
      <c r="BE14" s="31">
        <v>25134</v>
      </c>
      <c r="BF14" s="31">
        <v>23394</v>
      </c>
      <c r="BG14" s="31">
        <v>40386</v>
      </c>
      <c r="BH14" s="31">
        <v>11623</v>
      </c>
      <c r="BI14" s="31">
        <v>33600</v>
      </c>
      <c r="BJ14" s="31">
        <v>36049</v>
      </c>
      <c r="BK14" s="31">
        <v>18084</v>
      </c>
      <c r="BL14" s="31">
        <v>32686</v>
      </c>
      <c r="BM14" s="31">
        <v>21417</v>
      </c>
      <c r="BN14" s="31">
        <v>25930</v>
      </c>
      <c r="BO14" s="31">
        <v>16401</v>
      </c>
      <c r="BP14" s="31">
        <v>10610</v>
      </c>
      <c r="BQ14" s="31">
        <v>25901</v>
      </c>
      <c r="BR14" s="31">
        <v>24107</v>
      </c>
      <c r="BS14" s="31">
        <v>41618</v>
      </c>
      <c r="BT14" s="31">
        <v>11978</v>
      </c>
      <c r="BU14" s="31">
        <v>34626</v>
      </c>
      <c r="BV14" s="31">
        <v>37149</v>
      </c>
      <c r="BW14" s="31">
        <v>18635</v>
      </c>
      <c r="BX14" s="31">
        <v>33683</v>
      </c>
      <c r="BY14" s="31">
        <v>22070</v>
      </c>
      <c r="BZ14" s="31">
        <v>26722</v>
      </c>
      <c r="CA14" s="31">
        <v>16901</v>
      </c>
      <c r="CB14" s="32">
        <v>261000</v>
      </c>
      <c r="CC14" s="33"/>
      <c r="CD14" s="33"/>
      <c r="CE14" s="33"/>
      <c r="CF14" s="33"/>
      <c r="CG14" s="33"/>
      <c r="CH14" s="33"/>
      <c r="CI14" s="33"/>
      <c r="CJ14" s="33"/>
      <c r="CK14" s="33"/>
      <c r="CL14" s="33"/>
      <c r="CM14" s="33"/>
      <c r="CN14" s="33"/>
      <c r="CO14" s="33"/>
      <c r="CP14" s="34"/>
      <c r="CQ14" s="33"/>
      <c r="CR14" s="34"/>
    </row>
    <row r="15" spans="1:99" ht="15" x14ac:dyDescent="0.2">
      <c r="A15" s="30">
        <v>3402</v>
      </c>
      <c r="B15" s="30">
        <v>1</v>
      </c>
      <c r="C15" s="30" t="s">
        <v>36</v>
      </c>
      <c r="D15" s="30" t="s">
        <v>37</v>
      </c>
      <c r="E15" s="30">
        <v>40000</v>
      </c>
      <c r="F15" s="30">
        <v>40312</v>
      </c>
      <c r="G15" s="30" t="s">
        <v>26</v>
      </c>
      <c r="H15" s="31">
        <v>337000</v>
      </c>
      <c r="I15" s="31">
        <v>346000</v>
      </c>
      <c r="J15" s="31">
        <v>316000</v>
      </c>
      <c r="K15" s="31">
        <v>325000</v>
      </c>
      <c r="L15" s="31">
        <v>225000</v>
      </c>
      <c r="M15" s="31">
        <v>365000</v>
      </c>
      <c r="N15" s="31">
        <v>349000</v>
      </c>
      <c r="O15" s="31">
        <v>394000</v>
      </c>
      <c r="P15" s="31">
        <v>364000</v>
      </c>
      <c r="Q15" s="31">
        <v>333000</v>
      </c>
      <c r="R15" s="31">
        <v>412000</v>
      </c>
      <c r="S15" s="31">
        <v>215000</v>
      </c>
      <c r="T15" s="31">
        <v>338908</v>
      </c>
      <c r="U15" s="31">
        <v>347721</v>
      </c>
      <c r="V15" s="31">
        <v>318076</v>
      </c>
      <c r="W15" s="31">
        <v>327290</v>
      </c>
      <c r="X15" s="31">
        <v>226339</v>
      </c>
      <c r="Y15" s="31">
        <v>366950</v>
      </c>
      <c r="Z15" s="31">
        <v>351326</v>
      </c>
      <c r="AA15" s="31">
        <v>396594</v>
      </c>
      <c r="AB15" s="31">
        <v>366549</v>
      </c>
      <c r="AC15" s="31">
        <v>335302</v>
      </c>
      <c r="AD15" s="31">
        <v>414621</v>
      </c>
      <c r="AE15" s="31">
        <v>216324</v>
      </c>
      <c r="AF15" s="31">
        <v>341192</v>
      </c>
      <c r="AG15" s="31">
        <v>350064</v>
      </c>
      <c r="AH15" s="31">
        <v>320220</v>
      </c>
      <c r="AI15" s="31">
        <v>329496</v>
      </c>
      <c r="AJ15" s="31">
        <v>227864</v>
      </c>
      <c r="AK15" s="31">
        <v>369423</v>
      </c>
      <c r="AL15" s="31">
        <v>353694</v>
      </c>
      <c r="AM15" s="31">
        <v>399267</v>
      </c>
      <c r="AN15" s="31">
        <v>369020</v>
      </c>
      <c r="AO15" s="31">
        <v>337562</v>
      </c>
      <c r="AP15" s="31">
        <v>417416</v>
      </c>
      <c r="AQ15" s="31">
        <v>217782</v>
      </c>
      <c r="AR15" s="31">
        <v>343645</v>
      </c>
      <c r="AS15" s="31">
        <v>352582</v>
      </c>
      <c r="AT15" s="31">
        <v>322523</v>
      </c>
      <c r="AU15" s="31">
        <v>331865</v>
      </c>
      <c r="AV15" s="31">
        <v>229503</v>
      </c>
      <c r="AW15" s="31">
        <v>372079</v>
      </c>
      <c r="AX15" s="31">
        <v>356237</v>
      </c>
      <c r="AY15" s="31">
        <v>402138</v>
      </c>
      <c r="AZ15" s="31">
        <v>371673</v>
      </c>
      <c r="BA15" s="31">
        <v>339989</v>
      </c>
      <c r="BB15" s="31">
        <v>420417</v>
      </c>
      <c r="BC15" s="31">
        <v>219349</v>
      </c>
      <c r="BD15" s="31">
        <v>346183</v>
      </c>
      <c r="BE15" s="31">
        <v>355186</v>
      </c>
      <c r="BF15" s="31">
        <v>324905</v>
      </c>
      <c r="BG15" s="31">
        <v>334316</v>
      </c>
      <c r="BH15" s="31">
        <v>231198</v>
      </c>
      <c r="BI15" s="31">
        <v>374827</v>
      </c>
      <c r="BJ15" s="31">
        <v>358868</v>
      </c>
      <c r="BK15" s="31">
        <v>405108</v>
      </c>
      <c r="BL15" s="31">
        <v>374418</v>
      </c>
      <c r="BM15" s="31">
        <v>342500</v>
      </c>
      <c r="BN15" s="31">
        <v>423522</v>
      </c>
      <c r="BO15" s="31">
        <v>220969</v>
      </c>
      <c r="BP15" s="31">
        <v>348721</v>
      </c>
      <c r="BQ15" s="31">
        <v>357790</v>
      </c>
      <c r="BR15" s="31">
        <v>327287</v>
      </c>
      <c r="BS15" s="31">
        <v>336767</v>
      </c>
      <c r="BT15" s="31">
        <v>232893</v>
      </c>
      <c r="BU15" s="31">
        <v>377575</v>
      </c>
      <c r="BV15" s="31">
        <v>361499</v>
      </c>
      <c r="BW15" s="31">
        <v>408078</v>
      </c>
      <c r="BX15" s="31">
        <v>377163</v>
      </c>
      <c r="BY15" s="31">
        <v>345011</v>
      </c>
      <c r="BZ15" s="31">
        <v>426627</v>
      </c>
      <c r="CA15" s="31">
        <v>222589</v>
      </c>
      <c r="CB15" s="32">
        <v>3981000</v>
      </c>
      <c r="CC15" s="33"/>
      <c r="CD15" s="33"/>
      <c r="CE15" s="33"/>
      <c r="CF15" s="33"/>
      <c r="CG15" s="33"/>
      <c r="CH15" s="33"/>
      <c r="CI15" s="33"/>
      <c r="CJ15" s="33"/>
      <c r="CK15" s="33"/>
      <c r="CL15" s="33"/>
      <c r="CM15" s="33"/>
      <c r="CN15" s="33"/>
      <c r="CO15" s="33"/>
      <c r="CP15" s="34"/>
      <c r="CQ15" s="33"/>
      <c r="CR15" s="34"/>
    </row>
    <row r="16" spans="1:99" ht="15" x14ac:dyDescent="0.2">
      <c r="A16" s="30">
        <v>3403</v>
      </c>
      <c r="B16" s="30">
        <v>1</v>
      </c>
      <c r="C16" s="30" t="s">
        <v>38</v>
      </c>
      <c r="D16" s="30" t="s">
        <v>39</v>
      </c>
      <c r="E16" s="30">
        <v>40000</v>
      </c>
      <c r="F16" s="30">
        <v>40312</v>
      </c>
      <c r="G16" s="30" t="s">
        <v>26</v>
      </c>
      <c r="H16" s="31">
        <v>90000</v>
      </c>
      <c r="I16" s="31">
        <v>121000</v>
      </c>
      <c r="J16" s="31">
        <v>48000</v>
      </c>
      <c r="K16" s="31">
        <v>26000</v>
      </c>
      <c r="L16" s="31">
        <v>23000</v>
      </c>
      <c r="M16" s="31">
        <v>102000</v>
      </c>
      <c r="N16" s="31">
        <v>104000</v>
      </c>
      <c r="O16" s="31">
        <v>147000</v>
      </c>
      <c r="P16" s="31">
        <v>162000</v>
      </c>
      <c r="Q16" s="31">
        <v>94000</v>
      </c>
      <c r="R16" s="31">
        <v>132000</v>
      </c>
      <c r="S16" s="31">
        <v>125000</v>
      </c>
      <c r="T16" s="31">
        <v>93049</v>
      </c>
      <c r="U16" s="31">
        <v>125114</v>
      </c>
      <c r="V16" s="31">
        <v>49489</v>
      </c>
      <c r="W16" s="31">
        <v>24200</v>
      </c>
      <c r="X16" s="31">
        <v>24200</v>
      </c>
      <c r="Y16" s="31">
        <v>105633</v>
      </c>
      <c r="Z16" s="31">
        <v>107448</v>
      </c>
      <c r="AA16" s="31">
        <v>151371</v>
      </c>
      <c r="AB16" s="31">
        <v>167222</v>
      </c>
      <c r="AC16" s="31">
        <v>96800</v>
      </c>
      <c r="AD16" s="31">
        <v>136488</v>
      </c>
      <c r="AE16" s="31">
        <v>128986</v>
      </c>
      <c r="AF16" s="31">
        <v>95894</v>
      </c>
      <c r="AG16" s="31">
        <v>128940</v>
      </c>
      <c r="AH16" s="31">
        <v>51002</v>
      </c>
      <c r="AI16" s="31">
        <v>24940</v>
      </c>
      <c r="AJ16" s="31">
        <v>24940</v>
      </c>
      <c r="AK16" s="31">
        <v>108863</v>
      </c>
      <c r="AL16" s="31">
        <v>110734</v>
      </c>
      <c r="AM16" s="31">
        <v>156000</v>
      </c>
      <c r="AN16" s="31">
        <v>172335</v>
      </c>
      <c r="AO16" s="31">
        <v>99760</v>
      </c>
      <c r="AP16" s="31">
        <v>140662</v>
      </c>
      <c r="AQ16" s="31">
        <v>132930</v>
      </c>
      <c r="AR16" s="31">
        <v>98893</v>
      </c>
      <c r="AS16" s="31">
        <v>132972</v>
      </c>
      <c r="AT16" s="31">
        <v>52597</v>
      </c>
      <c r="AU16" s="31">
        <v>25720</v>
      </c>
      <c r="AV16" s="31">
        <v>25720</v>
      </c>
      <c r="AW16" s="31">
        <v>112268</v>
      </c>
      <c r="AX16" s="31">
        <v>114197</v>
      </c>
      <c r="AY16" s="31">
        <v>160879</v>
      </c>
      <c r="AZ16" s="31">
        <v>177725</v>
      </c>
      <c r="BA16" s="31">
        <v>102880</v>
      </c>
      <c r="BB16" s="31">
        <v>145061</v>
      </c>
      <c r="BC16" s="31">
        <v>137088</v>
      </c>
      <c r="BD16" s="31">
        <v>101892</v>
      </c>
      <c r="BE16" s="31">
        <v>137005</v>
      </c>
      <c r="BF16" s="31">
        <v>54192</v>
      </c>
      <c r="BG16" s="31">
        <v>26500</v>
      </c>
      <c r="BH16" s="31">
        <v>26500</v>
      </c>
      <c r="BI16" s="31">
        <v>115672</v>
      </c>
      <c r="BJ16" s="31">
        <v>117660</v>
      </c>
      <c r="BK16" s="31">
        <v>165758</v>
      </c>
      <c r="BL16" s="31">
        <v>183115</v>
      </c>
      <c r="BM16" s="31">
        <v>106000</v>
      </c>
      <c r="BN16" s="31">
        <v>149460</v>
      </c>
      <c r="BO16" s="31">
        <v>141246</v>
      </c>
      <c r="BP16" s="31">
        <v>104892</v>
      </c>
      <c r="BQ16" s="31">
        <v>141038</v>
      </c>
      <c r="BR16" s="31">
        <v>55788</v>
      </c>
      <c r="BS16" s="31">
        <v>27280</v>
      </c>
      <c r="BT16" s="31">
        <v>27280</v>
      </c>
      <c r="BU16" s="31">
        <v>119077</v>
      </c>
      <c r="BV16" s="31">
        <v>121123</v>
      </c>
      <c r="BW16" s="31">
        <v>170636</v>
      </c>
      <c r="BX16" s="31">
        <v>188505</v>
      </c>
      <c r="BY16" s="31">
        <v>109120</v>
      </c>
      <c r="BZ16" s="31">
        <v>153859</v>
      </c>
      <c r="CA16" s="31">
        <v>145402</v>
      </c>
      <c r="CB16" s="32">
        <v>1174000</v>
      </c>
      <c r="CC16" s="33"/>
      <c r="CD16" s="33"/>
      <c r="CE16" s="33"/>
      <c r="CF16" s="33"/>
      <c r="CG16" s="33"/>
      <c r="CH16" s="33"/>
      <c r="CI16" s="33"/>
      <c r="CJ16" s="33"/>
      <c r="CK16" s="33"/>
      <c r="CL16" s="33"/>
      <c r="CM16" s="33"/>
      <c r="CN16" s="33"/>
      <c r="CO16" s="33"/>
      <c r="CP16" s="34"/>
      <c r="CQ16" s="33"/>
      <c r="CR16" s="34"/>
    </row>
    <row r="17" spans="1:96" ht="15" x14ac:dyDescent="0.2">
      <c r="A17" s="30">
        <v>3404</v>
      </c>
      <c r="B17" s="30">
        <v>1</v>
      </c>
      <c r="C17" s="30" t="s">
        <v>40</v>
      </c>
      <c r="D17" s="30" t="s">
        <v>41</v>
      </c>
      <c r="E17" s="30">
        <v>40000</v>
      </c>
      <c r="F17" s="30">
        <v>40312</v>
      </c>
      <c r="G17" s="30" t="s">
        <v>26</v>
      </c>
      <c r="H17" s="31">
        <v>45000</v>
      </c>
      <c r="I17" s="31">
        <v>56000</v>
      </c>
      <c r="J17" s="31">
        <v>78000</v>
      </c>
      <c r="K17" s="31">
        <v>75000</v>
      </c>
      <c r="L17" s="31">
        <v>40000</v>
      </c>
      <c r="M17" s="31">
        <v>54000</v>
      </c>
      <c r="N17" s="31">
        <v>47000</v>
      </c>
      <c r="O17" s="31">
        <v>128000</v>
      </c>
      <c r="P17" s="31">
        <v>127000</v>
      </c>
      <c r="Q17" s="31">
        <v>105000</v>
      </c>
      <c r="R17" s="31">
        <v>100000</v>
      </c>
      <c r="S17" s="31">
        <v>72000</v>
      </c>
      <c r="T17" s="31">
        <v>37332</v>
      </c>
      <c r="U17" s="31">
        <v>45824</v>
      </c>
      <c r="V17" s="31">
        <v>64566</v>
      </c>
      <c r="W17" s="31">
        <v>61506</v>
      </c>
      <c r="X17" s="31">
        <v>32818</v>
      </c>
      <c r="Y17" s="31">
        <v>44676</v>
      </c>
      <c r="Z17" s="31">
        <v>39015</v>
      </c>
      <c r="AA17" s="31">
        <v>105570</v>
      </c>
      <c r="AB17" s="31">
        <v>104422</v>
      </c>
      <c r="AC17" s="31">
        <v>86828</v>
      </c>
      <c r="AD17" s="31">
        <v>82926</v>
      </c>
      <c r="AE17" s="31">
        <v>59517</v>
      </c>
      <c r="AF17" s="31">
        <v>37576</v>
      </c>
      <c r="AG17" s="31">
        <v>46123</v>
      </c>
      <c r="AH17" s="31">
        <v>64988</v>
      </c>
      <c r="AI17" s="31">
        <v>61908</v>
      </c>
      <c r="AJ17" s="31">
        <v>33033</v>
      </c>
      <c r="AK17" s="31">
        <v>44968</v>
      </c>
      <c r="AL17" s="31">
        <v>39270</v>
      </c>
      <c r="AM17" s="31">
        <v>106260</v>
      </c>
      <c r="AN17" s="31">
        <v>105105</v>
      </c>
      <c r="AO17" s="31">
        <v>87395</v>
      </c>
      <c r="AP17" s="31">
        <v>83468</v>
      </c>
      <c r="AQ17" s="31">
        <v>59906</v>
      </c>
      <c r="AR17" s="31">
        <v>37869</v>
      </c>
      <c r="AS17" s="31">
        <v>46482</v>
      </c>
      <c r="AT17" s="31">
        <v>65494</v>
      </c>
      <c r="AU17" s="31">
        <v>62390</v>
      </c>
      <c r="AV17" s="31">
        <v>33290</v>
      </c>
      <c r="AW17" s="31">
        <v>45318</v>
      </c>
      <c r="AX17" s="31">
        <v>39576</v>
      </c>
      <c r="AY17" s="31">
        <v>107088</v>
      </c>
      <c r="AZ17" s="31">
        <v>105924</v>
      </c>
      <c r="BA17" s="31">
        <v>88076</v>
      </c>
      <c r="BB17" s="31">
        <v>84118</v>
      </c>
      <c r="BC17" s="31">
        <v>60375</v>
      </c>
      <c r="BD17" s="31">
        <v>38162</v>
      </c>
      <c r="BE17" s="31">
        <v>46842</v>
      </c>
      <c r="BF17" s="31">
        <v>66001</v>
      </c>
      <c r="BG17" s="31">
        <v>62873</v>
      </c>
      <c r="BH17" s="31">
        <v>33548</v>
      </c>
      <c r="BI17" s="31">
        <v>45669</v>
      </c>
      <c r="BJ17" s="31">
        <v>39882</v>
      </c>
      <c r="BK17" s="31">
        <v>107916</v>
      </c>
      <c r="BL17" s="31">
        <v>106743</v>
      </c>
      <c r="BM17" s="31">
        <v>88757</v>
      </c>
      <c r="BN17" s="31">
        <v>84769</v>
      </c>
      <c r="BO17" s="31">
        <v>60838</v>
      </c>
      <c r="BP17" s="31">
        <v>38454</v>
      </c>
      <c r="BQ17" s="31">
        <v>47201</v>
      </c>
      <c r="BR17" s="31">
        <v>66507</v>
      </c>
      <c r="BS17" s="31">
        <v>63355</v>
      </c>
      <c r="BT17" s="31">
        <v>33805</v>
      </c>
      <c r="BU17" s="31">
        <v>46019</v>
      </c>
      <c r="BV17" s="31">
        <v>40188</v>
      </c>
      <c r="BW17" s="31">
        <v>108744</v>
      </c>
      <c r="BX17" s="31">
        <v>107562</v>
      </c>
      <c r="BY17" s="31">
        <v>89438</v>
      </c>
      <c r="BZ17" s="31">
        <v>85419</v>
      </c>
      <c r="CA17" s="31">
        <v>61308</v>
      </c>
      <c r="CB17" s="32">
        <v>927000</v>
      </c>
      <c r="CC17" s="33"/>
      <c r="CD17" s="33"/>
      <c r="CE17" s="33"/>
      <c r="CF17" s="33"/>
      <c r="CG17" s="33"/>
      <c r="CH17" s="33"/>
      <c r="CI17" s="33"/>
      <c r="CJ17" s="33"/>
      <c r="CK17" s="33"/>
      <c r="CL17" s="33"/>
      <c r="CM17" s="33"/>
      <c r="CN17" s="33"/>
      <c r="CO17" s="33"/>
      <c r="CP17" s="34"/>
      <c r="CQ17" s="33"/>
      <c r="CR17" s="34"/>
    </row>
    <row r="18" spans="1:96" ht="15" x14ac:dyDescent="0.2">
      <c r="A18" s="30">
        <v>3405</v>
      </c>
      <c r="B18" s="30">
        <v>1</v>
      </c>
      <c r="C18" s="35" t="s">
        <v>42</v>
      </c>
      <c r="D18" s="30" t="s">
        <v>43</v>
      </c>
      <c r="E18" s="30">
        <v>40000</v>
      </c>
      <c r="F18" s="30">
        <v>40312</v>
      </c>
      <c r="G18" s="30" t="s">
        <v>26</v>
      </c>
      <c r="H18" s="31">
        <v>68000</v>
      </c>
      <c r="I18" s="31">
        <v>159000</v>
      </c>
      <c r="J18" s="31">
        <v>147000</v>
      </c>
      <c r="K18" s="31">
        <v>70000</v>
      </c>
      <c r="L18" s="31">
        <v>192000</v>
      </c>
      <c r="M18" s="31">
        <v>299000</v>
      </c>
      <c r="N18" s="31">
        <v>312000</v>
      </c>
      <c r="O18" s="31">
        <v>134000</v>
      </c>
      <c r="P18" s="31">
        <v>591000</v>
      </c>
      <c r="Q18" s="31">
        <v>472000</v>
      </c>
      <c r="R18" s="31">
        <v>157000</v>
      </c>
      <c r="S18" s="31">
        <v>786000</v>
      </c>
      <c r="T18" s="31">
        <v>56400</v>
      </c>
      <c r="U18" s="31">
        <v>132540</v>
      </c>
      <c r="V18" s="31">
        <v>122670</v>
      </c>
      <c r="W18" s="31">
        <v>58656</v>
      </c>
      <c r="X18" s="31">
        <v>159612</v>
      </c>
      <c r="Y18" s="31">
        <v>248442</v>
      </c>
      <c r="Z18" s="31">
        <v>259722</v>
      </c>
      <c r="AA18" s="31">
        <v>111672</v>
      </c>
      <c r="AB18" s="31">
        <v>492372</v>
      </c>
      <c r="AC18" s="31">
        <v>392826</v>
      </c>
      <c r="AD18" s="31">
        <v>130848</v>
      </c>
      <c r="AE18" s="31">
        <v>654240</v>
      </c>
      <c r="AF18" s="31">
        <v>60780</v>
      </c>
      <c r="AG18" s="31">
        <v>142833</v>
      </c>
      <c r="AH18" s="31">
        <v>132196</v>
      </c>
      <c r="AI18" s="31">
        <v>63211</v>
      </c>
      <c r="AJ18" s="31">
        <v>172007</v>
      </c>
      <c r="AK18" s="31">
        <v>267736</v>
      </c>
      <c r="AL18" s="31">
        <v>279892</v>
      </c>
      <c r="AM18" s="31">
        <v>120344</v>
      </c>
      <c r="AN18" s="31">
        <v>530609</v>
      </c>
      <c r="AO18" s="31">
        <v>423333</v>
      </c>
      <c r="AP18" s="31">
        <v>141010</v>
      </c>
      <c r="AQ18" s="31">
        <v>705049</v>
      </c>
      <c r="AR18" s="31">
        <v>61180</v>
      </c>
      <c r="AS18" s="31">
        <v>143773</v>
      </c>
      <c r="AT18" s="31">
        <v>133066</v>
      </c>
      <c r="AU18" s="31">
        <v>63627</v>
      </c>
      <c r="AV18" s="31">
        <v>173139</v>
      </c>
      <c r="AW18" s="31">
        <v>269498</v>
      </c>
      <c r="AX18" s="31">
        <v>281734</v>
      </c>
      <c r="AY18" s="31">
        <v>121136</v>
      </c>
      <c r="AZ18" s="31">
        <v>534101</v>
      </c>
      <c r="BA18" s="31">
        <v>426119</v>
      </c>
      <c r="BB18" s="31">
        <v>141938</v>
      </c>
      <c r="BC18" s="31">
        <v>709689</v>
      </c>
      <c r="BD18" s="31">
        <v>61600</v>
      </c>
      <c r="BE18" s="31">
        <v>144760</v>
      </c>
      <c r="BF18" s="31">
        <v>133980</v>
      </c>
      <c r="BG18" s="31">
        <v>64064</v>
      </c>
      <c r="BH18" s="31">
        <v>174328</v>
      </c>
      <c r="BI18" s="31">
        <v>271348</v>
      </c>
      <c r="BJ18" s="31">
        <v>283668</v>
      </c>
      <c r="BK18" s="31">
        <v>121968</v>
      </c>
      <c r="BL18" s="31">
        <v>537768</v>
      </c>
      <c r="BM18" s="31">
        <v>429044</v>
      </c>
      <c r="BN18" s="31">
        <v>142912</v>
      </c>
      <c r="BO18" s="31">
        <v>714560</v>
      </c>
      <c r="BP18" s="31">
        <v>58020</v>
      </c>
      <c r="BQ18" s="31">
        <v>136347</v>
      </c>
      <c r="BR18" s="31">
        <v>126194</v>
      </c>
      <c r="BS18" s="31">
        <v>60341</v>
      </c>
      <c r="BT18" s="31">
        <v>164197</v>
      </c>
      <c r="BU18" s="31">
        <v>255578</v>
      </c>
      <c r="BV18" s="31">
        <v>267182</v>
      </c>
      <c r="BW18" s="31">
        <v>114880</v>
      </c>
      <c r="BX18" s="31">
        <v>506515</v>
      </c>
      <c r="BY18" s="31">
        <v>404109</v>
      </c>
      <c r="BZ18" s="31">
        <v>134606</v>
      </c>
      <c r="CA18" s="31">
        <v>673031</v>
      </c>
      <c r="CB18" s="32">
        <v>3387000</v>
      </c>
      <c r="CC18" s="33"/>
      <c r="CD18" s="33"/>
      <c r="CE18" s="33"/>
      <c r="CF18" s="33"/>
      <c r="CG18" s="33"/>
      <c r="CH18" s="33"/>
      <c r="CI18" s="33"/>
      <c r="CJ18" s="33"/>
      <c r="CK18" s="33"/>
      <c r="CL18" s="33"/>
      <c r="CM18" s="33"/>
      <c r="CN18" s="33"/>
      <c r="CO18" s="33"/>
      <c r="CP18" s="34"/>
      <c r="CQ18" s="33"/>
      <c r="CR18" s="34"/>
    </row>
    <row r="19" spans="1:96" ht="15" x14ac:dyDescent="0.2">
      <c r="A19" s="30">
        <v>3406</v>
      </c>
      <c r="B19" s="30">
        <v>1</v>
      </c>
      <c r="C19" s="35" t="s">
        <v>44</v>
      </c>
      <c r="D19" s="30" t="s">
        <v>43</v>
      </c>
      <c r="E19" s="30">
        <v>40000</v>
      </c>
      <c r="F19" s="30">
        <v>40312</v>
      </c>
      <c r="G19" s="30" t="s">
        <v>26</v>
      </c>
      <c r="H19" s="31">
        <v>70000</v>
      </c>
      <c r="I19" s="31">
        <v>78000</v>
      </c>
      <c r="J19" s="31">
        <v>70000</v>
      </c>
      <c r="K19" s="31">
        <v>87000</v>
      </c>
      <c r="L19" s="31">
        <v>69000</v>
      </c>
      <c r="M19" s="31">
        <v>69000</v>
      </c>
      <c r="N19" s="31">
        <v>52000</v>
      </c>
      <c r="O19" s="31">
        <v>87000</v>
      </c>
      <c r="P19" s="31">
        <v>70000</v>
      </c>
      <c r="Q19" s="31">
        <v>87000</v>
      </c>
      <c r="R19" s="31">
        <v>61000</v>
      </c>
      <c r="S19" s="31">
        <v>69000</v>
      </c>
      <c r="T19" s="31">
        <v>70000</v>
      </c>
      <c r="U19" s="31">
        <v>78750</v>
      </c>
      <c r="V19" s="31">
        <v>70000</v>
      </c>
      <c r="W19" s="31">
        <v>87500</v>
      </c>
      <c r="X19" s="31">
        <v>70000</v>
      </c>
      <c r="Y19" s="31">
        <v>70000</v>
      </c>
      <c r="Z19" s="31">
        <v>52500</v>
      </c>
      <c r="AA19" s="31">
        <v>87500</v>
      </c>
      <c r="AB19" s="31">
        <v>70000</v>
      </c>
      <c r="AC19" s="31">
        <v>87500</v>
      </c>
      <c r="AD19" s="31">
        <v>61250</v>
      </c>
      <c r="AE19" s="31">
        <v>70000</v>
      </c>
      <c r="AF19" s="31">
        <v>70480</v>
      </c>
      <c r="AG19" s="31">
        <v>79290</v>
      </c>
      <c r="AH19" s="31">
        <v>70480</v>
      </c>
      <c r="AI19" s="31">
        <v>88100</v>
      </c>
      <c r="AJ19" s="31">
        <v>70480</v>
      </c>
      <c r="AK19" s="31">
        <v>70480</v>
      </c>
      <c r="AL19" s="31">
        <v>52860</v>
      </c>
      <c r="AM19" s="31">
        <v>88100</v>
      </c>
      <c r="AN19" s="31">
        <v>70480</v>
      </c>
      <c r="AO19" s="31">
        <v>88100</v>
      </c>
      <c r="AP19" s="31">
        <v>61670</v>
      </c>
      <c r="AQ19" s="31">
        <v>70480</v>
      </c>
      <c r="AR19" s="31">
        <v>70960</v>
      </c>
      <c r="AS19" s="31">
        <v>79830</v>
      </c>
      <c r="AT19" s="31">
        <v>70960</v>
      </c>
      <c r="AU19" s="31">
        <v>88700</v>
      </c>
      <c r="AV19" s="31">
        <v>70960</v>
      </c>
      <c r="AW19" s="31">
        <v>70960</v>
      </c>
      <c r="AX19" s="31">
        <v>53220</v>
      </c>
      <c r="AY19" s="31">
        <v>88700</v>
      </c>
      <c r="AZ19" s="31">
        <v>70960</v>
      </c>
      <c r="BA19" s="31">
        <v>88700</v>
      </c>
      <c r="BB19" s="31">
        <v>62090</v>
      </c>
      <c r="BC19" s="31">
        <v>70960</v>
      </c>
      <c r="BD19" s="31">
        <v>71440</v>
      </c>
      <c r="BE19" s="31">
        <v>80370</v>
      </c>
      <c r="BF19" s="31">
        <v>71440</v>
      </c>
      <c r="BG19" s="31">
        <v>89300</v>
      </c>
      <c r="BH19" s="31">
        <v>71440</v>
      </c>
      <c r="BI19" s="31">
        <v>71440</v>
      </c>
      <c r="BJ19" s="31">
        <v>53580</v>
      </c>
      <c r="BK19" s="31">
        <v>89300</v>
      </c>
      <c r="BL19" s="31">
        <v>71440</v>
      </c>
      <c r="BM19" s="31">
        <v>89300</v>
      </c>
      <c r="BN19" s="31">
        <v>62510</v>
      </c>
      <c r="BO19" s="31">
        <v>71440</v>
      </c>
      <c r="BP19" s="31">
        <v>72000</v>
      </c>
      <c r="BQ19" s="31">
        <v>81000</v>
      </c>
      <c r="BR19" s="31">
        <v>72000</v>
      </c>
      <c r="BS19" s="31">
        <v>90000</v>
      </c>
      <c r="BT19" s="31">
        <v>72000</v>
      </c>
      <c r="BU19" s="31">
        <v>72000</v>
      </c>
      <c r="BV19" s="31">
        <v>54000</v>
      </c>
      <c r="BW19" s="31">
        <v>90000</v>
      </c>
      <c r="BX19" s="31">
        <v>72000</v>
      </c>
      <c r="BY19" s="31">
        <v>90000</v>
      </c>
      <c r="BZ19" s="31">
        <v>63000</v>
      </c>
      <c r="CA19" s="31">
        <v>72000</v>
      </c>
      <c r="CB19" s="32">
        <v>869000</v>
      </c>
      <c r="CC19" s="33"/>
      <c r="CD19" s="33"/>
      <c r="CE19" s="33"/>
      <c r="CF19" s="33"/>
      <c r="CG19" s="33"/>
      <c r="CH19" s="33"/>
      <c r="CI19" s="33"/>
      <c r="CJ19" s="33"/>
      <c r="CK19" s="33"/>
      <c r="CL19" s="33"/>
      <c r="CM19" s="33"/>
      <c r="CN19" s="33"/>
      <c r="CO19" s="33"/>
      <c r="CP19" s="34"/>
      <c r="CQ19" s="33"/>
      <c r="CR19" s="34"/>
    </row>
    <row r="20" spans="1:96" ht="15" x14ac:dyDescent="0.2">
      <c r="A20" s="30">
        <v>3407</v>
      </c>
      <c r="B20" s="30">
        <v>1</v>
      </c>
      <c r="C20" s="30" t="s">
        <v>45</v>
      </c>
      <c r="D20" s="30" t="s">
        <v>41</v>
      </c>
      <c r="E20" s="30">
        <v>40000</v>
      </c>
      <c r="F20" s="30">
        <v>40312</v>
      </c>
      <c r="G20" s="30" t="s">
        <v>26</v>
      </c>
      <c r="H20" s="31">
        <v>0</v>
      </c>
      <c r="I20" s="31">
        <v>0</v>
      </c>
      <c r="J20" s="31">
        <v>0</v>
      </c>
      <c r="K20" s="31">
        <v>0</v>
      </c>
      <c r="L20" s="31">
        <v>0</v>
      </c>
      <c r="M20" s="31">
        <v>0</v>
      </c>
      <c r="N20" s="31">
        <v>0</v>
      </c>
      <c r="O20" s="31">
        <v>0</v>
      </c>
      <c r="P20" s="31">
        <v>0</v>
      </c>
      <c r="Q20" s="31">
        <v>0</v>
      </c>
      <c r="R20" s="31">
        <v>0</v>
      </c>
      <c r="S20" s="31">
        <v>0</v>
      </c>
      <c r="T20" s="31">
        <v>0</v>
      </c>
      <c r="U20" s="31">
        <v>0</v>
      </c>
      <c r="V20" s="31">
        <v>0</v>
      </c>
      <c r="W20" s="31">
        <v>0</v>
      </c>
      <c r="X20" s="31">
        <v>0</v>
      </c>
      <c r="Y20" s="31">
        <v>0</v>
      </c>
      <c r="Z20" s="31">
        <v>0</v>
      </c>
      <c r="AA20" s="31">
        <v>0</v>
      </c>
      <c r="AB20" s="31">
        <v>0</v>
      </c>
      <c r="AC20" s="31">
        <v>0</v>
      </c>
      <c r="AD20" s="31">
        <v>0</v>
      </c>
      <c r="AE20" s="31">
        <v>0</v>
      </c>
      <c r="AF20" s="31">
        <v>0</v>
      </c>
      <c r="AG20" s="31">
        <v>0</v>
      </c>
      <c r="AH20" s="31">
        <v>0</v>
      </c>
      <c r="AI20" s="31">
        <v>0</v>
      </c>
      <c r="AJ20" s="31">
        <v>0</v>
      </c>
      <c r="AK20" s="31">
        <v>0</v>
      </c>
      <c r="AL20" s="31">
        <v>0</v>
      </c>
      <c r="AM20" s="31">
        <v>0</v>
      </c>
      <c r="AN20" s="31">
        <v>0</v>
      </c>
      <c r="AO20" s="31">
        <v>0</v>
      </c>
      <c r="AP20" s="31">
        <v>0</v>
      </c>
      <c r="AQ20" s="31">
        <v>0</v>
      </c>
      <c r="AR20" s="31">
        <v>0</v>
      </c>
      <c r="AS20" s="31">
        <v>0</v>
      </c>
      <c r="AT20" s="31">
        <v>0</v>
      </c>
      <c r="AU20" s="31">
        <v>0</v>
      </c>
      <c r="AV20" s="31">
        <v>0</v>
      </c>
      <c r="AW20" s="31">
        <v>0</v>
      </c>
      <c r="AX20" s="31">
        <v>0</v>
      </c>
      <c r="AY20" s="31">
        <v>0</v>
      </c>
      <c r="AZ20" s="31">
        <v>0</v>
      </c>
      <c r="BA20" s="31">
        <v>0</v>
      </c>
      <c r="BB20" s="31">
        <v>0</v>
      </c>
      <c r="BC20" s="31">
        <v>0</v>
      </c>
      <c r="BD20" s="31">
        <v>0</v>
      </c>
      <c r="BE20" s="31">
        <v>0</v>
      </c>
      <c r="BF20" s="31">
        <v>0</v>
      </c>
      <c r="BG20" s="31">
        <v>0</v>
      </c>
      <c r="BH20" s="31">
        <v>0</v>
      </c>
      <c r="BI20" s="31">
        <v>0</v>
      </c>
      <c r="BJ20" s="31">
        <v>0</v>
      </c>
      <c r="BK20" s="31">
        <v>0</v>
      </c>
      <c r="BL20" s="31">
        <v>0</v>
      </c>
      <c r="BM20" s="31">
        <v>0</v>
      </c>
      <c r="BN20" s="31">
        <v>0</v>
      </c>
      <c r="BO20" s="31">
        <v>0</v>
      </c>
      <c r="BP20" s="31">
        <v>0</v>
      </c>
      <c r="BQ20" s="31">
        <v>0</v>
      </c>
      <c r="BR20" s="31">
        <v>0</v>
      </c>
      <c r="BS20" s="31">
        <v>0</v>
      </c>
      <c r="BT20" s="31">
        <v>0</v>
      </c>
      <c r="BU20" s="31">
        <v>0</v>
      </c>
      <c r="BV20" s="31">
        <v>0</v>
      </c>
      <c r="BW20" s="31">
        <v>0</v>
      </c>
      <c r="BX20" s="31">
        <v>0</v>
      </c>
      <c r="BY20" s="31">
        <v>0</v>
      </c>
      <c r="BZ20" s="31">
        <v>0</v>
      </c>
      <c r="CA20" s="31">
        <v>0</v>
      </c>
      <c r="CB20" s="32">
        <v>0</v>
      </c>
      <c r="CC20" s="33"/>
      <c r="CD20" s="33"/>
      <c r="CE20" s="33"/>
      <c r="CF20" s="33"/>
      <c r="CG20" s="33"/>
      <c r="CH20" s="33"/>
      <c r="CI20" s="33"/>
      <c r="CJ20" s="33"/>
      <c r="CK20" s="33"/>
      <c r="CL20" s="33"/>
      <c r="CM20" s="33"/>
      <c r="CN20" s="33"/>
      <c r="CO20" s="33"/>
      <c r="CP20" s="34"/>
      <c r="CQ20" s="33"/>
      <c r="CR20" s="34"/>
    </row>
    <row r="21" spans="1:96" ht="15" x14ac:dyDescent="0.2">
      <c r="A21" s="30">
        <v>3408</v>
      </c>
      <c r="B21" s="30">
        <v>1</v>
      </c>
      <c r="C21" s="30" t="s">
        <v>46</v>
      </c>
      <c r="D21" s="30" t="s">
        <v>41</v>
      </c>
      <c r="E21" s="30">
        <v>40000</v>
      </c>
      <c r="F21" s="30">
        <v>40312</v>
      </c>
      <c r="G21" s="30" t="s">
        <v>26</v>
      </c>
      <c r="H21" s="31">
        <v>89000</v>
      </c>
      <c r="I21" s="31">
        <v>153000</v>
      </c>
      <c r="J21" s="31">
        <v>105000</v>
      </c>
      <c r="K21" s="31">
        <v>102000</v>
      </c>
      <c r="L21" s="31">
        <v>65000</v>
      </c>
      <c r="M21" s="31">
        <v>119000</v>
      </c>
      <c r="N21" s="31">
        <v>100000</v>
      </c>
      <c r="O21" s="31">
        <v>325000</v>
      </c>
      <c r="P21" s="31">
        <v>212000</v>
      </c>
      <c r="Q21" s="31">
        <v>195000</v>
      </c>
      <c r="R21" s="31">
        <v>123000</v>
      </c>
      <c r="S21" s="31">
        <v>162000</v>
      </c>
      <c r="T21" s="31">
        <v>89075</v>
      </c>
      <c r="U21" s="31">
        <v>153475</v>
      </c>
      <c r="V21" s="31">
        <v>104825</v>
      </c>
      <c r="W21" s="31">
        <v>101675</v>
      </c>
      <c r="X21" s="31">
        <v>65450</v>
      </c>
      <c r="Y21" s="31">
        <v>118825</v>
      </c>
      <c r="Z21" s="31">
        <v>99575</v>
      </c>
      <c r="AA21" s="31">
        <v>324975</v>
      </c>
      <c r="AB21" s="31">
        <v>211750</v>
      </c>
      <c r="AC21" s="31">
        <v>194775</v>
      </c>
      <c r="AD21" s="31">
        <v>123025</v>
      </c>
      <c r="AE21" s="31">
        <v>162575</v>
      </c>
      <c r="AF21" s="31">
        <v>63625</v>
      </c>
      <c r="AG21" s="31">
        <v>109625</v>
      </c>
      <c r="AH21" s="31">
        <v>74875</v>
      </c>
      <c r="AI21" s="31">
        <v>72625</v>
      </c>
      <c r="AJ21" s="31">
        <v>46750</v>
      </c>
      <c r="AK21" s="31">
        <v>84875</v>
      </c>
      <c r="AL21" s="31">
        <v>71125</v>
      </c>
      <c r="AM21" s="31">
        <v>232125</v>
      </c>
      <c r="AN21" s="31">
        <v>151250</v>
      </c>
      <c r="AO21" s="31">
        <v>139125</v>
      </c>
      <c r="AP21" s="31">
        <v>87875</v>
      </c>
      <c r="AQ21" s="31">
        <v>116125</v>
      </c>
      <c r="AR21" s="31">
        <v>63625</v>
      </c>
      <c r="AS21" s="31">
        <v>109625</v>
      </c>
      <c r="AT21" s="31">
        <v>74875</v>
      </c>
      <c r="AU21" s="31">
        <v>72625</v>
      </c>
      <c r="AV21" s="31">
        <v>46750</v>
      </c>
      <c r="AW21" s="31">
        <v>84875</v>
      </c>
      <c r="AX21" s="31">
        <v>71125</v>
      </c>
      <c r="AY21" s="31">
        <v>232125</v>
      </c>
      <c r="AZ21" s="31">
        <v>151250</v>
      </c>
      <c r="BA21" s="31">
        <v>139125</v>
      </c>
      <c r="BB21" s="31">
        <v>87875</v>
      </c>
      <c r="BC21" s="31">
        <v>116125</v>
      </c>
      <c r="BD21" s="31">
        <v>63625</v>
      </c>
      <c r="BE21" s="31">
        <v>109625</v>
      </c>
      <c r="BF21" s="31">
        <v>74875</v>
      </c>
      <c r="BG21" s="31">
        <v>72625</v>
      </c>
      <c r="BH21" s="31">
        <v>46750</v>
      </c>
      <c r="BI21" s="31">
        <v>84875</v>
      </c>
      <c r="BJ21" s="31">
        <v>71125</v>
      </c>
      <c r="BK21" s="31">
        <v>232125</v>
      </c>
      <c r="BL21" s="31">
        <v>151250</v>
      </c>
      <c r="BM21" s="31">
        <v>139125</v>
      </c>
      <c r="BN21" s="31">
        <v>87875</v>
      </c>
      <c r="BO21" s="31">
        <v>116125</v>
      </c>
      <c r="BP21" s="31">
        <v>63625</v>
      </c>
      <c r="BQ21" s="31">
        <v>109625</v>
      </c>
      <c r="BR21" s="31">
        <v>74875</v>
      </c>
      <c r="BS21" s="31">
        <v>72625</v>
      </c>
      <c r="BT21" s="31">
        <v>46750</v>
      </c>
      <c r="BU21" s="31">
        <v>84875</v>
      </c>
      <c r="BV21" s="31">
        <v>71125</v>
      </c>
      <c r="BW21" s="31">
        <v>232125</v>
      </c>
      <c r="BX21" s="31">
        <v>151250</v>
      </c>
      <c r="BY21" s="31">
        <v>139125</v>
      </c>
      <c r="BZ21" s="31">
        <v>87875</v>
      </c>
      <c r="CA21" s="31">
        <v>116125</v>
      </c>
      <c r="CB21" s="32">
        <v>1750000</v>
      </c>
      <c r="CC21" s="33"/>
      <c r="CD21" s="33"/>
      <c r="CE21" s="33"/>
      <c r="CF21" s="33"/>
      <c r="CG21" s="33"/>
      <c r="CH21" s="33"/>
      <c r="CI21" s="33"/>
      <c r="CJ21" s="33"/>
      <c r="CK21" s="33"/>
      <c r="CL21" s="33"/>
      <c r="CM21" s="33"/>
      <c r="CN21" s="33"/>
      <c r="CO21" s="33"/>
      <c r="CP21" s="34"/>
      <c r="CQ21" s="33"/>
      <c r="CR21" s="34"/>
    </row>
    <row r="22" spans="1:96" ht="15" x14ac:dyDescent="0.2">
      <c r="A22" s="30">
        <v>3438</v>
      </c>
      <c r="B22" s="30">
        <v>1</v>
      </c>
      <c r="C22" s="30" t="s">
        <v>47</v>
      </c>
      <c r="D22" s="30" t="s">
        <v>43</v>
      </c>
      <c r="E22" s="30">
        <v>40000</v>
      </c>
      <c r="F22" s="30">
        <v>40312</v>
      </c>
      <c r="G22" s="30" t="s">
        <v>26</v>
      </c>
      <c r="H22" s="31">
        <v>0</v>
      </c>
      <c r="I22" s="31">
        <v>0</v>
      </c>
      <c r="J22" s="31">
        <v>0</v>
      </c>
      <c r="K22" s="31">
        <v>0</v>
      </c>
      <c r="L22" s="31">
        <v>0</v>
      </c>
      <c r="M22" s="31">
        <v>0</v>
      </c>
      <c r="N22" s="31">
        <v>0</v>
      </c>
      <c r="O22" s="31">
        <v>0</v>
      </c>
      <c r="P22" s="31">
        <v>0</v>
      </c>
      <c r="Q22" s="31">
        <v>0</v>
      </c>
      <c r="R22" s="31">
        <v>0</v>
      </c>
      <c r="S22" s="31">
        <v>0</v>
      </c>
      <c r="T22" s="31">
        <v>0</v>
      </c>
      <c r="U22" s="31">
        <v>0</v>
      </c>
      <c r="V22" s="31">
        <v>0</v>
      </c>
      <c r="W22" s="31">
        <v>0</v>
      </c>
      <c r="X22" s="31">
        <v>0</v>
      </c>
      <c r="Y22" s="31">
        <v>0</v>
      </c>
      <c r="Z22" s="31">
        <v>0</v>
      </c>
      <c r="AA22" s="31">
        <v>0</v>
      </c>
      <c r="AB22" s="31">
        <v>0</v>
      </c>
      <c r="AC22" s="31">
        <v>0</v>
      </c>
      <c r="AD22" s="31">
        <v>0</v>
      </c>
      <c r="AE22" s="31">
        <v>0</v>
      </c>
      <c r="AF22" s="31">
        <v>0</v>
      </c>
      <c r="AG22" s="31">
        <v>0</v>
      </c>
      <c r="AH22" s="31">
        <v>0</v>
      </c>
      <c r="AI22" s="31">
        <v>0</v>
      </c>
      <c r="AJ22" s="31">
        <v>0</v>
      </c>
      <c r="AK22" s="31">
        <v>0</v>
      </c>
      <c r="AL22" s="31">
        <v>0</v>
      </c>
      <c r="AM22" s="31">
        <v>0</v>
      </c>
      <c r="AN22" s="31">
        <v>0</v>
      </c>
      <c r="AO22" s="31">
        <v>0</v>
      </c>
      <c r="AP22" s="31">
        <v>0</v>
      </c>
      <c r="AQ22" s="31">
        <v>0</v>
      </c>
      <c r="AR22" s="31">
        <v>0</v>
      </c>
      <c r="AS22" s="31">
        <v>0</v>
      </c>
      <c r="AT22" s="31">
        <v>0</v>
      </c>
      <c r="AU22" s="31">
        <v>0</v>
      </c>
      <c r="AV22" s="31">
        <v>0</v>
      </c>
      <c r="AW22" s="31">
        <v>0</v>
      </c>
      <c r="AX22" s="31">
        <v>0</v>
      </c>
      <c r="AY22" s="31">
        <v>0</v>
      </c>
      <c r="AZ22" s="31">
        <v>0</v>
      </c>
      <c r="BA22" s="31">
        <v>0</v>
      </c>
      <c r="BB22" s="31">
        <v>0</v>
      </c>
      <c r="BC22" s="31">
        <v>0</v>
      </c>
      <c r="BD22" s="31">
        <v>0</v>
      </c>
      <c r="BE22" s="31">
        <v>0</v>
      </c>
      <c r="BF22" s="31">
        <v>0</v>
      </c>
      <c r="BG22" s="31">
        <v>0</v>
      </c>
      <c r="BH22" s="31">
        <v>0</v>
      </c>
      <c r="BI22" s="31">
        <v>0</v>
      </c>
      <c r="BJ22" s="31">
        <v>0</v>
      </c>
      <c r="BK22" s="31">
        <v>0</v>
      </c>
      <c r="BL22" s="31">
        <v>0</v>
      </c>
      <c r="BM22" s="31">
        <v>0</v>
      </c>
      <c r="BN22" s="31">
        <v>0</v>
      </c>
      <c r="BO22" s="31">
        <v>0</v>
      </c>
      <c r="BP22" s="31">
        <v>0</v>
      </c>
      <c r="BQ22" s="31">
        <v>0</v>
      </c>
      <c r="BR22" s="31">
        <v>125000</v>
      </c>
      <c r="BS22" s="31">
        <v>125000</v>
      </c>
      <c r="BT22" s="31">
        <v>134000</v>
      </c>
      <c r="BU22" s="31">
        <v>0</v>
      </c>
      <c r="BV22" s="31">
        <v>0</v>
      </c>
      <c r="BW22" s="31">
        <v>0</v>
      </c>
      <c r="BX22" s="31">
        <v>0</v>
      </c>
      <c r="BY22" s="31">
        <v>0</v>
      </c>
      <c r="BZ22" s="31">
        <v>0</v>
      </c>
      <c r="CA22" s="31">
        <v>0</v>
      </c>
      <c r="CB22" s="32">
        <v>0</v>
      </c>
      <c r="CC22" s="33"/>
      <c r="CD22" s="33"/>
      <c r="CE22" s="33"/>
      <c r="CF22" s="33"/>
      <c r="CG22" s="33"/>
      <c r="CH22" s="33"/>
      <c r="CI22" s="33"/>
      <c r="CJ22" s="33"/>
      <c r="CK22" s="33"/>
      <c r="CL22" s="33"/>
      <c r="CM22" s="33"/>
      <c r="CN22" s="33"/>
      <c r="CO22" s="33"/>
      <c r="CP22" s="34"/>
      <c r="CQ22" s="33"/>
      <c r="CR22" s="34"/>
    </row>
    <row r="23" spans="1:96" ht="15" x14ac:dyDescent="0.2">
      <c r="A23" s="30">
        <v>3438</v>
      </c>
      <c r="B23" s="30">
        <v>2</v>
      </c>
      <c r="C23" s="30" t="s">
        <v>47</v>
      </c>
      <c r="D23" s="30" t="s">
        <v>43</v>
      </c>
      <c r="E23" s="30">
        <v>40000</v>
      </c>
      <c r="F23" s="30">
        <v>40312</v>
      </c>
      <c r="G23" s="30" t="s">
        <v>26</v>
      </c>
      <c r="H23" s="31">
        <v>0</v>
      </c>
      <c r="I23" s="31">
        <v>0</v>
      </c>
      <c r="J23" s="31">
        <v>0</v>
      </c>
      <c r="K23" s="31">
        <v>0</v>
      </c>
      <c r="L23" s="31">
        <v>0</v>
      </c>
      <c r="M23" s="31">
        <v>0</v>
      </c>
      <c r="N23" s="31">
        <v>0</v>
      </c>
      <c r="O23" s="31">
        <v>0</v>
      </c>
      <c r="P23" s="31">
        <v>0</v>
      </c>
      <c r="Q23" s="31">
        <v>0</v>
      </c>
      <c r="R23" s="31">
        <v>250000</v>
      </c>
      <c r="S23" s="31">
        <v>250000</v>
      </c>
      <c r="T23" s="31">
        <v>0</v>
      </c>
      <c r="U23" s="31">
        <v>0</v>
      </c>
      <c r="V23" s="31">
        <v>0</v>
      </c>
      <c r="W23" s="31">
        <v>0</v>
      </c>
      <c r="X23" s="31">
        <v>1002000</v>
      </c>
      <c r="Y23" s="31">
        <v>999000</v>
      </c>
      <c r="Z23" s="31">
        <v>999000</v>
      </c>
      <c r="AA23" s="31">
        <v>0</v>
      </c>
      <c r="AB23" s="31">
        <v>0</v>
      </c>
      <c r="AC23" s="31">
        <v>0</v>
      </c>
      <c r="AD23" s="31">
        <v>0</v>
      </c>
      <c r="AE23" s="31">
        <v>0</v>
      </c>
      <c r="AF23" s="31">
        <v>0</v>
      </c>
      <c r="AG23" s="31">
        <v>50000</v>
      </c>
      <c r="AH23" s="31">
        <v>150000</v>
      </c>
      <c r="AI23" s="31">
        <v>150000</v>
      </c>
      <c r="AJ23" s="31">
        <v>150000</v>
      </c>
      <c r="AK23" s="31">
        <v>0</v>
      </c>
      <c r="AL23" s="31">
        <v>0</v>
      </c>
      <c r="AM23" s="31">
        <v>0</v>
      </c>
      <c r="AN23" s="31">
        <v>0</v>
      </c>
      <c r="AO23" s="31">
        <v>0</v>
      </c>
      <c r="AP23" s="31">
        <v>0</v>
      </c>
      <c r="AQ23" s="31">
        <v>0</v>
      </c>
      <c r="AR23" s="31">
        <v>0</v>
      </c>
      <c r="AS23" s="31">
        <v>0</v>
      </c>
      <c r="AT23" s="31">
        <v>0</v>
      </c>
      <c r="AU23" s="31">
        <v>0</v>
      </c>
      <c r="AV23" s="31">
        <v>0</v>
      </c>
      <c r="AW23" s="31">
        <v>0</v>
      </c>
      <c r="AX23" s="31">
        <v>0</v>
      </c>
      <c r="AY23" s="31">
        <v>0</v>
      </c>
      <c r="AZ23" s="31">
        <v>0</v>
      </c>
      <c r="BA23" s="31">
        <v>0</v>
      </c>
      <c r="BB23" s="31">
        <v>0</v>
      </c>
      <c r="BC23" s="31">
        <v>0</v>
      </c>
      <c r="BD23" s="31">
        <v>0</v>
      </c>
      <c r="BE23" s="31">
        <v>0</v>
      </c>
      <c r="BF23" s="31">
        <v>0</v>
      </c>
      <c r="BG23" s="31">
        <v>0</v>
      </c>
      <c r="BH23" s="31">
        <v>0</v>
      </c>
      <c r="BI23" s="31">
        <v>0</v>
      </c>
      <c r="BJ23" s="31">
        <v>0</v>
      </c>
      <c r="BK23" s="31">
        <v>0</v>
      </c>
      <c r="BL23" s="31">
        <v>0</v>
      </c>
      <c r="BM23" s="31">
        <v>0</v>
      </c>
      <c r="BN23" s="31">
        <v>0</v>
      </c>
      <c r="BO23" s="31">
        <v>0</v>
      </c>
      <c r="BP23" s="31">
        <v>0</v>
      </c>
      <c r="BQ23" s="31">
        <v>0</v>
      </c>
      <c r="BR23" s="31">
        <v>0</v>
      </c>
      <c r="BS23" s="31">
        <v>0</v>
      </c>
      <c r="BT23" s="31">
        <v>0</v>
      </c>
      <c r="BU23" s="31">
        <v>0</v>
      </c>
      <c r="BV23" s="31">
        <v>0</v>
      </c>
      <c r="BW23" s="31">
        <v>0</v>
      </c>
      <c r="BX23" s="31">
        <v>0</v>
      </c>
      <c r="BY23" s="31">
        <v>0</v>
      </c>
      <c r="BZ23" s="31">
        <v>250000</v>
      </c>
      <c r="CA23" s="31">
        <v>250000</v>
      </c>
      <c r="CB23" s="32">
        <v>500000</v>
      </c>
      <c r="CC23" s="33"/>
      <c r="CD23" s="33"/>
      <c r="CE23" s="33"/>
      <c r="CF23" s="33"/>
      <c r="CG23" s="33"/>
      <c r="CH23" s="33"/>
      <c r="CI23" s="33"/>
      <c r="CJ23" s="33"/>
      <c r="CK23" s="33"/>
      <c r="CL23" s="33"/>
      <c r="CM23" s="33"/>
      <c r="CN23" s="33"/>
      <c r="CO23" s="33"/>
      <c r="CP23" s="34"/>
      <c r="CQ23" s="33"/>
      <c r="CR23" s="34"/>
    </row>
    <row r="24" spans="1:96" ht="15" x14ac:dyDescent="0.2">
      <c r="A24" s="30">
        <v>3438</v>
      </c>
      <c r="B24" s="30">
        <v>3</v>
      </c>
      <c r="C24" s="30" t="s">
        <v>47</v>
      </c>
      <c r="D24" s="30" t="s">
        <v>43</v>
      </c>
      <c r="E24" s="30">
        <v>40000</v>
      </c>
      <c r="F24" s="30">
        <v>40312</v>
      </c>
      <c r="G24" s="30" t="s">
        <v>26</v>
      </c>
      <c r="H24" s="31">
        <v>0</v>
      </c>
      <c r="I24" s="31">
        <v>0</v>
      </c>
      <c r="J24" s="31">
        <v>0</v>
      </c>
      <c r="K24" s="31">
        <v>0</v>
      </c>
      <c r="L24" s="31">
        <v>0</v>
      </c>
      <c r="M24" s="31">
        <v>0</v>
      </c>
      <c r="N24" s="31">
        <v>0</v>
      </c>
      <c r="O24" s="31">
        <v>0</v>
      </c>
      <c r="P24" s="31">
        <v>0</v>
      </c>
      <c r="Q24" s="31">
        <v>0</v>
      </c>
      <c r="R24" s="31">
        <v>0</v>
      </c>
      <c r="S24" s="31">
        <v>0</v>
      </c>
      <c r="T24" s="31">
        <v>0</v>
      </c>
      <c r="U24" s="31">
        <v>0</v>
      </c>
      <c r="V24" s="31">
        <v>0</v>
      </c>
      <c r="W24" s="31">
        <v>0</v>
      </c>
      <c r="X24" s="31">
        <v>0</v>
      </c>
      <c r="Y24" s="31">
        <v>0</v>
      </c>
      <c r="Z24" s="31">
        <v>0</v>
      </c>
      <c r="AA24" s="31">
        <v>0</v>
      </c>
      <c r="AB24" s="31">
        <v>0</v>
      </c>
      <c r="AC24" s="31">
        <v>0</v>
      </c>
      <c r="AD24" s="31">
        <v>0</v>
      </c>
      <c r="AE24" s="31">
        <v>0</v>
      </c>
      <c r="AF24" s="31">
        <v>0</v>
      </c>
      <c r="AG24" s="31">
        <v>0</v>
      </c>
      <c r="AH24" s="31">
        <v>0</v>
      </c>
      <c r="AI24" s="31">
        <v>0</v>
      </c>
      <c r="AJ24" s="31">
        <v>0</v>
      </c>
      <c r="AK24" s="31">
        <v>0</v>
      </c>
      <c r="AL24" s="31">
        <v>0</v>
      </c>
      <c r="AM24" s="31">
        <v>0</v>
      </c>
      <c r="AN24" s="31">
        <v>0</v>
      </c>
      <c r="AO24" s="31">
        <v>0</v>
      </c>
      <c r="AP24" s="31">
        <v>0</v>
      </c>
      <c r="AQ24" s="31">
        <v>0</v>
      </c>
      <c r="AR24" s="31">
        <v>50000</v>
      </c>
      <c r="AS24" s="31">
        <v>25000</v>
      </c>
      <c r="AT24" s="31">
        <v>175000</v>
      </c>
      <c r="AU24" s="31">
        <v>150000</v>
      </c>
      <c r="AV24" s="31">
        <v>200000</v>
      </c>
      <c r="AW24" s="31">
        <v>100000</v>
      </c>
      <c r="AX24" s="31">
        <v>0</v>
      </c>
      <c r="AY24" s="31">
        <v>0</v>
      </c>
      <c r="AZ24" s="31">
        <v>0</v>
      </c>
      <c r="BA24" s="31">
        <v>0</v>
      </c>
      <c r="BB24" s="31">
        <v>0</v>
      </c>
      <c r="BC24" s="31">
        <v>0</v>
      </c>
      <c r="BD24" s="31">
        <v>0</v>
      </c>
      <c r="BE24" s="31">
        <v>0</v>
      </c>
      <c r="BF24" s="31">
        <v>0</v>
      </c>
      <c r="BG24" s="31">
        <v>0</v>
      </c>
      <c r="BH24" s="31">
        <v>0</v>
      </c>
      <c r="BI24" s="31">
        <v>0</v>
      </c>
      <c r="BJ24" s="31">
        <v>0</v>
      </c>
      <c r="BK24" s="31">
        <v>0</v>
      </c>
      <c r="BL24" s="31">
        <v>0</v>
      </c>
      <c r="BM24" s="31">
        <v>0</v>
      </c>
      <c r="BN24" s="31">
        <v>0</v>
      </c>
      <c r="BO24" s="31">
        <v>0</v>
      </c>
      <c r="BP24" s="31">
        <v>0</v>
      </c>
      <c r="BQ24" s="31">
        <v>0</v>
      </c>
      <c r="BR24" s="31">
        <v>0</v>
      </c>
      <c r="BS24" s="31">
        <v>0</v>
      </c>
      <c r="BT24" s="31">
        <v>0</v>
      </c>
      <c r="BU24" s="31">
        <v>0</v>
      </c>
      <c r="BV24" s="31">
        <v>0</v>
      </c>
      <c r="BW24" s="31">
        <v>0</v>
      </c>
      <c r="BX24" s="31">
        <v>0</v>
      </c>
      <c r="BY24" s="31">
        <v>0</v>
      </c>
      <c r="BZ24" s="31">
        <v>0</v>
      </c>
      <c r="CA24" s="31">
        <v>0</v>
      </c>
      <c r="CB24" s="32">
        <v>0</v>
      </c>
      <c r="CC24" s="33"/>
      <c r="CD24" s="33"/>
      <c r="CE24" s="33"/>
      <c r="CF24" s="33"/>
      <c r="CG24" s="33"/>
      <c r="CH24" s="33"/>
      <c r="CI24" s="33"/>
      <c r="CJ24" s="33"/>
      <c r="CK24" s="33"/>
      <c r="CL24" s="33"/>
      <c r="CM24" s="33"/>
      <c r="CN24" s="33"/>
      <c r="CO24" s="33"/>
      <c r="CP24" s="34"/>
      <c r="CQ24" s="33"/>
      <c r="CR24" s="34"/>
    </row>
    <row r="25" spans="1:96" ht="15" x14ac:dyDescent="0.2">
      <c r="A25" s="30">
        <v>3441</v>
      </c>
      <c r="B25" s="30">
        <v>1</v>
      </c>
      <c r="C25" s="30" t="s">
        <v>48</v>
      </c>
      <c r="D25" s="30" t="s">
        <v>41</v>
      </c>
      <c r="E25" s="30">
        <v>40000</v>
      </c>
      <c r="F25" s="30">
        <v>40312</v>
      </c>
      <c r="G25" s="30" t="s">
        <v>26</v>
      </c>
      <c r="H25" s="31">
        <v>0</v>
      </c>
      <c r="I25" s="31">
        <v>0</v>
      </c>
      <c r="J25" s="31">
        <v>0</v>
      </c>
      <c r="K25" s="31">
        <v>0</v>
      </c>
      <c r="L25" s="31">
        <v>0</v>
      </c>
      <c r="M25" s="31">
        <v>0</v>
      </c>
      <c r="N25" s="31">
        <v>0</v>
      </c>
      <c r="O25" s="31">
        <v>0</v>
      </c>
      <c r="P25" s="31">
        <v>0</v>
      </c>
      <c r="Q25" s="31">
        <v>0</v>
      </c>
      <c r="R25" s="31">
        <v>0</v>
      </c>
      <c r="S25" s="31">
        <v>0</v>
      </c>
      <c r="T25" s="31">
        <v>0</v>
      </c>
      <c r="U25" s="31">
        <v>0</v>
      </c>
      <c r="V25" s="31">
        <v>0</v>
      </c>
      <c r="W25" s="31">
        <v>0</v>
      </c>
      <c r="X25" s="31">
        <v>0</v>
      </c>
      <c r="Y25" s="31">
        <v>0</v>
      </c>
      <c r="Z25" s="31">
        <v>0</v>
      </c>
      <c r="AA25" s="31">
        <v>0</v>
      </c>
      <c r="AB25" s="31">
        <v>0</v>
      </c>
      <c r="AC25" s="31">
        <v>0</v>
      </c>
      <c r="AD25" s="31">
        <v>0</v>
      </c>
      <c r="AE25" s="31">
        <v>0</v>
      </c>
      <c r="AF25" s="31">
        <v>0</v>
      </c>
      <c r="AG25" s="31">
        <v>0</v>
      </c>
      <c r="AH25" s="31">
        <v>0</v>
      </c>
      <c r="AI25" s="31">
        <v>0</v>
      </c>
      <c r="AJ25" s="31">
        <v>0</v>
      </c>
      <c r="AK25" s="31">
        <v>0</v>
      </c>
      <c r="AL25" s="31">
        <v>0</v>
      </c>
      <c r="AM25" s="31">
        <v>0</v>
      </c>
      <c r="AN25" s="31">
        <v>0</v>
      </c>
      <c r="AO25" s="31">
        <v>0</v>
      </c>
      <c r="AP25" s="31">
        <v>0</v>
      </c>
      <c r="AQ25" s="31">
        <v>0</v>
      </c>
      <c r="AR25" s="31">
        <v>0</v>
      </c>
      <c r="AS25" s="31">
        <v>0</v>
      </c>
      <c r="AT25" s="31">
        <v>0</v>
      </c>
      <c r="AU25" s="31">
        <v>0</v>
      </c>
      <c r="AV25" s="31">
        <v>0</v>
      </c>
      <c r="AW25" s="31">
        <v>0</v>
      </c>
      <c r="AX25" s="31">
        <v>0</v>
      </c>
      <c r="AY25" s="31">
        <v>0</v>
      </c>
      <c r="AZ25" s="31">
        <v>0</v>
      </c>
      <c r="BA25" s="31">
        <v>0</v>
      </c>
      <c r="BB25" s="31">
        <v>0</v>
      </c>
      <c r="BC25" s="31">
        <v>0</v>
      </c>
      <c r="BD25" s="31">
        <v>0</v>
      </c>
      <c r="BE25" s="31">
        <v>0</v>
      </c>
      <c r="BF25" s="31">
        <v>0</v>
      </c>
      <c r="BG25" s="31">
        <v>0</v>
      </c>
      <c r="BH25" s="31">
        <v>0</v>
      </c>
      <c r="BI25" s="31">
        <v>0</v>
      </c>
      <c r="BJ25" s="31">
        <v>0</v>
      </c>
      <c r="BK25" s="31">
        <v>0</v>
      </c>
      <c r="BL25" s="31">
        <v>0</v>
      </c>
      <c r="BM25" s="31">
        <v>0</v>
      </c>
      <c r="BN25" s="31">
        <v>0</v>
      </c>
      <c r="BO25" s="31">
        <v>0</v>
      </c>
      <c r="BP25" s="31">
        <v>0</v>
      </c>
      <c r="BQ25" s="31">
        <v>0</v>
      </c>
      <c r="BR25" s="31">
        <v>0</v>
      </c>
      <c r="BS25" s="31">
        <v>0</v>
      </c>
      <c r="BT25" s="31">
        <v>0</v>
      </c>
      <c r="BU25" s="31">
        <v>0</v>
      </c>
      <c r="BV25" s="31">
        <v>0</v>
      </c>
      <c r="BW25" s="31">
        <v>0</v>
      </c>
      <c r="BX25" s="31">
        <v>0</v>
      </c>
      <c r="BY25" s="31">
        <v>0</v>
      </c>
      <c r="BZ25" s="31">
        <v>0</v>
      </c>
      <c r="CA25" s="31">
        <v>0</v>
      </c>
      <c r="CB25" s="32">
        <v>0</v>
      </c>
      <c r="CC25" s="33"/>
      <c r="CD25" s="33"/>
      <c r="CE25" s="33"/>
      <c r="CF25" s="33"/>
      <c r="CG25" s="33"/>
      <c r="CH25" s="33"/>
      <c r="CI25" s="33"/>
      <c r="CJ25" s="33"/>
      <c r="CK25" s="33"/>
      <c r="CL25" s="33"/>
      <c r="CM25" s="33"/>
      <c r="CN25" s="33"/>
      <c r="CO25" s="33"/>
      <c r="CP25" s="34"/>
      <c r="CQ25" s="33"/>
      <c r="CR25" s="34"/>
    </row>
    <row r="26" spans="1:96" ht="15" x14ac:dyDescent="0.2">
      <c r="A26" s="30">
        <v>3452</v>
      </c>
      <c r="B26" s="30">
        <v>1</v>
      </c>
      <c r="C26" s="30" t="s">
        <v>49</v>
      </c>
      <c r="D26" s="30" t="s">
        <v>41</v>
      </c>
      <c r="E26" s="30">
        <v>40000</v>
      </c>
      <c r="F26" s="30">
        <v>40312</v>
      </c>
      <c r="G26" s="30" t="s">
        <v>26</v>
      </c>
      <c r="H26" s="31">
        <v>0</v>
      </c>
      <c r="I26" s="31">
        <v>0</v>
      </c>
      <c r="J26" s="31">
        <v>0</v>
      </c>
      <c r="K26" s="31">
        <v>0</v>
      </c>
      <c r="L26" s="31">
        <v>0</v>
      </c>
      <c r="M26" s="31">
        <v>0</v>
      </c>
      <c r="N26" s="31">
        <v>0</v>
      </c>
      <c r="O26" s="31">
        <v>0</v>
      </c>
      <c r="P26" s="31">
        <v>0</v>
      </c>
      <c r="Q26" s="31">
        <v>0</v>
      </c>
      <c r="R26" s="31">
        <v>0</v>
      </c>
      <c r="S26" s="31">
        <v>0</v>
      </c>
      <c r="T26" s="31">
        <v>0</v>
      </c>
      <c r="U26" s="31">
        <v>0</v>
      </c>
      <c r="V26" s="31">
        <v>0</v>
      </c>
      <c r="W26" s="31">
        <v>0</v>
      </c>
      <c r="X26" s="31">
        <v>0</v>
      </c>
      <c r="Y26" s="31">
        <v>0</v>
      </c>
      <c r="Z26" s="31">
        <v>0</v>
      </c>
      <c r="AA26" s="31">
        <v>0</v>
      </c>
      <c r="AB26" s="31">
        <v>0</v>
      </c>
      <c r="AC26" s="31">
        <v>0</v>
      </c>
      <c r="AD26" s="31">
        <v>0</v>
      </c>
      <c r="AE26" s="31">
        <v>0</v>
      </c>
      <c r="AF26" s="31">
        <v>0</v>
      </c>
      <c r="AG26" s="31">
        <v>0</v>
      </c>
      <c r="AH26" s="31">
        <v>0</v>
      </c>
      <c r="AI26" s="31">
        <v>0</v>
      </c>
      <c r="AJ26" s="31">
        <v>0</v>
      </c>
      <c r="AK26" s="31">
        <v>0</v>
      </c>
      <c r="AL26" s="31">
        <v>0</v>
      </c>
      <c r="AM26" s="31">
        <v>0</v>
      </c>
      <c r="AN26" s="31">
        <v>0</v>
      </c>
      <c r="AO26" s="31">
        <v>0</v>
      </c>
      <c r="AP26" s="31">
        <v>0</v>
      </c>
      <c r="AQ26" s="31">
        <v>0</v>
      </c>
      <c r="AR26" s="31">
        <v>0</v>
      </c>
      <c r="AS26" s="31">
        <v>0</v>
      </c>
      <c r="AT26" s="31">
        <v>0</v>
      </c>
      <c r="AU26" s="31">
        <v>0</v>
      </c>
      <c r="AV26" s="31">
        <v>0</v>
      </c>
      <c r="AW26" s="31">
        <v>0</v>
      </c>
      <c r="AX26" s="31">
        <v>0</v>
      </c>
      <c r="AY26" s="31">
        <v>0</v>
      </c>
      <c r="AZ26" s="31">
        <v>0</v>
      </c>
      <c r="BA26" s="31">
        <v>0</v>
      </c>
      <c r="BB26" s="31">
        <v>0</v>
      </c>
      <c r="BC26" s="31">
        <v>0</v>
      </c>
      <c r="BD26" s="31">
        <v>0</v>
      </c>
      <c r="BE26" s="31">
        <v>0</v>
      </c>
      <c r="BF26" s="31">
        <v>0</v>
      </c>
      <c r="BG26" s="31">
        <v>0</v>
      </c>
      <c r="BH26" s="31">
        <v>0</v>
      </c>
      <c r="BI26" s="31">
        <v>0</v>
      </c>
      <c r="BJ26" s="31">
        <v>0</v>
      </c>
      <c r="BK26" s="31">
        <v>0</v>
      </c>
      <c r="BL26" s="31">
        <v>0</v>
      </c>
      <c r="BM26" s="31">
        <v>0</v>
      </c>
      <c r="BN26" s="31">
        <v>0</v>
      </c>
      <c r="BO26" s="31">
        <v>0</v>
      </c>
      <c r="BP26" s="31">
        <v>0</v>
      </c>
      <c r="BQ26" s="31">
        <v>0</v>
      </c>
      <c r="BR26" s="31">
        <v>0</v>
      </c>
      <c r="BS26" s="31">
        <v>0</v>
      </c>
      <c r="BT26" s="31">
        <v>294254</v>
      </c>
      <c r="BU26" s="31">
        <v>293373</v>
      </c>
      <c r="BV26" s="31">
        <v>293373</v>
      </c>
      <c r="BW26" s="31">
        <v>0</v>
      </c>
      <c r="BX26" s="31">
        <v>0</v>
      </c>
      <c r="BY26" s="31">
        <v>0</v>
      </c>
      <c r="BZ26" s="31">
        <v>0</v>
      </c>
      <c r="CA26" s="31">
        <v>0</v>
      </c>
      <c r="CB26" s="32">
        <v>0</v>
      </c>
      <c r="CC26" s="33"/>
      <c r="CD26" s="33"/>
      <c r="CE26" s="33"/>
      <c r="CF26" s="33"/>
      <c r="CG26" s="33"/>
      <c r="CH26" s="33"/>
      <c r="CI26" s="33"/>
      <c r="CJ26" s="33"/>
      <c r="CK26" s="33"/>
      <c r="CL26" s="33"/>
      <c r="CM26" s="33"/>
      <c r="CN26" s="33"/>
      <c r="CO26" s="33"/>
      <c r="CP26" s="34"/>
      <c r="CQ26" s="33"/>
      <c r="CR26" s="34"/>
    </row>
    <row r="27" spans="1:96" ht="15" x14ac:dyDescent="0.2">
      <c r="A27" s="30">
        <v>3498</v>
      </c>
      <c r="B27" s="30">
        <v>1</v>
      </c>
      <c r="C27" s="30" t="s">
        <v>50</v>
      </c>
      <c r="D27" s="30" t="s">
        <v>37</v>
      </c>
      <c r="E27" s="30">
        <v>40000</v>
      </c>
      <c r="F27" s="30">
        <v>40312</v>
      </c>
      <c r="G27" s="30" t="s">
        <v>26</v>
      </c>
      <c r="H27" s="31">
        <v>50000</v>
      </c>
      <c r="I27" s="31">
        <v>50000</v>
      </c>
      <c r="J27" s="31">
        <v>50000</v>
      </c>
      <c r="K27" s="31">
        <v>50000</v>
      </c>
      <c r="L27" s="31">
        <v>0</v>
      </c>
      <c r="M27" s="31">
        <v>0</v>
      </c>
      <c r="N27" s="31">
        <v>0</v>
      </c>
      <c r="O27" s="31">
        <v>0</v>
      </c>
      <c r="P27" s="31">
        <v>0</v>
      </c>
      <c r="Q27" s="31">
        <v>0</v>
      </c>
      <c r="R27" s="31">
        <v>0</v>
      </c>
      <c r="S27" s="31">
        <v>0</v>
      </c>
      <c r="T27" s="31">
        <v>0</v>
      </c>
      <c r="U27" s="31">
        <v>0</v>
      </c>
      <c r="V27" s="31">
        <v>0</v>
      </c>
      <c r="W27" s="31">
        <v>0</v>
      </c>
      <c r="X27" s="31">
        <v>0</v>
      </c>
      <c r="Y27" s="31">
        <v>0</v>
      </c>
      <c r="Z27" s="31">
        <v>0</v>
      </c>
      <c r="AA27" s="31">
        <v>0</v>
      </c>
      <c r="AB27" s="31">
        <v>0</v>
      </c>
      <c r="AC27" s="31">
        <v>0</v>
      </c>
      <c r="AD27" s="31">
        <v>0</v>
      </c>
      <c r="AE27" s="31">
        <v>0</v>
      </c>
      <c r="AF27" s="31">
        <v>0</v>
      </c>
      <c r="AG27" s="31">
        <v>0</v>
      </c>
      <c r="AH27" s="31">
        <v>0</v>
      </c>
      <c r="AI27" s="31">
        <v>0</v>
      </c>
      <c r="AJ27" s="31">
        <v>0</v>
      </c>
      <c r="AK27" s="31">
        <v>0</v>
      </c>
      <c r="AL27" s="31">
        <v>0</v>
      </c>
      <c r="AM27" s="31">
        <v>0</v>
      </c>
      <c r="AN27" s="31">
        <v>0</v>
      </c>
      <c r="AO27" s="31">
        <v>0</v>
      </c>
      <c r="AP27" s="31">
        <v>0</v>
      </c>
      <c r="AQ27" s="31">
        <v>0</v>
      </c>
      <c r="AR27" s="31">
        <v>0</v>
      </c>
      <c r="AS27" s="31">
        <v>0</v>
      </c>
      <c r="AT27" s="31">
        <v>0</v>
      </c>
      <c r="AU27" s="31">
        <v>0</v>
      </c>
      <c r="AV27" s="31">
        <v>0</v>
      </c>
      <c r="AW27" s="31">
        <v>0</v>
      </c>
      <c r="AX27" s="31">
        <v>0</v>
      </c>
      <c r="AY27" s="31">
        <v>0</v>
      </c>
      <c r="AZ27" s="31">
        <v>0</v>
      </c>
      <c r="BA27" s="31">
        <v>0</v>
      </c>
      <c r="BB27" s="31">
        <v>0</v>
      </c>
      <c r="BC27" s="31">
        <v>0</v>
      </c>
      <c r="BD27" s="31">
        <v>0</v>
      </c>
      <c r="BE27" s="31">
        <v>0</v>
      </c>
      <c r="BF27" s="31">
        <v>0</v>
      </c>
      <c r="BG27" s="31">
        <v>0</v>
      </c>
      <c r="BH27" s="31">
        <v>0</v>
      </c>
      <c r="BI27" s="31">
        <v>0</v>
      </c>
      <c r="BJ27" s="31">
        <v>0</v>
      </c>
      <c r="BK27" s="31">
        <v>0</v>
      </c>
      <c r="BL27" s="31">
        <v>0</v>
      </c>
      <c r="BM27" s="31">
        <v>0</v>
      </c>
      <c r="BN27" s="31">
        <v>0</v>
      </c>
      <c r="BO27" s="31">
        <v>0</v>
      </c>
      <c r="BP27" s="31">
        <v>0</v>
      </c>
      <c r="BQ27" s="31">
        <v>0</v>
      </c>
      <c r="BR27" s="31">
        <v>0</v>
      </c>
      <c r="BS27" s="31">
        <v>0</v>
      </c>
      <c r="BT27" s="31">
        <v>0</v>
      </c>
      <c r="BU27" s="31">
        <v>0</v>
      </c>
      <c r="BV27" s="31">
        <v>0</v>
      </c>
      <c r="BW27" s="31">
        <v>0</v>
      </c>
      <c r="BX27" s="31">
        <v>0</v>
      </c>
      <c r="BY27" s="31">
        <v>0</v>
      </c>
      <c r="BZ27" s="31">
        <v>0</v>
      </c>
      <c r="CA27" s="31">
        <v>0</v>
      </c>
      <c r="CB27" s="32">
        <v>200000</v>
      </c>
      <c r="CC27" s="33"/>
      <c r="CD27" s="33"/>
      <c r="CE27" s="33"/>
      <c r="CF27" s="33"/>
      <c r="CG27" s="33"/>
      <c r="CH27" s="33"/>
      <c r="CI27" s="33"/>
      <c r="CJ27" s="33"/>
      <c r="CK27" s="33"/>
      <c r="CL27" s="33"/>
      <c r="CM27" s="33"/>
      <c r="CN27" s="33"/>
      <c r="CO27" s="33"/>
      <c r="CP27" s="34"/>
      <c r="CQ27" s="33"/>
      <c r="CR27" s="34"/>
    </row>
    <row r="28" spans="1:96" ht="15" x14ac:dyDescent="0.2">
      <c r="A28" s="30">
        <v>3499</v>
      </c>
      <c r="B28" s="30">
        <v>1</v>
      </c>
      <c r="C28" s="30" t="s">
        <v>51</v>
      </c>
      <c r="D28" s="30" t="s">
        <v>37</v>
      </c>
      <c r="E28" s="30">
        <v>40000</v>
      </c>
      <c r="F28" s="30">
        <v>40312</v>
      </c>
      <c r="G28" s="30" t="s">
        <v>26</v>
      </c>
      <c r="H28" s="31">
        <v>165000</v>
      </c>
      <c r="I28" s="31">
        <v>165000</v>
      </c>
      <c r="J28" s="31">
        <v>165000</v>
      </c>
      <c r="K28" s="31">
        <v>165000</v>
      </c>
      <c r="L28" s="31">
        <v>165000</v>
      </c>
      <c r="M28" s="31">
        <v>165000</v>
      </c>
      <c r="N28" s="31">
        <v>165000</v>
      </c>
      <c r="O28" s="31">
        <v>165000</v>
      </c>
      <c r="P28" s="31">
        <v>165000</v>
      </c>
      <c r="Q28" s="31">
        <v>165000</v>
      </c>
      <c r="R28" s="31">
        <v>165000</v>
      </c>
      <c r="S28" s="31">
        <v>165000</v>
      </c>
      <c r="T28" s="31">
        <v>165000</v>
      </c>
      <c r="U28" s="31">
        <v>165000</v>
      </c>
      <c r="V28" s="31">
        <v>165000</v>
      </c>
      <c r="W28" s="31">
        <v>165000</v>
      </c>
      <c r="X28" s="31">
        <v>165000</v>
      </c>
      <c r="Y28" s="31">
        <v>165000</v>
      </c>
      <c r="Z28" s="31">
        <v>165000</v>
      </c>
      <c r="AA28" s="31">
        <v>165000</v>
      </c>
      <c r="AB28" s="31">
        <v>165000</v>
      </c>
      <c r="AC28" s="31">
        <v>165000</v>
      </c>
      <c r="AD28" s="31">
        <v>165000</v>
      </c>
      <c r="AE28" s="31">
        <v>165000</v>
      </c>
      <c r="AF28" s="31">
        <v>164934</v>
      </c>
      <c r="AG28" s="31">
        <v>164934</v>
      </c>
      <c r="AH28" s="31">
        <v>164934</v>
      </c>
      <c r="AI28" s="31">
        <v>164934</v>
      </c>
      <c r="AJ28" s="31">
        <v>164934</v>
      </c>
      <c r="AK28" s="31">
        <v>164934</v>
      </c>
      <c r="AL28" s="31">
        <v>165726</v>
      </c>
      <c r="AM28" s="31">
        <v>164934</v>
      </c>
      <c r="AN28" s="31">
        <v>164934</v>
      </c>
      <c r="AO28" s="31">
        <v>164934</v>
      </c>
      <c r="AP28" s="31">
        <v>164934</v>
      </c>
      <c r="AQ28" s="31">
        <v>164934</v>
      </c>
      <c r="AR28" s="31">
        <v>164934</v>
      </c>
      <c r="AS28" s="31">
        <v>164934</v>
      </c>
      <c r="AT28" s="31">
        <v>164934</v>
      </c>
      <c r="AU28" s="31">
        <v>164934</v>
      </c>
      <c r="AV28" s="31">
        <v>164934</v>
      </c>
      <c r="AW28" s="31">
        <v>164934</v>
      </c>
      <c r="AX28" s="31">
        <v>165726</v>
      </c>
      <c r="AY28" s="31">
        <v>164934</v>
      </c>
      <c r="AZ28" s="31">
        <v>164934</v>
      </c>
      <c r="BA28" s="31">
        <v>164934</v>
      </c>
      <c r="BB28" s="31">
        <v>164934</v>
      </c>
      <c r="BC28" s="31">
        <v>164934</v>
      </c>
      <c r="BD28" s="31">
        <v>164934</v>
      </c>
      <c r="BE28" s="31">
        <v>164934</v>
      </c>
      <c r="BF28" s="31">
        <v>164934</v>
      </c>
      <c r="BG28" s="31">
        <v>164934</v>
      </c>
      <c r="BH28" s="31">
        <v>164934</v>
      </c>
      <c r="BI28" s="31">
        <v>164934</v>
      </c>
      <c r="BJ28" s="31">
        <v>165726</v>
      </c>
      <c r="BK28" s="31">
        <v>164934</v>
      </c>
      <c r="BL28" s="31">
        <v>164934</v>
      </c>
      <c r="BM28" s="31">
        <v>164934</v>
      </c>
      <c r="BN28" s="31">
        <v>164934</v>
      </c>
      <c r="BO28" s="31">
        <v>164934</v>
      </c>
      <c r="BP28" s="31">
        <v>164934</v>
      </c>
      <c r="BQ28" s="31">
        <v>164934</v>
      </c>
      <c r="BR28" s="31">
        <v>164934</v>
      </c>
      <c r="BS28" s="31">
        <v>164934</v>
      </c>
      <c r="BT28" s="31">
        <v>164934</v>
      </c>
      <c r="BU28" s="31">
        <v>164934</v>
      </c>
      <c r="BV28" s="31">
        <v>165726</v>
      </c>
      <c r="BW28" s="31">
        <v>164934</v>
      </c>
      <c r="BX28" s="31">
        <v>164934</v>
      </c>
      <c r="BY28" s="31">
        <v>164934</v>
      </c>
      <c r="BZ28" s="31">
        <v>164934</v>
      </c>
      <c r="CA28" s="31">
        <v>164934</v>
      </c>
      <c r="CB28" s="32">
        <v>1980000</v>
      </c>
      <c r="CC28" s="33"/>
      <c r="CD28" s="33"/>
      <c r="CE28" s="33"/>
      <c r="CF28" s="33"/>
      <c r="CG28" s="33"/>
      <c r="CH28" s="33"/>
      <c r="CI28" s="33"/>
      <c r="CJ28" s="33"/>
      <c r="CK28" s="33"/>
      <c r="CL28" s="33"/>
      <c r="CM28" s="33"/>
      <c r="CN28" s="33"/>
      <c r="CO28" s="33"/>
      <c r="CP28" s="34"/>
      <c r="CQ28" s="33"/>
      <c r="CR28" s="34"/>
    </row>
    <row r="29" spans="1:96" ht="15" x14ac:dyDescent="0.2">
      <c r="A29" s="30">
        <v>3500</v>
      </c>
      <c r="B29" s="30">
        <v>1</v>
      </c>
      <c r="C29" s="30" t="s">
        <v>52</v>
      </c>
      <c r="D29" s="30" t="s">
        <v>41</v>
      </c>
      <c r="E29" s="30">
        <v>40000</v>
      </c>
      <c r="F29" s="30">
        <v>40312</v>
      </c>
      <c r="G29" s="30" t="s">
        <v>26</v>
      </c>
      <c r="H29" s="31">
        <v>169000</v>
      </c>
      <c r="I29" s="31">
        <v>173000</v>
      </c>
      <c r="J29" s="31">
        <v>158000</v>
      </c>
      <c r="K29" s="31">
        <v>163000</v>
      </c>
      <c r="L29" s="31">
        <v>112000</v>
      </c>
      <c r="M29" s="31">
        <v>183000</v>
      </c>
      <c r="N29" s="31">
        <v>175000</v>
      </c>
      <c r="O29" s="31">
        <v>197000</v>
      </c>
      <c r="P29" s="31">
        <v>182000</v>
      </c>
      <c r="Q29" s="31">
        <v>167000</v>
      </c>
      <c r="R29" s="31">
        <v>206000</v>
      </c>
      <c r="S29" s="31">
        <v>108000</v>
      </c>
      <c r="T29" s="31">
        <v>168777</v>
      </c>
      <c r="U29" s="31">
        <v>173166</v>
      </c>
      <c r="V29" s="31">
        <v>158403</v>
      </c>
      <c r="W29" s="31">
        <v>162992</v>
      </c>
      <c r="X29" s="31">
        <v>112718</v>
      </c>
      <c r="Y29" s="31">
        <v>182742</v>
      </c>
      <c r="Z29" s="31">
        <v>174962</v>
      </c>
      <c r="AA29" s="31">
        <v>197505</v>
      </c>
      <c r="AB29" s="31">
        <v>182542</v>
      </c>
      <c r="AC29" s="31">
        <v>166982</v>
      </c>
      <c r="AD29" s="31">
        <v>206482</v>
      </c>
      <c r="AE29" s="31">
        <v>107729</v>
      </c>
      <c r="AF29" s="31">
        <v>172499</v>
      </c>
      <c r="AG29" s="31">
        <v>176985</v>
      </c>
      <c r="AH29" s="31">
        <v>161897</v>
      </c>
      <c r="AI29" s="31">
        <v>166586</v>
      </c>
      <c r="AJ29" s="31">
        <v>115204</v>
      </c>
      <c r="AK29" s="31">
        <v>186772</v>
      </c>
      <c r="AL29" s="31">
        <v>178820</v>
      </c>
      <c r="AM29" s="31">
        <v>201861</v>
      </c>
      <c r="AN29" s="31">
        <v>186568</v>
      </c>
      <c r="AO29" s="31">
        <v>170664</v>
      </c>
      <c r="AP29" s="31">
        <v>211036</v>
      </c>
      <c r="AQ29" s="31">
        <v>110108</v>
      </c>
      <c r="AR29" s="31">
        <v>158456</v>
      </c>
      <c r="AS29" s="31">
        <v>162576</v>
      </c>
      <c r="AT29" s="31">
        <v>148716</v>
      </c>
      <c r="AU29" s="31">
        <v>153024</v>
      </c>
      <c r="AV29" s="31">
        <v>105824</v>
      </c>
      <c r="AW29" s="31">
        <v>171567</v>
      </c>
      <c r="AX29" s="31">
        <v>164262</v>
      </c>
      <c r="AY29" s="31">
        <v>185427</v>
      </c>
      <c r="AZ29" s="31">
        <v>171380</v>
      </c>
      <c r="BA29" s="31">
        <v>156770</v>
      </c>
      <c r="BB29" s="31">
        <v>193856</v>
      </c>
      <c r="BC29" s="31">
        <v>101142</v>
      </c>
      <c r="BD29" s="31">
        <v>159640</v>
      </c>
      <c r="BE29" s="31">
        <v>163792</v>
      </c>
      <c r="BF29" s="31">
        <v>149828</v>
      </c>
      <c r="BG29" s="31">
        <v>154168</v>
      </c>
      <c r="BH29" s="31">
        <v>106616</v>
      </c>
      <c r="BI29" s="31">
        <v>172849</v>
      </c>
      <c r="BJ29" s="31">
        <v>165490</v>
      </c>
      <c r="BK29" s="31">
        <v>186813</v>
      </c>
      <c r="BL29" s="31">
        <v>172660</v>
      </c>
      <c r="BM29" s="31">
        <v>157942</v>
      </c>
      <c r="BN29" s="31">
        <v>195304</v>
      </c>
      <c r="BO29" s="31">
        <v>101898</v>
      </c>
      <c r="BP29" s="31">
        <v>160740</v>
      </c>
      <c r="BQ29" s="31">
        <v>164920</v>
      </c>
      <c r="BR29" s="31">
        <v>150860</v>
      </c>
      <c r="BS29" s="31">
        <v>155230</v>
      </c>
      <c r="BT29" s="31">
        <v>107350</v>
      </c>
      <c r="BU29" s="31">
        <v>174040</v>
      </c>
      <c r="BV29" s="31">
        <v>166630</v>
      </c>
      <c r="BW29" s="31">
        <v>188100</v>
      </c>
      <c r="BX29" s="31">
        <v>173850</v>
      </c>
      <c r="BY29" s="31">
        <v>159030</v>
      </c>
      <c r="BZ29" s="31">
        <v>196650</v>
      </c>
      <c r="CA29" s="31">
        <v>102600</v>
      </c>
      <c r="CB29" s="32">
        <v>1993000</v>
      </c>
      <c r="CC29" s="33"/>
      <c r="CD29" s="33"/>
      <c r="CE29" s="33"/>
      <c r="CF29" s="33"/>
      <c r="CG29" s="33"/>
      <c r="CH29" s="33"/>
      <c r="CI29" s="33"/>
      <c r="CJ29" s="33"/>
      <c r="CK29" s="33"/>
      <c r="CL29" s="33"/>
      <c r="CM29" s="33"/>
      <c r="CN29" s="33"/>
      <c r="CO29" s="33"/>
      <c r="CP29" s="34"/>
      <c r="CQ29" s="33"/>
      <c r="CR29" s="34"/>
    </row>
    <row r="30" spans="1:96" ht="15" x14ac:dyDescent="0.2">
      <c r="A30" s="30">
        <v>3501</v>
      </c>
      <c r="B30" s="30">
        <v>1</v>
      </c>
      <c r="C30" s="30" t="s">
        <v>53</v>
      </c>
      <c r="D30" s="30" t="s">
        <v>41</v>
      </c>
      <c r="E30" s="30">
        <v>40000</v>
      </c>
      <c r="F30" s="30">
        <v>40312</v>
      </c>
      <c r="G30" s="30" t="s">
        <v>26</v>
      </c>
      <c r="H30" s="31">
        <v>140000</v>
      </c>
      <c r="I30" s="31">
        <v>135000</v>
      </c>
      <c r="J30" s="31">
        <v>140000</v>
      </c>
      <c r="K30" s="31">
        <v>147000</v>
      </c>
      <c r="L30" s="31">
        <v>190000</v>
      </c>
      <c r="M30" s="31">
        <v>139000</v>
      </c>
      <c r="N30" s="31">
        <v>80000</v>
      </c>
      <c r="O30" s="31">
        <v>46000</v>
      </c>
      <c r="P30" s="31">
        <v>78000</v>
      </c>
      <c r="Q30" s="31">
        <v>68000</v>
      </c>
      <c r="R30" s="31">
        <v>360000</v>
      </c>
      <c r="S30" s="31">
        <v>309000</v>
      </c>
      <c r="T30" s="31">
        <v>144544</v>
      </c>
      <c r="U30" s="31">
        <v>134190</v>
      </c>
      <c r="V30" s="31">
        <v>143391</v>
      </c>
      <c r="W30" s="31">
        <v>151443</v>
      </c>
      <c r="X30" s="31">
        <v>199368</v>
      </c>
      <c r="Y30" s="31">
        <v>142624</v>
      </c>
      <c r="Z30" s="31">
        <v>77063</v>
      </c>
      <c r="AA30" s="31">
        <v>38340</v>
      </c>
      <c r="AB30" s="31">
        <v>75146</v>
      </c>
      <c r="AC30" s="31">
        <v>63261</v>
      </c>
      <c r="AD30" s="31">
        <v>402570</v>
      </c>
      <c r="AE30" s="31">
        <v>345060</v>
      </c>
      <c r="AF30" s="31">
        <v>97264</v>
      </c>
      <c r="AG30" s="31">
        <v>85932</v>
      </c>
      <c r="AH30" s="31">
        <v>132999</v>
      </c>
      <c r="AI30" s="31">
        <v>129093</v>
      </c>
      <c r="AJ30" s="31">
        <v>83002</v>
      </c>
      <c r="AK30" s="31">
        <v>134757</v>
      </c>
      <c r="AL30" s="31">
        <v>85150</v>
      </c>
      <c r="AM30" s="31">
        <v>301348</v>
      </c>
      <c r="AN30" s="31">
        <v>255256</v>
      </c>
      <c r="AO30" s="31">
        <v>261115</v>
      </c>
      <c r="AP30" s="31">
        <v>245882</v>
      </c>
      <c r="AQ30" s="31">
        <v>141202</v>
      </c>
      <c r="AR30" s="31">
        <v>139643</v>
      </c>
      <c r="AS30" s="31">
        <v>123376</v>
      </c>
      <c r="AT30" s="31">
        <v>190952</v>
      </c>
      <c r="AU30" s="31">
        <v>185344</v>
      </c>
      <c r="AV30" s="31">
        <v>119170</v>
      </c>
      <c r="AW30" s="31">
        <v>193476</v>
      </c>
      <c r="AX30" s="31">
        <v>122254</v>
      </c>
      <c r="AY30" s="31">
        <v>432657</v>
      </c>
      <c r="AZ30" s="31">
        <v>366482</v>
      </c>
      <c r="BA30" s="31">
        <v>374894</v>
      </c>
      <c r="BB30" s="31">
        <v>353023</v>
      </c>
      <c r="BC30" s="31">
        <v>202729</v>
      </c>
      <c r="BD30" s="31">
        <v>188055</v>
      </c>
      <c r="BE30" s="31">
        <v>166144</v>
      </c>
      <c r="BF30" s="31">
        <v>257144</v>
      </c>
      <c r="BG30" s="31">
        <v>249592</v>
      </c>
      <c r="BH30" s="31">
        <v>160481</v>
      </c>
      <c r="BI30" s="31">
        <v>260544</v>
      </c>
      <c r="BJ30" s="31">
        <v>164631</v>
      </c>
      <c r="BK30" s="31">
        <v>582637</v>
      </c>
      <c r="BL30" s="31">
        <v>493521</v>
      </c>
      <c r="BM30" s="31">
        <v>504849</v>
      </c>
      <c r="BN30" s="31">
        <v>475397</v>
      </c>
      <c r="BO30" s="31">
        <v>273005</v>
      </c>
      <c r="BP30" s="31">
        <v>154036</v>
      </c>
      <c r="BQ30" s="31">
        <v>136092</v>
      </c>
      <c r="BR30" s="31">
        <v>210633</v>
      </c>
      <c r="BS30" s="31">
        <v>204447</v>
      </c>
      <c r="BT30" s="31">
        <v>131452</v>
      </c>
      <c r="BU30" s="31">
        <v>213417</v>
      </c>
      <c r="BV30" s="31">
        <v>134854</v>
      </c>
      <c r="BW30" s="31">
        <v>477250</v>
      </c>
      <c r="BX30" s="31">
        <v>404254</v>
      </c>
      <c r="BY30" s="31">
        <v>413533</v>
      </c>
      <c r="BZ30" s="31">
        <v>389408</v>
      </c>
      <c r="CA30" s="31">
        <v>223624</v>
      </c>
      <c r="CB30" s="32">
        <v>1832000</v>
      </c>
      <c r="CC30" s="33"/>
      <c r="CD30" s="33"/>
      <c r="CE30" s="33"/>
      <c r="CF30" s="33"/>
      <c r="CG30" s="33"/>
      <c r="CH30" s="33"/>
      <c r="CI30" s="33"/>
      <c r="CJ30" s="33"/>
      <c r="CK30" s="33"/>
      <c r="CL30" s="33"/>
      <c r="CM30" s="33"/>
      <c r="CN30" s="33"/>
      <c r="CO30" s="33"/>
      <c r="CP30" s="34"/>
      <c r="CQ30" s="33"/>
      <c r="CR30" s="34"/>
    </row>
    <row r="31" spans="1:96" ht="15" x14ac:dyDescent="0.2">
      <c r="A31" s="30">
        <v>3507</v>
      </c>
      <c r="B31" s="30">
        <v>1</v>
      </c>
      <c r="C31" s="30" t="s">
        <v>54</v>
      </c>
      <c r="D31" s="30" t="s">
        <v>41</v>
      </c>
      <c r="E31" s="30">
        <v>40000</v>
      </c>
      <c r="F31" s="30">
        <v>40312</v>
      </c>
      <c r="G31" s="30" t="s">
        <v>26</v>
      </c>
      <c r="H31" s="31">
        <v>0</v>
      </c>
      <c r="I31" s="31">
        <v>0</v>
      </c>
      <c r="J31" s="31">
        <v>0</v>
      </c>
      <c r="K31" s="31">
        <v>0</v>
      </c>
      <c r="L31" s="31">
        <v>0</v>
      </c>
      <c r="M31" s="31">
        <v>50000</v>
      </c>
      <c r="N31" s="31">
        <v>250000</v>
      </c>
      <c r="O31" s="31">
        <v>250000</v>
      </c>
      <c r="P31" s="31">
        <v>250000</v>
      </c>
      <c r="Q31" s="31">
        <v>250000</v>
      </c>
      <c r="R31" s="31">
        <v>-50000</v>
      </c>
      <c r="S31" s="31">
        <v>0</v>
      </c>
      <c r="T31" s="31">
        <v>0</v>
      </c>
      <c r="U31" s="31">
        <v>0</v>
      </c>
      <c r="V31" s="31">
        <v>0</v>
      </c>
      <c r="W31" s="31">
        <v>0</v>
      </c>
      <c r="X31" s="31">
        <v>0</v>
      </c>
      <c r="Y31" s="31">
        <v>0</v>
      </c>
      <c r="Z31" s="31">
        <v>0</v>
      </c>
      <c r="AA31" s="31">
        <v>0</v>
      </c>
      <c r="AB31" s="31">
        <v>0</v>
      </c>
      <c r="AC31" s="31">
        <v>0</v>
      </c>
      <c r="AD31" s="31">
        <v>0</v>
      </c>
      <c r="AE31" s="31">
        <v>0</v>
      </c>
      <c r="AF31" s="31">
        <v>0</v>
      </c>
      <c r="AG31" s="31">
        <v>0</v>
      </c>
      <c r="AH31" s="31">
        <v>0</v>
      </c>
      <c r="AI31" s="31">
        <v>0</v>
      </c>
      <c r="AJ31" s="31">
        <v>0</v>
      </c>
      <c r="AK31" s="31">
        <v>0</v>
      </c>
      <c r="AL31" s="31">
        <v>0</v>
      </c>
      <c r="AM31" s="31">
        <v>0</v>
      </c>
      <c r="AN31" s="31">
        <v>0</v>
      </c>
      <c r="AO31" s="31">
        <v>0</v>
      </c>
      <c r="AP31" s="31">
        <v>0</v>
      </c>
      <c r="AQ31" s="31">
        <v>0</v>
      </c>
      <c r="AR31" s="31">
        <v>0</v>
      </c>
      <c r="AS31" s="31">
        <v>0</v>
      </c>
      <c r="AT31" s="31">
        <v>0</v>
      </c>
      <c r="AU31" s="31">
        <v>0</v>
      </c>
      <c r="AV31" s="31">
        <v>0</v>
      </c>
      <c r="AW31" s="31">
        <v>0</v>
      </c>
      <c r="AX31" s="31">
        <v>0</v>
      </c>
      <c r="AY31" s="31">
        <v>0</v>
      </c>
      <c r="AZ31" s="31">
        <v>0</v>
      </c>
      <c r="BA31" s="31">
        <v>0</v>
      </c>
      <c r="BB31" s="31">
        <v>0</v>
      </c>
      <c r="BC31" s="31">
        <v>0</v>
      </c>
      <c r="BD31" s="31">
        <v>0</v>
      </c>
      <c r="BE31" s="31">
        <v>0</v>
      </c>
      <c r="BF31" s="31">
        <v>0</v>
      </c>
      <c r="BG31" s="31">
        <v>0</v>
      </c>
      <c r="BH31" s="31">
        <v>0</v>
      </c>
      <c r="BI31" s="31">
        <v>0</v>
      </c>
      <c r="BJ31" s="31">
        <v>0</v>
      </c>
      <c r="BK31" s="31">
        <v>0</v>
      </c>
      <c r="BL31" s="31">
        <v>0</v>
      </c>
      <c r="BM31" s="31">
        <v>0</v>
      </c>
      <c r="BN31" s="31">
        <v>0</v>
      </c>
      <c r="BO31" s="31">
        <v>0</v>
      </c>
      <c r="BP31" s="31">
        <v>0</v>
      </c>
      <c r="BQ31" s="31">
        <v>0</v>
      </c>
      <c r="BR31" s="31">
        <v>0</v>
      </c>
      <c r="BS31" s="31">
        <v>0</v>
      </c>
      <c r="BT31" s="31">
        <v>0</v>
      </c>
      <c r="BU31" s="31">
        <v>0</v>
      </c>
      <c r="BV31" s="31">
        <v>0</v>
      </c>
      <c r="BW31" s="31">
        <v>0</v>
      </c>
      <c r="BX31" s="31">
        <v>0</v>
      </c>
      <c r="BY31" s="31">
        <v>0</v>
      </c>
      <c r="BZ31" s="31">
        <v>0</v>
      </c>
      <c r="CA31" s="31">
        <v>0</v>
      </c>
      <c r="CB31" s="32">
        <v>1000000</v>
      </c>
      <c r="CC31" s="33"/>
      <c r="CD31" s="33"/>
      <c r="CE31" s="33"/>
      <c r="CF31" s="33"/>
      <c r="CG31" s="33"/>
      <c r="CH31" s="33"/>
      <c r="CI31" s="33"/>
      <c r="CJ31" s="33"/>
      <c r="CK31" s="33"/>
      <c r="CL31" s="33"/>
      <c r="CM31" s="33"/>
      <c r="CN31" s="33"/>
      <c r="CO31" s="33"/>
      <c r="CP31" s="34"/>
      <c r="CQ31" s="33"/>
      <c r="CR31" s="34"/>
    </row>
    <row r="32" spans="1:96" ht="15" x14ac:dyDescent="0.2">
      <c r="A32" s="30">
        <v>3511</v>
      </c>
      <c r="B32" s="30">
        <v>1</v>
      </c>
      <c r="C32" s="30" t="s">
        <v>55</v>
      </c>
      <c r="D32" s="30" t="s">
        <v>41</v>
      </c>
      <c r="E32" s="30">
        <v>40000</v>
      </c>
      <c r="F32" s="30">
        <v>40312</v>
      </c>
      <c r="G32" s="30" t="s">
        <v>26</v>
      </c>
      <c r="H32" s="31">
        <v>0</v>
      </c>
      <c r="I32" s="31">
        <v>0</v>
      </c>
      <c r="J32" s="31">
        <v>0</v>
      </c>
      <c r="K32" s="31">
        <v>0</v>
      </c>
      <c r="L32" s="31">
        <v>0</v>
      </c>
      <c r="M32" s="31">
        <v>0</v>
      </c>
      <c r="N32" s="31">
        <v>0</v>
      </c>
      <c r="O32" s="31">
        <v>0</v>
      </c>
      <c r="P32" s="31">
        <v>0</v>
      </c>
      <c r="Q32" s="31">
        <v>0</v>
      </c>
      <c r="R32" s="31">
        <v>0</v>
      </c>
      <c r="S32" s="31">
        <v>0</v>
      </c>
      <c r="T32" s="31">
        <v>0</v>
      </c>
      <c r="U32" s="31">
        <v>0</v>
      </c>
      <c r="V32" s="31">
        <v>0</v>
      </c>
      <c r="W32" s="31">
        <v>0</v>
      </c>
      <c r="X32" s="31">
        <v>0</v>
      </c>
      <c r="Y32" s="31">
        <v>0</v>
      </c>
      <c r="Z32" s="31">
        <v>0</v>
      </c>
      <c r="AA32" s="31">
        <v>0</v>
      </c>
      <c r="AB32" s="31">
        <v>0</v>
      </c>
      <c r="AC32" s="31">
        <v>0</v>
      </c>
      <c r="AD32" s="31">
        <v>0</v>
      </c>
      <c r="AE32" s="31">
        <v>0</v>
      </c>
      <c r="AF32" s="31">
        <v>0</v>
      </c>
      <c r="AG32" s="31">
        <v>0</v>
      </c>
      <c r="AH32" s="31">
        <v>0</v>
      </c>
      <c r="AI32" s="31">
        <v>0</v>
      </c>
      <c r="AJ32" s="31">
        <v>0</v>
      </c>
      <c r="AK32" s="31">
        <v>0</v>
      </c>
      <c r="AL32" s="31">
        <v>0</v>
      </c>
      <c r="AM32" s="31">
        <v>0</v>
      </c>
      <c r="AN32" s="31">
        <v>0</v>
      </c>
      <c r="AO32" s="31">
        <v>0</v>
      </c>
      <c r="AP32" s="31">
        <v>0</v>
      </c>
      <c r="AQ32" s="31">
        <v>0</v>
      </c>
      <c r="AR32" s="31">
        <v>0</v>
      </c>
      <c r="AS32" s="31">
        <v>0</v>
      </c>
      <c r="AT32" s="31">
        <v>0</v>
      </c>
      <c r="AU32" s="31">
        <v>0</v>
      </c>
      <c r="AV32" s="31">
        <v>0</v>
      </c>
      <c r="AW32" s="31">
        <v>0</v>
      </c>
      <c r="AX32" s="31">
        <v>0</v>
      </c>
      <c r="AY32" s="31">
        <v>0</v>
      </c>
      <c r="AZ32" s="31">
        <v>0</v>
      </c>
      <c r="BA32" s="31">
        <v>0</v>
      </c>
      <c r="BB32" s="31">
        <v>0</v>
      </c>
      <c r="BC32" s="31">
        <v>0</v>
      </c>
      <c r="BD32" s="31">
        <v>0</v>
      </c>
      <c r="BE32" s="31">
        <v>0</v>
      </c>
      <c r="BF32" s="31">
        <v>0</v>
      </c>
      <c r="BG32" s="31">
        <v>0</v>
      </c>
      <c r="BH32" s="31">
        <v>0</v>
      </c>
      <c r="BI32" s="31">
        <v>0</v>
      </c>
      <c r="BJ32" s="31">
        <v>0</v>
      </c>
      <c r="BK32" s="31">
        <v>0</v>
      </c>
      <c r="BL32" s="31">
        <v>0</v>
      </c>
      <c r="BM32" s="31">
        <v>0</v>
      </c>
      <c r="BN32" s="31">
        <v>0</v>
      </c>
      <c r="BO32" s="31">
        <v>0</v>
      </c>
      <c r="BP32" s="31">
        <v>0</v>
      </c>
      <c r="BQ32" s="31">
        <v>0</v>
      </c>
      <c r="BR32" s="31">
        <v>0</v>
      </c>
      <c r="BS32" s="31">
        <v>0</v>
      </c>
      <c r="BT32" s="31">
        <v>0</v>
      </c>
      <c r="BU32" s="31">
        <v>0</v>
      </c>
      <c r="BV32" s="31">
        <v>0</v>
      </c>
      <c r="BW32" s="31">
        <v>0</v>
      </c>
      <c r="BX32" s="31">
        <v>0</v>
      </c>
      <c r="BY32" s="31">
        <v>0</v>
      </c>
      <c r="BZ32" s="31">
        <v>0</v>
      </c>
      <c r="CA32" s="31">
        <v>0</v>
      </c>
      <c r="CB32" s="32">
        <v>0</v>
      </c>
      <c r="CC32" s="33"/>
      <c r="CD32" s="33"/>
      <c r="CE32" s="33"/>
      <c r="CF32" s="33"/>
      <c r="CG32" s="33"/>
      <c r="CH32" s="33"/>
      <c r="CI32" s="33"/>
      <c r="CJ32" s="33"/>
      <c r="CK32" s="33"/>
      <c r="CL32" s="33"/>
      <c r="CM32" s="33"/>
      <c r="CN32" s="33"/>
      <c r="CO32" s="33"/>
      <c r="CP32" s="34"/>
      <c r="CQ32" s="33"/>
      <c r="CR32" s="34"/>
    </row>
    <row r="33" spans="1:96" ht="15" x14ac:dyDescent="0.2">
      <c r="A33" s="30">
        <v>3512</v>
      </c>
      <c r="B33" s="30">
        <v>1</v>
      </c>
      <c r="C33" s="30" t="s">
        <v>56</v>
      </c>
      <c r="D33" s="30" t="s">
        <v>41</v>
      </c>
      <c r="E33" s="30">
        <v>40000</v>
      </c>
      <c r="F33" s="30">
        <v>40312</v>
      </c>
      <c r="G33" s="30" t="s">
        <v>26</v>
      </c>
      <c r="H33" s="31">
        <v>0</v>
      </c>
      <c r="I33" s="31">
        <v>0</v>
      </c>
      <c r="J33" s="31">
        <v>0</v>
      </c>
      <c r="K33" s="31">
        <v>0</v>
      </c>
      <c r="L33" s="31">
        <v>0</v>
      </c>
      <c r="M33" s="31">
        <v>0</v>
      </c>
      <c r="N33" s="31">
        <v>0</v>
      </c>
      <c r="O33" s="31">
        <v>0</v>
      </c>
      <c r="P33" s="31">
        <v>0</v>
      </c>
      <c r="Q33" s="31">
        <v>0</v>
      </c>
      <c r="R33" s="31">
        <v>0</v>
      </c>
      <c r="S33" s="31">
        <v>0</v>
      </c>
      <c r="T33" s="31">
        <v>0</v>
      </c>
      <c r="U33" s="31">
        <v>0</v>
      </c>
      <c r="V33" s="31">
        <v>0</v>
      </c>
      <c r="W33" s="31">
        <v>0</v>
      </c>
      <c r="X33" s="31">
        <v>0</v>
      </c>
      <c r="Y33" s="31">
        <v>0</v>
      </c>
      <c r="Z33" s="31">
        <v>0</v>
      </c>
      <c r="AA33" s="31">
        <v>0</v>
      </c>
      <c r="AB33" s="31">
        <v>0</v>
      </c>
      <c r="AC33" s="31">
        <v>0</v>
      </c>
      <c r="AD33" s="31">
        <v>0</v>
      </c>
      <c r="AE33" s="31">
        <v>0</v>
      </c>
      <c r="AF33" s="31">
        <v>0</v>
      </c>
      <c r="AG33" s="31">
        <v>0</v>
      </c>
      <c r="AH33" s="31">
        <v>0</v>
      </c>
      <c r="AI33" s="31">
        <v>0</v>
      </c>
      <c r="AJ33" s="31">
        <v>0</v>
      </c>
      <c r="AK33" s="31">
        <v>0</v>
      </c>
      <c r="AL33" s="31">
        <v>0</v>
      </c>
      <c r="AM33" s="31">
        <v>0</v>
      </c>
      <c r="AN33" s="31">
        <v>0</v>
      </c>
      <c r="AO33" s="31">
        <v>0</v>
      </c>
      <c r="AP33" s="31">
        <v>0</v>
      </c>
      <c r="AQ33" s="31">
        <v>0</v>
      </c>
      <c r="AR33" s="31">
        <v>0</v>
      </c>
      <c r="AS33" s="31">
        <v>0</v>
      </c>
      <c r="AT33" s="31">
        <v>0</v>
      </c>
      <c r="AU33" s="31">
        <v>0</v>
      </c>
      <c r="AV33" s="31">
        <v>0</v>
      </c>
      <c r="AW33" s="31">
        <v>0</v>
      </c>
      <c r="AX33" s="31">
        <v>0</v>
      </c>
      <c r="AY33" s="31">
        <v>0</v>
      </c>
      <c r="AZ33" s="31">
        <v>0</v>
      </c>
      <c r="BA33" s="31">
        <v>0</v>
      </c>
      <c r="BB33" s="31">
        <v>0</v>
      </c>
      <c r="BC33" s="31">
        <v>0</v>
      </c>
      <c r="BD33" s="31">
        <v>0</v>
      </c>
      <c r="BE33" s="31">
        <v>0</v>
      </c>
      <c r="BF33" s="31">
        <v>0</v>
      </c>
      <c r="BG33" s="31">
        <v>0</v>
      </c>
      <c r="BH33" s="31">
        <v>0</v>
      </c>
      <c r="BI33" s="31">
        <v>0</v>
      </c>
      <c r="BJ33" s="31">
        <v>0</v>
      </c>
      <c r="BK33" s="31">
        <v>0</v>
      </c>
      <c r="BL33" s="31">
        <v>0</v>
      </c>
      <c r="BM33" s="31">
        <v>0</v>
      </c>
      <c r="BN33" s="31">
        <v>0</v>
      </c>
      <c r="BO33" s="31">
        <v>0</v>
      </c>
      <c r="BP33" s="31">
        <v>0</v>
      </c>
      <c r="BQ33" s="31">
        <v>0</v>
      </c>
      <c r="BR33" s="31">
        <v>135000</v>
      </c>
      <c r="BS33" s="31">
        <v>86000</v>
      </c>
      <c r="BT33" s="31">
        <v>0</v>
      </c>
      <c r="BU33" s="31">
        <v>0</v>
      </c>
      <c r="BV33" s="31">
        <v>0</v>
      </c>
      <c r="BW33" s="31">
        <v>0</v>
      </c>
      <c r="BX33" s="31">
        <v>0</v>
      </c>
      <c r="BY33" s="31">
        <v>0</v>
      </c>
      <c r="BZ33" s="31">
        <v>0</v>
      </c>
      <c r="CA33" s="31">
        <v>0</v>
      </c>
      <c r="CB33" s="32">
        <v>0</v>
      </c>
      <c r="CC33" s="33"/>
      <c r="CD33" s="33"/>
      <c r="CE33" s="33"/>
      <c r="CF33" s="33"/>
      <c r="CG33" s="33"/>
      <c r="CH33" s="33"/>
      <c r="CI33" s="33"/>
      <c r="CJ33" s="33"/>
      <c r="CK33" s="33"/>
      <c r="CL33" s="33"/>
      <c r="CM33" s="33"/>
      <c r="CN33" s="33"/>
      <c r="CO33" s="33"/>
      <c r="CP33" s="34"/>
      <c r="CQ33" s="33"/>
      <c r="CR33" s="34"/>
    </row>
    <row r="34" spans="1:96" ht="15" x14ac:dyDescent="0.2">
      <c r="A34" s="30">
        <v>3513</v>
      </c>
      <c r="B34" s="30">
        <v>1</v>
      </c>
      <c r="C34" s="30" t="s">
        <v>57</v>
      </c>
      <c r="D34" s="30" t="s">
        <v>41</v>
      </c>
      <c r="E34" s="30">
        <v>40000</v>
      </c>
      <c r="F34" s="30">
        <v>40312</v>
      </c>
      <c r="G34" s="30" t="s">
        <v>26</v>
      </c>
      <c r="H34" s="31">
        <v>0</v>
      </c>
      <c r="I34" s="31">
        <v>0</v>
      </c>
      <c r="J34" s="31">
        <v>0</v>
      </c>
      <c r="K34" s="31">
        <v>0</v>
      </c>
      <c r="L34" s="31">
        <v>0</v>
      </c>
      <c r="M34" s="31">
        <v>0</v>
      </c>
      <c r="N34" s="31">
        <v>0</v>
      </c>
      <c r="O34" s="31">
        <v>0</v>
      </c>
      <c r="P34" s="31">
        <v>125000</v>
      </c>
      <c r="Q34" s="31">
        <v>125000</v>
      </c>
      <c r="R34" s="31">
        <v>0</v>
      </c>
      <c r="S34" s="31">
        <v>0</v>
      </c>
      <c r="T34" s="31">
        <v>0</v>
      </c>
      <c r="U34" s="31">
        <v>0</v>
      </c>
      <c r="V34" s="31">
        <v>0</v>
      </c>
      <c r="W34" s="31">
        <v>0</v>
      </c>
      <c r="X34" s="31">
        <v>0</v>
      </c>
      <c r="Y34" s="31">
        <v>0</v>
      </c>
      <c r="Z34" s="31">
        <v>0</v>
      </c>
      <c r="AA34" s="31">
        <v>0</v>
      </c>
      <c r="AB34" s="31">
        <v>0</v>
      </c>
      <c r="AC34" s="31">
        <v>0</v>
      </c>
      <c r="AD34" s="31">
        <v>0</v>
      </c>
      <c r="AE34" s="31">
        <v>0</v>
      </c>
      <c r="AF34" s="31">
        <v>0</v>
      </c>
      <c r="AG34" s="31">
        <v>0</v>
      </c>
      <c r="AH34" s="31">
        <v>0</v>
      </c>
      <c r="AI34" s="31">
        <v>0</v>
      </c>
      <c r="AJ34" s="31">
        <v>0</v>
      </c>
      <c r="AK34" s="31">
        <v>0</v>
      </c>
      <c r="AL34" s="31">
        <v>0</v>
      </c>
      <c r="AM34" s="31">
        <v>0</v>
      </c>
      <c r="AN34" s="31">
        <v>0</v>
      </c>
      <c r="AO34" s="31">
        <v>0</v>
      </c>
      <c r="AP34" s="31">
        <v>0</v>
      </c>
      <c r="AQ34" s="31">
        <v>0</v>
      </c>
      <c r="AR34" s="31">
        <v>0</v>
      </c>
      <c r="AS34" s="31">
        <v>0</v>
      </c>
      <c r="AT34" s="31">
        <v>0</v>
      </c>
      <c r="AU34" s="31">
        <v>0</v>
      </c>
      <c r="AV34" s="31">
        <v>0</v>
      </c>
      <c r="AW34" s="31">
        <v>0</v>
      </c>
      <c r="AX34" s="31">
        <v>0</v>
      </c>
      <c r="AY34" s="31">
        <v>0</v>
      </c>
      <c r="AZ34" s="31">
        <v>0</v>
      </c>
      <c r="BA34" s="31">
        <v>0</v>
      </c>
      <c r="BB34" s="31">
        <v>0</v>
      </c>
      <c r="BC34" s="31">
        <v>0</v>
      </c>
      <c r="BD34" s="31">
        <v>0</v>
      </c>
      <c r="BE34" s="31">
        <v>0</v>
      </c>
      <c r="BF34" s="31">
        <v>0</v>
      </c>
      <c r="BG34" s="31">
        <v>0</v>
      </c>
      <c r="BH34" s="31">
        <v>0</v>
      </c>
      <c r="BI34" s="31">
        <v>0</v>
      </c>
      <c r="BJ34" s="31">
        <v>0</v>
      </c>
      <c r="BK34" s="31">
        <v>0</v>
      </c>
      <c r="BL34" s="31">
        <v>0</v>
      </c>
      <c r="BM34" s="31">
        <v>0</v>
      </c>
      <c r="BN34" s="31">
        <v>0</v>
      </c>
      <c r="BO34" s="31">
        <v>0</v>
      </c>
      <c r="BP34" s="31">
        <v>0</v>
      </c>
      <c r="BQ34" s="31">
        <v>0</v>
      </c>
      <c r="BR34" s="31">
        <v>0</v>
      </c>
      <c r="BS34" s="31">
        <v>0</v>
      </c>
      <c r="BT34" s="31">
        <v>0</v>
      </c>
      <c r="BU34" s="31">
        <v>0</v>
      </c>
      <c r="BV34" s="31">
        <v>0</v>
      </c>
      <c r="BW34" s="31">
        <v>0</v>
      </c>
      <c r="BX34" s="31">
        <v>0</v>
      </c>
      <c r="BY34" s="31">
        <v>0</v>
      </c>
      <c r="BZ34" s="31">
        <v>0</v>
      </c>
      <c r="CA34" s="31">
        <v>0</v>
      </c>
      <c r="CB34" s="32">
        <v>250000</v>
      </c>
      <c r="CC34" s="33"/>
      <c r="CD34" s="33"/>
      <c r="CE34" s="33"/>
      <c r="CF34" s="33"/>
      <c r="CG34" s="33"/>
      <c r="CH34" s="33"/>
      <c r="CI34" s="33"/>
      <c r="CJ34" s="33"/>
      <c r="CK34" s="33"/>
      <c r="CL34" s="33"/>
      <c r="CM34" s="33"/>
      <c r="CN34" s="33"/>
      <c r="CO34" s="33"/>
      <c r="CP34" s="34"/>
      <c r="CQ34" s="33"/>
      <c r="CR34" s="34"/>
    </row>
    <row r="35" spans="1:96" ht="15" x14ac:dyDescent="0.2">
      <c r="A35" s="30">
        <v>3520</v>
      </c>
      <c r="B35" s="30">
        <v>1</v>
      </c>
      <c r="C35" s="30" t="s">
        <v>58</v>
      </c>
      <c r="D35" s="30" t="s">
        <v>41</v>
      </c>
      <c r="E35" s="30">
        <v>40000</v>
      </c>
      <c r="F35" s="30">
        <v>40312</v>
      </c>
      <c r="G35" s="30" t="s">
        <v>26</v>
      </c>
      <c r="H35" s="31">
        <v>0</v>
      </c>
      <c r="I35" s="31">
        <v>0</v>
      </c>
      <c r="J35" s="31">
        <v>0</v>
      </c>
      <c r="K35" s="31">
        <v>0</v>
      </c>
      <c r="L35" s="31">
        <v>0</v>
      </c>
      <c r="M35" s="31">
        <v>0</v>
      </c>
      <c r="N35" s="31">
        <v>0</v>
      </c>
      <c r="O35" s="31">
        <v>0</v>
      </c>
      <c r="P35" s="31">
        <v>0</v>
      </c>
      <c r="Q35" s="31">
        <v>0</v>
      </c>
      <c r="R35" s="31">
        <v>0</v>
      </c>
      <c r="S35" s="31">
        <v>0</v>
      </c>
      <c r="T35" s="31">
        <v>0</v>
      </c>
      <c r="U35" s="31">
        <v>0</v>
      </c>
      <c r="V35" s="31">
        <v>0</v>
      </c>
      <c r="W35" s="31">
        <v>0</v>
      </c>
      <c r="X35" s="31">
        <v>0</v>
      </c>
      <c r="Y35" s="31">
        <v>0</v>
      </c>
      <c r="Z35" s="31">
        <v>0</v>
      </c>
      <c r="AA35" s="31">
        <v>0</v>
      </c>
      <c r="AB35" s="31">
        <v>0</v>
      </c>
      <c r="AC35" s="31">
        <v>0</v>
      </c>
      <c r="AD35" s="31">
        <v>0</v>
      </c>
      <c r="AE35" s="31">
        <v>0</v>
      </c>
      <c r="AF35" s="31">
        <v>167000</v>
      </c>
      <c r="AG35" s="31">
        <v>166500</v>
      </c>
      <c r="AH35" s="31">
        <v>166500</v>
      </c>
      <c r="AI35" s="31">
        <v>0</v>
      </c>
      <c r="AJ35" s="31">
        <v>0</v>
      </c>
      <c r="AK35" s="31">
        <v>0</v>
      </c>
      <c r="AL35" s="31">
        <v>0</v>
      </c>
      <c r="AM35" s="31">
        <v>0</v>
      </c>
      <c r="AN35" s="31">
        <v>0</v>
      </c>
      <c r="AO35" s="31">
        <v>0</v>
      </c>
      <c r="AP35" s="31">
        <v>0</v>
      </c>
      <c r="AQ35" s="31">
        <v>0</v>
      </c>
      <c r="AR35" s="31">
        <v>0</v>
      </c>
      <c r="AS35" s="31">
        <v>0</v>
      </c>
      <c r="AT35" s="31">
        <v>0</v>
      </c>
      <c r="AU35" s="31">
        <v>0</v>
      </c>
      <c r="AV35" s="31">
        <v>0</v>
      </c>
      <c r="AW35" s="31">
        <v>0</v>
      </c>
      <c r="AX35" s="31">
        <v>0</v>
      </c>
      <c r="AY35" s="31">
        <v>0</v>
      </c>
      <c r="AZ35" s="31">
        <v>0</v>
      </c>
      <c r="BA35" s="31">
        <v>0</v>
      </c>
      <c r="BB35" s="31">
        <v>0</v>
      </c>
      <c r="BC35" s="31">
        <v>0</v>
      </c>
      <c r="BD35" s="31">
        <v>0</v>
      </c>
      <c r="BE35" s="31">
        <v>0</v>
      </c>
      <c r="BF35" s="31">
        <v>0</v>
      </c>
      <c r="BG35" s="31">
        <v>0</v>
      </c>
      <c r="BH35" s="31">
        <v>0</v>
      </c>
      <c r="BI35" s="31">
        <v>0</v>
      </c>
      <c r="BJ35" s="31">
        <v>0</v>
      </c>
      <c r="BK35" s="31">
        <v>0</v>
      </c>
      <c r="BL35" s="31">
        <v>0</v>
      </c>
      <c r="BM35" s="31">
        <v>0</v>
      </c>
      <c r="BN35" s="31">
        <v>0</v>
      </c>
      <c r="BO35" s="31">
        <v>0</v>
      </c>
      <c r="BP35" s="31">
        <v>0</v>
      </c>
      <c r="BQ35" s="31">
        <v>0</v>
      </c>
      <c r="BR35" s="31">
        <v>0</v>
      </c>
      <c r="BS35" s="31">
        <v>0</v>
      </c>
      <c r="BT35" s="31">
        <v>0</v>
      </c>
      <c r="BU35" s="31">
        <v>0</v>
      </c>
      <c r="BV35" s="31">
        <v>0</v>
      </c>
      <c r="BW35" s="31">
        <v>0</v>
      </c>
      <c r="BX35" s="31">
        <v>0</v>
      </c>
      <c r="BY35" s="31">
        <v>0</v>
      </c>
      <c r="BZ35" s="31">
        <v>0</v>
      </c>
      <c r="CA35" s="31">
        <v>0</v>
      </c>
      <c r="CB35" s="32">
        <v>0</v>
      </c>
      <c r="CC35" s="33"/>
      <c r="CD35" s="33"/>
      <c r="CE35" s="33"/>
      <c r="CF35" s="33"/>
      <c r="CG35" s="33"/>
      <c r="CH35" s="33"/>
      <c r="CI35" s="33"/>
      <c r="CJ35" s="33"/>
      <c r="CK35" s="33"/>
      <c r="CL35" s="33"/>
      <c r="CM35" s="33"/>
      <c r="CN35" s="33"/>
      <c r="CO35" s="33"/>
      <c r="CP35" s="34"/>
      <c r="CQ35" s="33"/>
      <c r="CR35" s="34"/>
    </row>
    <row r="36" spans="1:96" ht="15" x14ac:dyDescent="0.2">
      <c r="A36" s="30">
        <v>3521</v>
      </c>
      <c r="B36" s="30">
        <v>1</v>
      </c>
      <c r="C36" s="30" t="s">
        <v>59</v>
      </c>
      <c r="D36" s="30" t="s">
        <v>41</v>
      </c>
      <c r="E36" s="30">
        <v>40000</v>
      </c>
      <c r="F36" s="30">
        <v>40312</v>
      </c>
      <c r="G36" s="30" t="s">
        <v>26</v>
      </c>
      <c r="H36" s="31">
        <v>0</v>
      </c>
      <c r="I36" s="31">
        <v>0</v>
      </c>
      <c r="J36" s="31">
        <v>0</v>
      </c>
      <c r="K36" s="31">
        <v>0</v>
      </c>
      <c r="L36" s="31">
        <v>0</v>
      </c>
      <c r="M36" s="31">
        <v>0</v>
      </c>
      <c r="N36" s="31">
        <v>0</v>
      </c>
      <c r="O36" s="31">
        <v>0</v>
      </c>
      <c r="P36" s="31">
        <v>0</v>
      </c>
      <c r="Q36" s="31">
        <v>0</v>
      </c>
      <c r="R36" s="31">
        <v>0</v>
      </c>
      <c r="S36" s="31">
        <v>0</v>
      </c>
      <c r="T36" s="31">
        <v>0</v>
      </c>
      <c r="U36" s="31">
        <v>0</v>
      </c>
      <c r="V36" s="31">
        <v>0</v>
      </c>
      <c r="W36" s="31">
        <v>100000</v>
      </c>
      <c r="X36" s="31">
        <v>150000</v>
      </c>
      <c r="Y36" s="31">
        <v>-50000</v>
      </c>
      <c r="Z36" s="31">
        <v>0</v>
      </c>
      <c r="AA36" s="31">
        <v>0</v>
      </c>
      <c r="AB36" s="31">
        <v>0</v>
      </c>
      <c r="AC36" s="31">
        <v>0</v>
      </c>
      <c r="AD36" s="31">
        <v>0</v>
      </c>
      <c r="AE36" s="31">
        <v>0</v>
      </c>
      <c r="AF36" s="31">
        <v>0</v>
      </c>
      <c r="AG36" s="31">
        <v>0</v>
      </c>
      <c r="AH36" s="31">
        <v>0</v>
      </c>
      <c r="AI36" s="31">
        <v>0</v>
      </c>
      <c r="AJ36" s="31">
        <v>0</v>
      </c>
      <c r="AK36" s="31">
        <v>0</v>
      </c>
      <c r="AL36" s="31">
        <v>0</v>
      </c>
      <c r="AM36" s="31">
        <v>0</v>
      </c>
      <c r="AN36" s="31">
        <v>0</v>
      </c>
      <c r="AO36" s="31">
        <v>0</v>
      </c>
      <c r="AP36" s="31">
        <v>0</v>
      </c>
      <c r="AQ36" s="31">
        <v>0</v>
      </c>
      <c r="AR36" s="31">
        <v>0</v>
      </c>
      <c r="AS36" s="31">
        <v>0</v>
      </c>
      <c r="AT36" s="31">
        <v>0</v>
      </c>
      <c r="AU36" s="31">
        <v>0</v>
      </c>
      <c r="AV36" s="31">
        <v>0</v>
      </c>
      <c r="AW36" s="31">
        <v>0</v>
      </c>
      <c r="AX36" s="31">
        <v>0</v>
      </c>
      <c r="AY36" s="31">
        <v>0</v>
      </c>
      <c r="AZ36" s="31">
        <v>0</v>
      </c>
      <c r="BA36" s="31">
        <v>0</v>
      </c>
      <c r="BB36" s="31">
        <v>0</v>
      </c>
      <c r="BC36" s="31">
        <v>0</v>
      </c>
      <c r="BD36" s="31">
        <v>0</v>
      </c>
      <c r="BE36" s="31">
        <v>0</v>
      </c>
      <c r="BF36" s="31">
        <v>0</v>
      </c>
      <c r="BG36" s="31">
        <v>0</v>
      </c>
      <c r="BH36" s="31">
        <v>0</v>
      </c>
      <c r="BI36" s="31">
        <v>0</v>
      </c>
      <c r="BJ36" s="31">
        <v>0</v>
      </c>
      <c r="BK36" s="31">
        <v>0</v>
      </c>
      <c r="BL36" s="31">
        <v>0</v>
      </c>
      <c r="BM36" s="31">
        <v>0</v>
      </c>
      <c r="BN36" s="31">
        <v>0</v>
      </c>
      <c r="BO36" s="31">
        <v>0</v>
      </c>
      <c r="BP36" s="31">
        <v>0</v>
      </c>
      <c r="BQ36" s="31">
        <v>0</v>
      </c>
      <c r="BR36" s="31">
        <v>0</v>
      </c>
      <c r="BS36" s="31">
        <v>0</v>
      </c>
      <c r="BT36" s="31">
        <v>0</v>
      </c>
      <c r="BU36" s="31">
        <v>0</v>
      </c>
      <c r="BV36" s="31">
        <v>0</v>
      </c>
      <c r="BW36" s="31">
        <v>0</v>
      </c>
      <c r="BX36" s="31">
        <v>0</v>
      </c>
      <c r="BY36" s="31">
        <v>0</v>
      </c>
      <c r="BZ36" s="31">
        <v>0</v>
      </c>
      <c r="CA36" s="31">
        <v>0</v>
      </c>
      <c r="CB36" s="32">
        <v>0</v>
      </c>
      <c r="CC36" s="33"/>
      <c r="CD36" s="33"/>
      <c r="CE36" s="33"/>
      <c r="CF36" s="33"/>
      <c r="CG36" s="33"/>
      <c r="CH36" s="33"/>
      <c r="CI36" s="33"/>
      <c r="CJ36" s="33"/>
      <c r="CK36" s="33"/>
      <c r="CL36" s="33"/>
      <c r="CM36" s="33"/>
      <c r="CN36" s="33"/>
      <c r="CO36" s="33"/>
      <c r="CP36" s="34"/>
      <c r="CQ36" s="33"/>
      <c r="CR36" s="34"/>
    </row>
    <row r="37" spans="1:96" ht="15" x14ac:dyDescent="0.2">
      <c r="A37" s="30">
        <v>3522</v>
      </c>
      <c r="B37" s="30">
        <v>1</v>
      </c>
      <c r="C37" s="30" t="s">
        <v>60</v>
      </c>
      <c r="D37" s="30" t="s">
        <v>41</v>
      </c>
      <c r="E37" s="30">
        <v>40000</v>
      </c>
      <c r="F37" s="30">
        <v>40312</v>
      </c>
      <c r="G37" s="30" t="s">
        <v>26</v>
      </c>
      <c r="H37" s="31">
        <v>0</v>
      </c>
      <c r="I37" s="31">
        <v>0</v>
      </c>
      <c r="J37" s="31">
        <v>100000</v>
      </c>
      <c r="K37" s="31">
        <v>150000</v>
      </c>
      <c r="L37" s="31">
        <v>100000</v>
      </c>
      <c r="M37" s="31">
        <v>-50000</v>
      </c>
      <c r="N37" s="31">
        <v>0</v>
      </c>
      <c r="O37" s="31">
        <v>0</v>
      </c>
      <c r="P37" s="31">
        <v>0</v>
      </c>
      <c r="Q37" s="31">
        <v>0</v>
      </c>
      <c r="R37" s="31">
        <v>0</v>
      </c>
      <c r="S37" s="31">
        <v>0</v>
      </c>
      <c r="T37" s="31">
        <v>0</v>
      </c>
      <c r="U37" s="31">
        <v>0</v>
      </c>
      <c r="V37" s="31">
        <v>0</v>
      </c>
      <c r="W37" s="31">
        <v>0</v>
      </c>
      <c r="X37" s="31">
        <v>50000</v>
      </c>
      <c r="Y37" s="31">
        <v>50000</v>
      </c>
      <c r="Z37" s="31">
        <v>50000</v>
      </c>
      <c r="AA37" s="31">
        <v>75000</v>
      </c>
      <c r="AB37" s="31">
        <v>-25000</v>
      </c>
      <c r="AC37" s="31">
        <v>0</v>
      </c>
      <c r="AD37" s="31">
        <v>0</v>
      </c>
      <c r="AE37" s="31">
        <v>0</v>
      </c>
      <c r="AF37" s="31">
        <v>0</v>
      </c>
      <c r="AG37" s="31">
        <v>0</v>
      </c>
      <c r="AH37" s="31">
        <v>0</v>
      </c>
      <c r="AI37" s="31">
        <v>0</v>
      </c>
      <c r="AJ37" s="31">
        <v>0</v>
      </c>
      <c r="AK37" s="31">
        <v>0</v>
      </c>
      <c r="AL37" s="31">
        <v>0</v>
      </c>
      <c r="AM37" s="31">
        <v>0</v>
      </c>
      <c r="AN37" s="31">
        <v>0</v>
      </c>
      <c r="AO37" s="31">
        <v>0</v>
      </c>
      <c r="AP37" s="31">
        <v>0</v>
      </c>
      <c r="AQ37" s="31">
        <v>0</v>
      </c>
      <c r="AR37" s="31">
        <v>0</v>
      </c>
      <c r="AS37" s="31">
        <v>0</v>
      </c>
      <c r="AT37" s="31">
        <v>0</v>
      </c>
      <c r="AU37" s="31">
        <v>0</v>
      </c>
      <c r="AV37" s="31">
        <v>0</v>
      </c>
      <c r="AW37" s="31">
        <v>0</v>
      </c>
      <c r="AX37" s="31">
        <v>0</v>
      </c>
      <c r="AY37" s="31">
        <v>0</v>
      </c>
      <c r="AZ37" s="31">
        <v>0</v>
      </c>
      <c r="BA37" s="31">
        <v>0</v>
      </c>
      <c r="BB37" s="31">
        <v>0</v>
      </c>
      <c r="BC37" s="31">
        <v>0</v>
      </c>
      <c r="BD37" s="31">
        <v>0</v>
      </c>
      <c r="BE37" s="31">
        <v>0</v>
      </c>
      <c r="BF37" s="31">
        <v>0</v>
      </c>
      <c r="BG37" s="31">
        <v>0</v>
      </c>
      <c r="BH37" s="31">
        <v>0</v>
      </c>
      <c r="BI37" s="31">
        <v>0</v>
      </c>
      <c r="BJ37" s="31">
        <v>0</v>
      </c>
      <c r="BK37" s="31">
        <v>0</v>
      </c>
      <c r="BL37" s="31">
        <v>0</v>
      </c>
      <c r="BM37" s="31">
        <v>0</v>
      </c>
      <c r="BN37" s="31">
        <v>0</v>
      </c>
      <c r="BO37" s="31">
        <v>0</v>
      </c>
      <c r="BP37" s="31">
        <v>0</v>
      </c>
      <c r="BQ37" s="31">
        <v>0</v>
      </c>
      <c r="BR37" s="31">
        <v>0</v>
      </c>
      <c r="BS37" s="31">
        <v>0</v>
      </c>
      <c r="BT37" s="31">
        <v>0</v>
      </c>
      <c r="BU37" s="31">
        <v>0</v>
      </c>
      <c r="BV37" s="31">
        <v>0</v>
      </c>
      <c r="BW37" s="31">
        <v>0</v>
      </c>
      <c r="BX37" s="31">
        <v>0</v>
      </c>
      <c r="BY37" s="31">
        <v>0</v>
      </c>
      <c r="BZ37" s="31">
        <v>0</v>
      </c>
      <c r="CA37" s="31">
        <v>0</v>
      </c>
      <c r="CB37" s="32">
        <v>300000</v>
      </c>
      <c r="CC37" s="33"/>
      <c r="CD37" s="33"/>
      <c r="CE37" s="33"/>
      <c r="CF37" s="33"/>
      <c r="CG37" s="33"/>
      <c r="CH37" s="33"/>
      <c r="CI37" s="33"/>
      <c r="CJ37" s="33"/>
      <c r="CK37" s="33"/>
      <c r="CL37" s="33"/>
      <c r="CM37" s="33"/>
      <c r="CN37" s="33"/>
      <c r="CO37" s="33"/>
      <c r="CP37" s="34"/>
      <c r="CQ37" s="33"/>
      <c r="CR37" s="34"/>
    </row>
    <row r="38" spans="1:96" ht="15" x14ac:dyDescent="0.2">
      <c r="A38" s="30">
        <v>3524</v>
      </c>
      <c r="B38" s="30">
        <v>1</v>
      </c>
      <c r="C38" s="30" t="s">
        <v>61</v>
      </c>
      <c r="D38" s="30" t="s">
        <v>41</v>
      </c>
      <c r="E38" s="30">
        <v>40000</v>
      </c>
      <c r="F38" s="30">
        <v>40312</v>
      </c>
      <c r="G38" s="30" t="s">
        <v>26</v>
      </c>
      <c r="H38" s="31">
        <v>0</v>
      </c>
      <c r="I38" s="31">
        <v>0</v>
      </c>
      <c r="J38" s="31">
        <v>62000</v>
      </c>
      <c r="K38" s="31">
        <v>59000</v>
      </c>
      <c r="L38" s="31">
        <v>-11000</v>
      </c>
      <c r="M38" s="31">
        <v>0</v>
      </c>
      <c r="N38" s="31">
        <v>0</v>
      </c>
      <c r="O38" s="31">
        <v>0</v>
      </c>
      <c r="P38" s="31">
        <v>0</v>
      </c>
      <c r="Q38" s="31">
        <v>0</v>
      </c>
      <c r="R38" s="31">
        <v>0</v>
      </c>
      <c r="S38" s="31">
        <v>0</v>
      </c>
      <c r="T38" s="31">
        <v>0</v>
      </c>
      <c r="U38" s="31">
        <v>0</v>
      </c>
      <c r="V38" s="31">
        <v>0</v>
      </c>
      <c r="W38" s="31">
        <v>0</v>
      </c>
      <c r="X38" s="31">
        <v>0</v>
      </c>
      <c r="Y38" s="31">
        <v>0</v>
      </c>
      <c r="Z38" s="31">
        <v>0</v>
      </c>
      <c r="AA38" s="31">
        <v>0</v>
      </c>
      <c r="AB38" s="31">
        <v>0</v>
      </c>
      <c r="AC38" s="31">
        <v>0</v>
      </c>
      <c r="AD38" s="31">
        <v>0</v>
      </c>
      <c r="AE38" s="31">
        <v>0</v>
      </c>
      <c r="AF38" s="31">
        <v>0</v>
      </c>
      <c r="AG38" s="31">
        <v>0</v>
      </c>
      <c r="AH38" s="31">
        <v>0</v>
      </c>
      <c r="AI38" s="31">
        <v>0</v>
      </c>
      <c r="AJ38" s="31">
        <v>0</v>
      </c>
      <c r="AK38" s="31">
        <v>0</v>
      </c>
      <c r="AL38" s="31">
        <v>0</v>
      </c>
      <c r="AM38" s="31">
        <v>0</v>
      </c>
      <c r="AN38" s="31">
        <v>0</v>
      </c>
      <c r="AO38" s="31">
        <v>0</v>
      </c>
      <c r="AP38" s="31">
        <v>0</v>
      </c>
      <c r="AQ38" s="31">
        <v>0</v>
      </c>
      <c r="AR38" s="31">
        <v>0</v>
      </c>
      <c r="AS38" s="31">
        <v>0</v>
      </c>
      <c r="AT38" s="31">
        <v>0</v>
      </c>
      <c r="AU38" s="31">
        <v>0</v>
      </c>
      <c r="AV38" s="31">
        <v>0</v>
      </c>
      <c r="AW38" s="31">
        <v>0</v>
      </c>
      <c r="AX38" s="31">
        <v>0</v>
      </c>
      <c r="AY38" s="31">
        <v>0</v>
      </c>
      <c r="AZ38" s="31">
        <v>0</v>
      </c>
      <c r="BA38" s="31">
        <v>0</v>
      </c>
      <c r="BB38" s="31">
        <v>0</v>
      </c>
      <c r="BC38" s="31">
        <v>0</v>
      </c>
      <c r="BD38" s="31">
        <v>0</v>
      </c>
      <c r="BE38" s="31">
        <v>0</v>
      </c>
      <c r="BF38" s="31">
        <v>0</v>
      </c>
      <c r="BG38" s="31">
        <v>0</v>
      </c>
      <c r="BH38" s="31">
        <v>0</v>
      </c>
      <c r="BI38" s="31">
        <v>0</v>
      </c>
      <c r="BJ38" s="31">
        <v>0</v>
      </c>
      <c r="BK38" s="31">
        <v>0</v>
      </c>
      <c r="BL38" s="31">
        <v>0</v>
      </c>
      <c r="BM38" s="31">
        <v>0</v>
      </c>
      <c r="BN38" s="31">
        <v>0</v>
      </c>
      <c r="BO38" s="31">
        <v>0</v>
      </c>
      <c r="BP38" s="31">
        <v>0</v>
      </c>
      <c r="BQ38" s="31">
        <v>0</v>
      </c>
      <c r="BR38" s="31">
        <v>0</v>
      </c>
      <c r="BS38" s="31">
        <v>0</v>
      </c>
      <c r="BT38" s="31">
        <v>0</v>
      </c>
      <c r="BU38" s="31">
        <v>0</v>
      </c>
      <c r="BV38" s="31">
        <v>0</v>
      </c>
      <c r="BW38" s="31">
        <v>0</v>
      </c>
      <c r="BX38" s="31">
        <v>0</v>
      </c>
      <c r="BY38" s="31">
        <v>0</v>
      </c>
      <c r="BZ38" s="31">
        <v>0</v>
      </c>
      <c r="CA38" s="31">
        <v>0</v>
      </c>
      <c r="CB38" s="32">
        <v>110000</v>
      </c>
      <c r="CC38" s="33"/>
      <c r="CD38" s="33"/>
      <c r="CE38" s="33"/>
      <c r="CF38" s="33"/>
      <c r="CG38" s="33"/>
      <c r="CH38" s="33"/>
      <c r="CI38" s="33"/>
      <c r="CJ38" s="33"/>
      <c r="CK38" s="33"/>
      <c r="CL38" s="33"/>
      <c r="CM38" s="33"/>
      <c r="CN38" s="33"/>
      <c r="CO38" s="33"/>
      <c r="CP38" s="34"/>
      <c r="CQ38" s="33"/>
      <c r="CR38" s="34"/>
    </row>
    <row r="39" spans="1:96" ht="15" x14ac:dyDescent="0.2">
      <c r="A39" s="30">
        <v>3525</v>
      </c>
      <c r="B39" s="30">
        <v>1</v>
      </c>
      <c r="C39" s="30" t="s">
        <v>62</v>
      </c>
      <c r="D39" s="30" t="s">
        <v>41</v>
      </c>
      <c r="E39" s="30">
        <v>40000</v>
      </c>
      <c r="F39" s="30">
        <v>40312</v>
      </c>
      <c r="G39" s="30" t="s">
        <v>26</v>
      </c>
      <c r="H39" s="31">
        <v>0</v>
      </c>
      <c r="I39" s="31">
        <v>0</v>
      </c>
      <c r="J39" s="31">
        <v>125000</v>
      </c>
      <c r="K39" s="31">
        <v>125000</v>
      </c>
      <c r="L39" s="31">
        <v>125000</v>
      </c>
      <c r="M39" s="31">
        <v>125000</v>
      </c>
      <c r="N39" s="31">
        <v>0</v>
      </c>
      <c r="O39" s="31">
        <v>0</v>
      </c>
      <c r="P39" s="31">
        <v>0</v>
      </c>
      <c r="Q39" s="31">
        <v>0</v>
      </c>
      <c r="R39" s="31">
        <v>0</v>
      </c>
      <c r="S39" s="31">
        <v>0</v>
      </c>
      <c r="T39" s="31">
        <v>0</v>
      </c>
      <c r="U39" s="31">
        <v>0</v>
      </c>
      <c r="V39" s="31">
        <v>0</v>
      </c>
      <c r="W39" s="31">
        <v>0</v>
      </c>
      <c r="X39" s="31">
        <v>0</v>
      </c>
      <c r="Y39" s="31">
        <v>0</v>
      </c>
      <c r="Z39" s="31">
        <v>0</v>
      </c>
      <c r="AA39" s="31">
        <v>0</v>
      </c>
      <c r="AB39" s="31">
        <v>0</v>
      </c>
      <c r="AC39" s="31">
        <v>0</v>
      </c>
      <c r="AD39" s="31">
        <v>0</v>
      </c>
      <c r="AE39" s="31">
        <v>0</v>
      </c>
      <c r="AF39" s="31">
        <v>0</v>
      </c>
      <c r="AG39" s="31">
        <v>0</v>
      </c>
      <c r="AH39" s="31">
        <v>0</v>
      </c>
      <c r="AI39" s="31">
        <v>0</v>
      </c>
      <c r="AJ39" s="31">
        <v>0</v>
      </c>
      <c r="AK39" s="31">
        <v>0</v>
      </c>
      <c r="AL39" s="31">
        <v>0</v>
      </c>
      <c r="AM39" s="31">
        <v>0</v>
      </c>
      <c r="AN39" s="31">
        <v>0</v>
      </c>
      <c r="AO39" s="31">
        <v>0</v>
      </c>
      <c r="AP39" s="31">
        <v>0</v>
      </c>
      <c r="AQ39" s="31">
        <v>0</v>
      </c>
      <c r="AR39" s="31">
        <v>0</v>
      </c>
      <c r="AS39" s="31">
        <v>0</v>
      </c>
      <c r="AT39" s="31">
        <v>0</v>
      </c>
      <c r="AU39" s="31">
        <v>0</v>
      </c>
      <c r="AV39" s="31">
        <v>0</v>
      </c>
      <c r="AW39" s="31">
        <v>0</v>
      </c>
      <c r="AX39" s="31">
        <v>0</v>
      </c>
      <c r="AY39" s="31">
        <v>0</v>
      </c>
      <c r="AZ39" s="31">
        <v>0</v>
      </c>
      <c r="BA39" s="31">
        <v>0</v>
      </c>
      <c r="BB39" s="31">
        <v>0</v>
      </c>
      <c r="BC39" s="31">
        <v>0</v>
      </c>
      <c r="BD39" s="31">
        <v>0</v>
      </c>
      <c r="BE39" s="31">
        <v>0</v>
      </c>
      <c r="BF39" s="31">
        <v>0</v>
      </c>
      <c r="BG39" s="31">
        <v>0</v>
      </c>
      <c r="BH39" s="31">
        <v>0</v>
      </c>
      <c r="BI39" s="31">
        <v>0</v>
      </c>
      <c r="BJ39" s="31">
        <v>0</v>
      </c>
      <c r="BK39" s="31">
        <v>0</v>
      </c>
      <c r="BL39" s="31">
        <v>0</v>
      </c>
      <c r="BM39" s="31">
        <v>0</v>
      </c>
      <c r="BN39" s="31">
        <v>0</v>
      </c>
      <c r="BO39" s="31">
        <v>0</v>
      </c>
      <c r="BP39" s="31">
        <v>0</v>
      </c>
      <c r="BQ39" s="31">
        <v>0</v>
      </c>
      <c r="BR39" s="31">
        <v>0</v>
      </c>
      <c r="BS39" s="31">
        <v>0</v>
      </c>
      <c r="BT39" s="31">
        <v>0</v>
      </c>
      <c r="BU39" s="31">
        <v>0</v>
      </c>
      <c r="BV39" s="31">
        <v>0</v>
      </c>
      <c r="BW39" s="31">
        <v>0</v>
      </c>
      <c r="BX39" s="31">
        <v>0</v>
      </c>
      <c r="BY39" s="31">
        <v>0</v>
      </c>
      <c r="BZ39" s="31">
        <v>0</v>
      </c>
      <c r="CA39" s="31">
        <v>0</v>
      </c>
      <c r="CB39" s="32">
        <v>500000</v>
      </c>
      <c r="CC39" s="33"/>
      <c r="CD39" s="33"/>
      <c r="CE39" s="33"/>
      <c r="CF39" s="33"/>
      <c r="CG39" s="33"/>
      <c r="CH39" s="33"/>
      <c r="CI39" s="33"/>
      <c r="CJ39" s="33"/>
      <c r="CK39" s="33"/>
      <c r="CL39" s="33"/>
      <c r="CM39" s="33"/>
      <c r="CN39" s="33"/>
      <c r="CO39" s="33"/>
      <c r="CP39" s="34"/>
      <c r="CQ39" s="33"/>
      <c r="CR39" s="34"/>
    </row>
    <row r="40" spans="1:96" ht="15" x14ac:dyDescent="0.2">
      <c r="A40" s="30">
        <v>3526</v>
      </c>
      <c r="B40" s="30">
        <v>1</v>
      </c>
      <c r="C40" s="30" t="s">
        <v>63</v>
      </c>
      <c r="D40" s="30" t="s">
        <v>41</v>
      </c>
      <c r="E40" s="30">
        <v>40000</v>
      </c>
      <c r="F40" s="30">
        <v>40312</v>
      </c>
      <c r="G40" s="30" t="s">
        <v>26</v>
      </c>
      <c r="H40" s="31">
        <v>0</v>
      </c>
      <c r="I40" s="31">
        <v>0</v>
      </c>
      <c r="J40" s="31">
        <v>0</v>
      </c>
      <c r="K40" s="31">
        <v>0</v>
      </c>
      <c r="L40" s="31">
        <v>0</v>
      </c>
      <c r="M40" s="31">
        <v>0</v>
      </c>
      <c r="N40" s="31">
        <v>0</v>
      </c>
      <c r="O40" s="31">
        <v>0</v>
      </c>
      <c r="P40" s="31">
        <v>0</v>
      </c>
      <c r="Q40" s="31">
        <v>0</v>
      </c>
      <c r="R40" s="31">
        <v>0</v>
      </c>
      <c r="S40" s="31">
        <v>0</v>
      </c>
      <c r="T40" s="31">
        <v>0</v>
      </c>
      <c r="U40" s="31">
        <v>0</v>
      </c>
      <c r="V40" s="31">
        <v>0</v>
      </c>
      <c r="W40" s="31">
        <v>0</v>
      </c>
      <c r="X40" s="31">
        <v>0</v>
      </c>
      <c r="Y40" s="31">
        <v>0</v>
      </c>
      <c r="Z40" s="31">
        <v>0</v>
      </c>
      <c r="AA40" s="31">
        <v>0</v>
      </c>
      <c r="AB40" s="31">
        <v>0</v>
      </c>
      <c r="AC40" s="31">
        <v>0</v>
      </c>
      <c r="AD40" s="31">
        <v>0</v>
      </c>
      <c r="AE40" s="31">
        <v>0</v>
      </c>
      <c r="AF40" s="31">
        <v>0</v>
      </c>
      <c r="AG40" s="31">
        <v>0</v>
      </c>
      <c r="AH40" s="31">
        <v>0</v>
      </c>
      <c r="AI40" s="31">
        <v>0</v>
      </c>
      <c r="AJ40" s="31">
        <v>0</v>
      </c>
      <c r="AK40" s="31">
        <v>0</v>
      </c>
      <c r="AL40" s="31">
        <v>0</v>
      </c>
      <c r="AM40" s="31">
        <v>0</v>
      </c>
      <c r="AN40" s="31">
        <v>0</v>
      </c>
      <c r="AO40" s="31">
        <v>0</v>
      </c>
      <c r="AP40" s="31">
        <v>0</v>
      </c>
      <c r="AQ40" s="31">
        <v>0</v>
      </c>
      <c r="AR40" s="31">
        <v>0</v>
      </c>
      <c r="AS40" s="31">
        <v>0</v>
      </c>
      <c r="AT40" s="31">
        <v>0</v>
      </c>
      <c r="AU40" s="31">
        <v>0</v>
      </c>
      <c r="AV40" s="31">
        <v>0</v>
      </c>
      <c r="AW40" s="31">
        <v>0</v>
      </c>
      <c r="AX40" s="31">
        <v>0</v>
      </c>
      <c r="AY40" s="31">
        <v>0</v>
      </c>
      <c r="AZ40" s="31">
        <v>0</v>
      </c>
      <c r="BA40" s="31">
        <v>0</v>
      </c>
      <c r="BB40" s="31">
        <v>0</v>
      </c>
      <c r="BC40" s="31">
        <v>0</v>
      </c>
      <c r="BD40" s="31">
        <v>0</v>
      </c>
      <c r="BE40" s="31">
        <v>0</v>
      </c>
      <c r="BF40" s="31">
        <v>0</v>
      </c>
      <c r="BG40" s="31">
        <v>0</v>
      </c>
      <c r="BH40" s="31">
        <v>200000</v>
      </c>
      <c r="BI40" s="31">
        <v>0</v>
      </c>
      <c r="BJ40" s="31">
        <v>200000</v>
      </c>
      <c r="BK40" s="31">
        <v>200000</v>
      </c>
      <c r="BL40" s="31">
        <v>0</v>
      </c>
      <c r="BM40" s="31">
        <v>0</v>
      </c>
      <c r="BN40" s="31">
        <v>0</v>
      </c>
      <c r="BO40" s="31">
        <v>0</v>
      </c>
      <c r="BP40" s="31">
        <v>0</v>
      </c>
      <c r="BQ40" s="31">
        <v>0</v>
      </c>
      <c r="BR40" s="31">
        <v>0</v>
      </c>
      <c r="BS40" s="31">
        <v>0</v>
      </c>
      <c r="BT40" s="31">
        <v>0</v>
      </c>
      <c r="BU40" s="31">
        <v>0</v>
      </c>
      <c r="BV40" s="31">
        <v>0</v>
      </c>
      <c r="BW40" s="31">
        <v>0</v>
      </c>
      <c r="BX40" s="31">
        <v>0</v>
      </c>
      <c r="BY40" s="31">
        <v>0</v>
      </c>
      <c r="BZ40" s="31">
        <v>0</v>
      </c>
      <c r="CA40" s="31">
        <v>0</v>
      </c>
      <c r="CB40" s="32">
        <v>0</v>
      </c>
      <c r="CC40" s="33"/>
      <c r="CD40" s="33"/>
      <c r="CE40" s="33"/>
      <c r="CF40" s="33"/>
      <c r="CG40" s="33"/>
      <c r="CH40" s="33"/>
      <c r="CI40" s="33"/>
      <c r="CJ40" s="33"/>
      <c r="CK40" s="33"/>
      <c r="CL40" s="33"/>
      <c r="CM40" s="33"/>
      <c r="CN40" s="33"/>
      <c r="CO40" s="33"/>
      <c r="CP40" s="34"/>
      <c r="CQ40" s="33"/>
      <c r="CR40" s="34"/>
    </row>
    <row r="41" spans="1:96" ht="15" x14ac:dyDescent="0.2">
      <c r="A41" s="30">
        <v>3527</v>
      </c>
      <c r="B41" s="30">
        <v>1</v>
      </c>
      <c r="C41" s="30" t="s">
        <v>64</v>
      </c>
      <c r="D41" s="30" t="s">
        <v>41</v>
      </c>
      <c r="E41" s="30">
        <v>40000</v>
      </c>
      <c r="F41" s="30">
        <v>40312</v>
      </c>
      <c r="G41" s="30" t="s">
        <v>26</v>
      </c>
      <c r="H41" s="31">
        <v>0</v>
      </c>
      <c r="I41" s="31">
        <v>0</v>
      </c>
      <c r="J41" s="31">
        <v>0</v>
      </c>
      <c r="K41" s="31">
        <v>0</v>
      </c>
      <c r="L41" s="31">
        <v>0</v>
      </c>
      <c r="M41" s="31">
        <v>0</v>
      </c>
      <c r="N41" s="31">
        <v>0</v>
      </c>
      <c r="O41" s="31">
        <v>0</v>
      </c>
      <c r="P41" s="31">
        <v>0</v>
      </c>
      <c r="Q41" s="31">
        <v>0</v>
      </c>
      <c r="R41" s="31">
        <v>0</v>
      </c>
      <c r="S41" s="31">
        <v>0</v>
      </c>
      <c r="T41" s="31">
        <v>0</v>
      </c>
      <c r="U41" s="31">
        <v>0</v>
      </c>
      <c r="V41" s="31">
        <v>0</v>
      </c>
      <c r="W41" s="31">
        <v>0</v>
      </c>
      <c r="X41" s="31">
        <v>0</v>
      </c>
      <c r="Y41" s="31">
        <v>0</v>
      </c>
      <c r="Z41" s="31">
        <v>0</v>
      </c>
      <c r="AA41" s="31">
        <v>0</v>
      </c>
      <c r="AB41" s="31">
        <v>0</v>
      </c>
      <c r="AC41" s="31">
        <v>0</v>
      </c>
      <c r="AD41" s="31">
        <v>0</v>
      </c>
      <c r="AE41" s="31">
        <v>0</v>
      </c>
      <c r="AF41" s="31">
        <v>0</v>
      </c>
      <c r="AG41" s="31">
        <v>0</v>
      </c>
      <c r="AH41" s="31">
        <v>0</v>
      </c>
      <c r="AI41" s="31">
        <v>0</v>
      </c>
      <c r="AJ41" s="31">
        <v>0</v>
      </c>
      <c r="AK41" s="31">
        <v>0</v>
      </c>
      <c r="AL41" s="31">
        <v>0</v>
      </c>
      <c r="AM41" s="31">
        <v>0</v>
      </c>
      <c r="AN41" s="31">
        <v>0</v>
      </c>
      <c r="AO41" s="31">
        <v>0</v>
      </c>
      <c r="AP41" s="31">
        <v>0</v>
      </c>
      <c r="AQ41" s="31">
        <v>0</v>
      </c>
      <c r="AR41" s="31">
        <v>0</v>
      </c>
      <c r="AS41" s="31">
        <v>0</v>
      </c>
      <c r="AT41" s="31">
        <v>0</v>
      </c>
      <c r="AU41" s="31">
        <v>125000</v>
      </c>
      <c r="AV41" s="31">
        <v>125000</v>
      </c>
      <c r="AW41" s="31">
        <v>125000</v>
      </c>
      <c r="AX41" s="31">
        <v>125000</v>
      </c>
      <c r="AY41" s="31">
        <v>0</v>
      </c>
      <c r="AZ41" s="31">
        <v>0</v>
      </c>
      <c r="BA41" s="31">
        <v>0</v>
      </c>
      <c r="BB41" s="31">
        <v>0</v>
      </c>
      <c r="BC41" s="31">
        <v>0</v>
      </c>
      <c r="BD41" s="31">
        <v>0</v>
      </c>
      <c r="BE41" s="31">
        <v>0</v>
      </c>
      <c r="BF41" s="31">
        <v>0</v>
      </c>
      <c r="BG41" s="31">
        <v>0</v>
      </c>
      <c r="BH41" s="31">
        <v>0</v>
      </c>
      <c r="BI41" s="31">
        <v>0</v>
      </c>
      <c r="BJ41" s="31">
        <v>0</v>
      </c>
      <c r="BK41" s="31">
        <v>0</v>
      </c>
      <c r="BL41" s="31">
        <v>0</v>
      </c>
      <c r="BM41" s="31">
        <v>0</v>
      </c>
      <c r="BN41" s="31">
        <v>0</v>
      </c>
      <c r="BO41" s="31">
        <v>0</v>
      </c>
      <c r="BP41" s="31">
        <v>0</v>
      </c>
      <c r="BQ41" s="31">
        <v>0</v>
      </c>
      <c r="BR41" s="31">
        <v>0</v>
      </c>
      <c r="BS41" s="31">
        <v>0</v>
      </c>
      <c r="BT41" s="31">
        <v>0</v>
      </c>
      <c r="BU41" s="31">
        <v>0</v>
      </c>
      <c r="BV41" s="31">
        <v>0</v>
      </c>
      <c r="BW41" s="31">
        <v>0</v>
      </c>
      <c r="BX41" s="31">
        <v>0</v>
      </c>
      <c r="BY41" s="31">
        <v>0</v>
      </c>
      <c r="BZ41" s="31">
        <v>0</v>
      </c>
      <c r="CA41" s="31">
        <v>0</v>
      </c>
      <c r="CB41" s="32">
        <v>0</v>
      </c>
      <c r="CC41" s="33"/>
      <c r="CD41" s="33"/>
      <c r="CE41" s="33"/>
      <c r="CF41" s="33"/>
      <c r="CG41" s="33"/>
      <c r="CH41" s="33"/>
      <c r="CI41" s="33"/>
      <c r="CJ41" s="33"/>
      <c r="CK41" s="33"/>
      <c r="CL41" s="33"/>
      <c r="CM41" s="33"/>
      <c r="CN41" s="33"/>
      <c r="CO41" s="33"/>
      <c r="CP41" s="34"/>
      <c r="CQ41" s="33"/>
      <c r="CR41" s="34"/>
    </row>
    <row r="42" spans="1:96" ht="15" x14ac:dyDescent="0.2">
      <c r="A42" s="30">
        <v>3528</v>
      </c>
      <c r="B42" s="30">
        <v>1</v>
      </c>
      <c r="C42" s="30" t="s">
        <v>65</v>
      </c>
      <c r="D42" s="30" t="s">
        <v>41</v>
      </c>
      <c r="E42" s="30">
        <v>40000</v>
      </c>
      <c r="F42" s="30">
        <v>40312</v>
      </c>
      <c r="G42" s="30" t="s">
        <v>26</v>
      </c>
      <c r="H42" s="31">
        <v>0</v>
      </c>
      <c r="I42" s="31">
        <v>0</v>
      </c>
      <c r="J42" s="31">
        <v>80000</v>
      </c>
      <c r="K42" s="31">
        <v>60000</v>
      </c>
      <c r="L42" s="31">
        <v>60000</v>
      </c>
      <c r="M42" s="31">
        <v>-40000</v>
      </c>
      <c r="N42" s="31">
        <v>0</v>
      </c>
      <c r="O42" s="31">
        <v>0</v>
      </c>
      <c r="P42" s="31">
        <v>0</v>
      </c>
      <c r="Q42" s="31">
        <v>0</v>
      </c>
      <c r="R42" s="31">
        <v>0</v>
      </c>
      <c r="S42" s="31">
        <v>0</v>
      </c>
      <c r="T42" s="31">
        <v>0</v>
      </c>
      <c r="U42" s="31">
        <v>0</v>
      </c>
      <c r="V42" s="31">
        <v>0</v>
      </c>
      <c r="W42" s="31">
        <v>0</v>
      </c>
      <c r="X42" s="31">
        <v>0</v>
      </c>
      <c r="Y42" s="31">
        <v>0</v>
      </c>
      <c r="Z42" s="31">
        <v>0</v>
      </c>
      <c r="AA42" s="31">
        <v>0</v>
      </c>
      <c r="AB42" s="31">
        <v>0</v>
      </c>
      <c r="AC42" s="31">
        <v>0</v>
      </c>
      <c r="AD42" s="31">
        <v>0</v>
      </c>
      <c r="AE42" s="31">
        <v>0</v>
      </c>
      <c r="AF42" s="31">
        <v>0</v>
      </c>
      <c r="AG42" s="31">
        <v>0</v>
      </c>
      <c r="AH42" s="31">
        <v>0</v>
      </c>
      <c r="AI42" s="31">
        <v>0</v>
      </c>
      <c r="AJ42" s="31">
        <v>0</v>
      </c>
      <c r="AK42" s="31">
        <v>0</v>
      </c>
      <c r="AL42" s="31">
        <v>0</v>
      </c>
      <c r="AM42" s="31">
        <v>0</v>
      </c>
      <c r="AN42" s="31">
        <v>0</v>
      </c>
      <c r="AO42" s="31">
        <v>0</v>
      </c>
      <c r="AP42" s="31">
        <v>0</v>
      </c>
      <c r="AQ42" s="31">
        <v>0</v>
      </c>
      <c r="AR42" s="31">
        <v>0</v>
      </c>
      <c r="AS42" s="31">
        <v>0</v>
      </c>
      <c r="AT42" s="31">
        <v>0</v>
      </c>
      <c r="AU42" s="31">
        <v>0</v>
      </c>
      <c r="AV42" s="31">
        <v>0</v>
      </c>
      <c r="AW42" s="31">
        <v>0</v>
      </c>
      <c r="AX42" s="31">
        <v>0</v>
      </c>
      <c r="AY42" s="31">
        <v>0</v>
      </c>
      <c r="AZ42" s="31">
        <v>0</v>
      </c>
      <c r="BA42" s="31">
        <v>0</v>
      </c>
      <c r="BB42" s="31">
        <v>0</v>
      </c>
      <c r="BC42" s="31">
        <v>0</v>
      </c>
      <c r="BD42" s="31">
        <v>0</v>
      </c>
      <c r="BE42" s="31">
        <v>0</v>
      </c>
      <c r="BF42" s="31">
        <v>0</v>
      </c>
      <c r="BG42" s="31">
        <v>0</v>
      </c>
      <c r="BH42" s="31">
        <v>0</v>
      </c>
      <c r="BI42" s="31">
        <v>0</v>
      </c>
      <c r="BJ42" s="31">
        <v>0</v>
      </c>
      <c r="BK42" s="31">
        <v>0</v>
      </c>
      <c r="BL42" s="31">
        <v>0</v>
      </c>
      <c r="BM42" s="31">
        <v>0</v>
      </c>
      <c r="BN42" s="31">
        <v>0</v>
      </c>
      <c r="BO42" s="31">
        <v>0</v>
      </c>
      <c r="BP42" s="31">
        <v>0</v>
      </c>
      <c r="BQ42" s="31">
        <v>0</v>
      </c>
      <c r="BR42" s="31">
        <v>0</v>
      </c>
      <c r="BS42" s="31">
        <v>0</v>
      </c>
      <c r="BT42" s="31">
        <v>0</v>
      </c>
      <c r="BU42" s="31">
        <v>0</v>
      </c>
      <c r="BV42" s="31">
        <v>0</v>
      </c>
      <c r="BW42" s="31">
        <v>0</v>
      </c>
      <c r="BX42" s="31">
        <v>0</v>
      </c>
      <c r="BY42" s="31">
        <v>0</v>
      </c>
      <c r="BZ42" s="31">
        <v>0</v>
      </c>
      <c r="CA42" s="31">
        <v>0</v>
      </c>
      <c r="CB42" s="32">
        <v>160000</v>
      </c>
      <c r="CC42" s="33"/>
      <c r="CD42" s="33"/>
      <c r="CE42" s="33"/>
      <c r="CF42" s="33"/>
      <c r="CG42" s="33"/>
      <c r="CH42" s="33"/>
      <c r="CI42" s="33"/>
      <c r="CJ42" s="33"/>
      <c r="CK42" s="33"/>
      <c r="CL42" s="33"/>
      <c r="CM42" s="33"/>
      <c r="CN42" s="33"/>
      <c r="CO42" s="33"/>
      <c r="CP42" s="34"/>
      <c r="CQ42" s="33"/>
      <c r="CR42" s="34"/>
    </row>
    <row r="43" spans="1:96" ht="15" x14ac:dyDescent="0.2">
      <c r="A43" s="30">
        <v>3529</v>
      </c>
      <c r="B43" s="30">
        <v>1</v>
      </c>
      <c r="C43" s="30" t="s">
        <v>66</v>
      </c>
      <c r="D43" s="30" t="s">
        <v>41</v>
      </c>
      <c r="E43" s="30">
        <v>40000</v>
      </c>
      <c r="F43" s="30">
        <v>40312</v>
      </c>
      <c r="G43" s="30" t="s">
        <v>26</v>
      </c>
      <c r="H43" s="31">
        <v>0</v>
      </c>
      <c r="I43" s="31">
        <v>0</v>
      </c>
      <c r="J43" s="31">
        <v>0</v>
      </c>
      <c r="K43" s="31">
        <v>0</v>
      </c>
      <c r="L43" s="31">
        <v>0</v>
      </c>
      <c r="M43" s="31">
        <v>0</v>
      </c>
      <c r="N43" s="31">
        <v>0</v>
      </c>
      <c r="O43" s="31">
        <v>0</v>
      </c>
      <c r="P43" s="31">
        <v>0</v>
      </c>
      <c r="Q43" s="31">
        <v>75000</v>
      </c>
      <c r="R43" s="31">
        <v>75000</v>
      </c>
      <c r="S43" s="31">
        <v>50000</v>
      </c>
      <c r="T43" s="31">
        <v>100000</v>
      </c>
      <c r="U43" s="31">
        <v>50000</v>
      </c>
      <c r="V43" s="31">
        <v>50000</v>
      </c>
      <c r="W43" s="31">
        <v>0</v>
      </c>
      <c r="X43" s="31">
        <v>0</v>
      </c>
      <c r="Y43" s="31">
        <v>0</v>
      </c>
      <c r="Z43" s="31">
        <v>0</v>
      </c>
      <c r="AA43" s="31">
        <v>0</v>
      </c>
      <c r="AB43" s="31">
        <v>0</v>
      </c>
      <c r="AC43" s="31">
        <v>0</v>
      </c>
      <c r="AD43" s="31">
        <v>0</v>
      </c>
      <c r="AE43" s="31">
        <v>0</v>
      </c>
      <c r="AF43" s="31">
        <v>0</v>
      </c>
      <c r="AG43" s="31">
        <v>0</v>
      </c>
      <c r="AH43" s="31">
        <v>0</v>
      </c>
      <c r="AI43" s="31">
        <v>0</v>
      </c>
      <c r="AJ43" s="31">
        <v>0</v>
      </c>
      <c r="AK43" s="31">
        <v>0</v>
      </c>
      <c r="AL43" s="31">
        <v>0</v>
      </c>
      <c r="AM43" s="31">
        <v>0</v>
      </c>
      <c r="AN43" s="31">
        <v>0</v>
      </c>
      <c r="AO43" s="31">
        <v>0</v>
      </c>
      <c r="AP43" s="31">
        <v>0</v>
      </c>
      <c r="AQ43" s="31">
        <v>0</v>
      </c>
      <c r="AR43" s="31">
        <v>0</v>
      </c>
      <c r="AS43" s="31">
        <v>0</v>
      </c>
      <c r="AT43" s="31">
        <v>0</v>
      </c>
      <c r="AU43" s="31">
        <v>0</v>
      </c>
      <c r="AV43" s="31">
        <v>0</v>
      </c>
      <c r="AW43" s="31">
        <v>0</v>
      </c>
      <c r="AX43" s="31">
        <v>0</v>
      </c>
      <c r="AY43" s="31">
        <v>0</v>
      </c>
      <c r="AZ43" s="31">
        <v>0</v>
      </c>
      <c r="BA43" s="31">
        <v>0</v>
      </c>
      <c r="BB43" s="31">
        <v>0</v>
      </c>
      <c r="BC43" s="31">
        <v>0</v>
      </c>
      <c r="BD43" s="31">
        <v>0</v>
      </c>
      <c r="BE43" s="31">
        <v>0</v>
      </c>
      <c r="BF43" s="31">
        <v>0</v>
      </c>
      <c r="BG43" s="31">
        <v>0</v>
      </c>
      <c r="BH43" s="31">
        <v>0</v>
      </c>
      <c r="BI43" s="31">
        <v>0</v>
      </c>
      <c r="BJ43" s="31">
        <v>0</v>
      </c>
      <c r="BK43" s="31">
        <v>0</v>
      </c>
      <c r="BL43" s="31">
        <v>0</v>
      </c>
      <c r="BM43" s="31">
        <v>0</v>
      </c>
      <c r="BN43" s="31">
        <v>0</v>
      </c>
      <c r="BO43" s="31">
        <v>0</v>
      </c>
      <c r="BP43" s="31">
        <v>0</v>
      </c>
      <c r="BQ43" s="31">
        <v>0</v>
      </c>
      <c r="BR43" s="31">
        <v>0</v>
      </c>
      <c r="BS43" s="31">
        <v>0</v>
      </c>
      <c r="BT43" s="31">
        <v>0</v>
      </c>
      <c r="BU43" s="31">
        <v>0</v>
      </c>
      <c r="BV43" s="31">
        <v>0</v>
      </c>
      <c r="BW43" s="31">
        <v>0</v>
      </c>
      <c r="BX43" s="31">
        <v>0</v>
      </c>
      <c r="BY43" s="31">
        <v>0</v>
      </c>
      <c r="BZ43" s="31">
        <v>0</v>
      </c>
      <c r="CA43" s="31">
        <v>0</v>
      </c>
      <c r="CB43" s="32">
        <v>200000</v>
      </c>
      <c r="CC43" s="33"/>
      <c r="CD43" s="33"/>
      <c r="CE43" s="33"/>
      <c r="CF43" s="33"/>
      <c r="CG43" s="33"/>
      <c r="CH43" s="33"/>
      <c r="CI43" s="33"/>
      <c r="CJ43" s="33"/>
      <c r="CK43" s="33"/>
      <c r="CL43" s="33"/>
      <c r="CM43" s="33"/>
      <c r="CN43" s="33"/>
      <c r="CO43" s="33"/>
      <c r="CP43" s="34"/>
      <c r="CQ43" s="33"/>
      <c r="CR43" s="34"/>
    </row>
    <row r="44" spans="1:96" ht="15" x14ac:dyDescent="0.2">
      <c r="A44" s="30">
        <v>3530</v>
      </c>
      <c r="B44" s="30">
        <v>1</v>
      </c>
      <c r="C44" s="30" t="s">
        <v>67</v>
      </c>
      <c r="D44" s="30" t="s">
        <v>41</v>
      </c>
      <c r="E44" s="30">
        <v>40000</v>
      </c>
      <c r="F44" s="30">
        <v>40312</v>
      </c>
      <c r="G44" s="30" t="s">
        <v>26</v>
      </c>
      <c r="H44" s="31">
        <v>0</v>
      </c>
      <c r="I44" s="31">
        <v>0</v>
      </c>
      <c r="J44" s="31">
        <v>0</v>
      </c>
      <c r="K44" s="31">
        <v>75000</v>
      </c>
      <c r="L44" s="31">
        <v>125000</v>
      </c>
      <c r="M44" s="31">
        <v>100000</v>
      </c>
      <c r="N44" s="31">
        <v>175000</v>
      </c>
      <c r="O44" s="31">
        <v>25000</v>
      </c>
      <c r="P44" s="31">
        <v>0</v>
      </c>
      <c r="Q44" s="31">
        <v>0</v>
      </c>
      <c r="R44" s="31">
        <v>0</v>
      </c>
      <c r="S44" s="31">
        <v>0</v>
      </c>
      <c r="T44" s="31">
        <v>0</v>
      </c>
      <c r="U44" s="31">
        <v>0</v>
      </c>
      <c r="V44" s="31">
        <v>0</v>
      </c>
      <c r="W44" s="31">
        <v>0</v>
      </c>
      <c r="X44" s="31">
        <v>0</v>
      </c>
      <c r="Y44" s="31">
        <v>0</v>
      </c>
      <c r="Z44" s="31">
        <v>0</v>
      </c>
      <c r="AA44" s="31">
        <v>0</v>
      </c>
      <c r="AB44" s="31">
        <v>0</v>
      </c>
      <c r="AC44" s="31">
        <v>0</v>
      </c>
      <c r="AD44" s="31">
        <v>0</v>
      </c>
      <c r="AE44" s="31">
        <v>0</v>
      </c>
      <c r="AF44" s="31">
        <v>0</v>
      </c>
      <c r="AG44" s="31">
        <v>0</v>
      </c>
      <c r="AH44" s="31">
        <v>0</v>
      </c>
      <c r="AI44" s="31">
        <v>0</v>
      </c>
      <c r="AJ44" s="31">
        <v>0</v>
      </c>
      <c r="AK44" s="31">
        <v>0</v>
      </c>
      <c r="AL44" s="31">
        <v>0</v>
      </c>
      <c r="AM44" s="31">
        <v>0</v>
      </c>
      <c r="AN44" s="31">
        <v>0</v>
      </c>
      <c r="AO44" s="31">
        <v>0</v>
      </c>
      <c r="AP44" s="31">
        <v>0</v>
      </c>
      <c r="AQ44" s="31">
        <v>0</v>
      </c>
      <c r="AR44" s="31">
        <v>0</v>
      </c>
      <c r="AS44" s="31">
        <v>0</v>
      </c>
      <c r="AT44" s="31">
        <v>0</v>
      </c>
      <c r="AU44" s="31">
        <v>0</v>
      </c>
      <c r="AV44" s="31">
        <v>0</v>
      </c>
      <c r="AW44" s="31">
        <v>0</v>
      </c>
      <c r="AX44" s="31">
        <v>0</v>
      </c>
      <c r="AY44" s="31">
        <v>0</v>
      </c>
      <c r="AZ44" s="31">
        <v>0</v>
      </c>
      <c r="BA44" s="31">
        <v>0</v>
      </c>
      <c r="BB44" s="31">
        <v>0</v>
      </c>
      <c r="BC44" s="31">
        <v>0</v>
      </c>
      <c r="BD44" s="31">
        <v>0</v>
      </c>
      <c r="BE44" s="31">
        <v>0</v>
      </c>
      <c r="BF44" s="31">
        <v>0</v>
      </c>
      <c r="BG44" s="31">
        <v>0</v>
      </c>
      <c r="BH44" s="31">
        <v>0</v>
      </c>
      <c r="BI44" s="31">
        <v>0</v>
      </c>
      <c r="BJ44" s="31">
        <v>0</v>
      </c>
      <c r="BK44" s="31">
        <v>0</v>
      </c>
      <c r="BL44" s="31">
        <v>0</v>
      </c>
      <c r="BM44" s="31">
        <v>0</v>
      </c>
      <c r="BN44" s="31">
        <v>0</v>
      </c>
      <c r="BO44" s="31">
        <v>0</v>
      </c>
      <c r="BP44" s="31">
        <v>0</v>
      </c>
      <c r="BQ44" s="31">
        <v>0</v>
      </c>
      <c r="BR44" s="31">
        <v>0</v>
      </c>
      <c r="BS44" s="31">
        <v>0</v>
      </c>
      <c r="BT44" s="31">
        <v>0</v>
      </c>
      <c r="BU44" s="31">
        <v>0</v>
      </c>
      <c r="BV44" s="31">
        <v>0</v>
      </c>
      <c r="BW44" s="31">
        <v>0</v>
      </c>
      <c r="BX44" s="31">
        <v>0</v>
      </c>
      <c r="BY44" s="31">
        <v>0</v>
      </c>
      <c r="BZ44" s="31">
        <v>0</v>
      </c>
      <c r="CA44" s="31">
        <v>0</v>
      </c>
      <c r="CB44" s="32">
        <v>500000</v>
      </c>
      <c r="CC44" s="33"/>
      <c r="CD44" s="33"/>
      <c r="CE44" s="33"/>
      <c r="CF44" s="33"/>
      <c r="CG44" s="33"/>
      <c r="CH44" s="33"/>
      <c r="CI44" s="33"/>
      <c r="CJ44" s="33"/>
      <c r="CK44" s="33"/>
      <c r="CL44" s="33"/>
      <c r="CM44" s="33"/>
      <c r="CN44" s="33"/>
      <c r="CO44" s="33"/>
      <c r="CP44" s="34"/>
      <c r="CQ44" s="33"/>
      <c r="CR44" s="34"/>
    </row>
    <row r="45" spans="1:96" ht="15" x14ac:dyDescent="0.2">
      <c r="A45" s="30">
        <v>3531</v>
      </c>
      <c r="B45" s="30">
        <v>1</v>
      </c>
      <c r="C45" s="30" t="s">
        <v>68</v>
      </c>
      <c r="D45" s="30" t="s">
        <v>37</v>
      </c>
      <c r="E45" s="30">
        <v>40000</v>
      </c>
      <c r="F45" s="30">
        <v>40312</v>
      </c>
      <c r="G45" s="30" t="s">
        <v>26</v>
      </c>
      <c r="H45" s="31">
        <v>0</v>
      </c>
      <c r="I45" s="31">
        <v>0</v>
      </c>
      <c r="J45" s="31">
        <v>0</v>
      </c>
      <c r="K45" s="31">
        <v>0</v>
      </c>
      <c r="L45" s="31">
        <v>0</v>
      </c>
      <c r="M45" s="31">
        <v>0</v>
      </c>
      <c r="N45" s="31">
        <v>0</v>
      </c>
      <c r="O45" s="31">
        <v>0</v>
      </c>
      <c r="P45" s="31">
        <v>0</v>
      </c>
      <c r="Q45" s="31">
        <v>0</v>
      </c>
      <c r="R45" s="31">
        <v>0</v>
      </c>
      <c r="S45" s="31">
        <v>0</v>
      </c>
      <c r="T45" s="31">
        <v>0</v>
      </c>
      <c r="U45" s="31">
        <v>0</v>
      </c>
      <c r="V45" s="31">
        <v>0</v>
      </c>
      <c r="W45" s="31">
        <v>0</v>
      </c>
      <c r="X45" s="31">
        <v>0</v>
      </c>
      <c r="Y45" s="31">
        <v>0</v>
      </c>
      <c r="Z45" s="31">
        <v>0</v>
      </c>
      <c r="AA45" s="31">
        <v>0</v>
      </c>
      <c r="AB45" s="31">
        <v>0</v>
      </c>
      <c r="AC45" s="31">
        <v>0</v>
      </c>
      <c r="AD45" s="31">
        <v>0</v>
      </c>
      <c r="AE45" s="31">
        <v>0</v>
      </c>
      <c r="AF45" s="31">
        <v>0</v>
      </c>
      <c r="AG45" s="31">
        <v>0</v>
      </c>
      <c r="AH45" s="31">
        <v>0</v>
      </c>
      <c r="AI45" s="31">
        <v>0</v>
      </c>
      <c r="AJ45" s="31">
        <v>0</v>
      </c>
      <c r="AK45" s="31">
        <v>0</v>
      </c>
      <c r="AL45" s="31">
        <v>0</v>
      </c>
      <c r="AM45" s="31">
        <v>0</v>
      </c>
      <c r="AN45" s="31">
        <v>0</v>
      </c>
      <c r="AO45" s="31">
        <v>0</v>
      </c>
      <c r="AP45" s="31">
        <v>0</v>
      </c>
      <c r="AQ45" s="31">
        <v>0</v>
      </c>
      <c r="AR45" s="31">
        <v>0</v>
      </c>
      <c r="AS45" s="31">
        <v>0</v>
      </c>
      <c r="AT45" s="31">
        <v>0</v>
      </c>
      <c r="AU45" s="31">
        <v>0</v>
      </c>
      <c r="AV45" s="31">
        <v>0</v>
      </c>
      <c r="AW45" s="31">
        <v>0</v>
      </c>
      <c r="AX45" s="31">
        <v>0</v>
      </c>
      <c r="AY45" s="31">
        <v>0</v>
      </c>
      <c r="AZ45" s="31">
        <v>0</v>
      </c>
      <c r="BA45" s="31">
        <v>0</v>
      </c>
      <c r="BB45" s="31">
        <v>0</v>
      </c>
      <c r="BC45" s="31">
        <v>0</v>
      </c>
      <c r="BD45" s="31">
        <v>0</v>
      </c>
      <c r="BE45" s="31">
        <v>0</v>
      </c>
      <c r="BF45" s="31">
        <v>0</v>
      </c>
      <c r="BG45" s="31">
        <v>0</v>
      </c>
      <c r="BH45" s="31">
        <v>0</v>
      </c>
      <c r="BI45" s="31">
        <v>0</v>
      </c>
      <c r="BJ45" s="31">
        <v>0</v>
      </c>
      <c r="BK45" s="31">
        <v>0</v>
      </c>
      <c r="BL45" s="31">
        <v>0</v>
      </c>
      <c r="BM45" s="31">
        <v>0</v>
      </c>
      <c r="BN45" s="31">
        <v>0</v>
      </c>
      <c r="BO45" s="31">
        <v>0</v>
      </c>
      <c r="BP45" s="31">
        <v>0</v>
      </c>
      <c r="BQ45" s="31">
        <v>0</v>
      </c>
      <c r="BR45" s="31">
        <v>0</v>
      </c>
      <c r="BS45" s="31">
        <v>50000</v>
      </c>
      <c r="BT45" s="31">
        <v>65000</v>
      </c>
      <c r="BU45" s="31">
        <v>-15000</v>
      </c>
      <c r="BV45" s="31">
        <v>0</v>
      </c>
      <c r="BW45" s="31">
        <v>0</v>
      </c>
      <c r="BX45" s="31">
        <v>0</v>
      </c>
      <c r="BY45" s="31">
        <v>0</v>
      </c>
      <c r="BZ45" s="31">
        <v>0</v>
      </c>
      <c r="CA45" s="31">
        <v>0</v>
      </c>
      <c r="CB45" s="32">
        <v>0</v>
      </c>
      <c r="CC45" s="33"/>
      <c r="CD45" s="33"/>
      <c r="CE45" s="33"/>
      <c r="CF45" s="33"/>
      <c r="CG45" s="33"/>
      <c r="CH45" s="33"/>
      <c r="CI45" s="33"/>
      <c r="CJ45" s="33"/>
      <c r="CK45" s="33"/>
      <c r="CL45" s="33"/>
      <c r="CM45" s="33"/>
      <c r="CN45" s="33"/>
      <c r="CO45" s="33"/>
      <c r="CP45" s="34"/>
      <c r="CQ45" s="33"/>
      <c r="CR45" s="34"/>
    </row>
    <row r="46" spans="1:96" ht="15" x14ac:dyDescent="0.2">
      <c r="A46" s="30">
        <v>3532</v>
      </c>
      <c r="B46" s="30">
        <v>1</v>
      </c>
      <c r="C46" s="30" t="s">
        <v>69</v>
      </c>
      <c r="D46" s="30" t="s">
        <v>41</v>
      </c>
      <c r="E46" s="30">
        <v>40000</v>
      </c>
      <c r="F46" s="30">
        <v>40312</v>
      </c>
      <c r="G46" s="30" t="s">
        <v>26</v>
      </c>
      <c r="H46" s="31">
        <v>0</v>
      </c>
      <c r="I46" s="31">
        <v>0</v>
      </c>
      <c r="J46" s="31">
        <v>0</v>
      </c>
      <c r="K46" s="31">
        <v>0</v>
      </c>
      <c r="L46" s="31">
        <v>0</v>
      </c>
      <c r="M46" s="31">
        <v>0</v>
      </c>
      <c r="N46" s="31">
        <v>0</v>
      </c>
      <c r="O46" s="31">
        <v>0</v>
      </c>
      <c r="P46" s="31">
        <v>50000</v>
      </c>
      <c r="Q46" s="31">
        <v>50000</v>
      </c>
      <c r="R46" s="31">
        <v>50000</v>
      </c>
      <c r="S46" s="31">
        <v>0</v>
      </c>
      <c r="T46" s="31">
        <v>0</v>
      </c>
      <c r="U46" s="31">
        <v>0</v>
      </c>
      <c r="V46" s="31">
        <v>0</v>
      </c>
      <c r="W46" s="31">
        <v>0</v>
      </c>
      <c r="X46" s="31">
        <v>0</v>
      </c>
      <c r="Y46" s="31">
        <v>0</v>
      </c>
      <c r="Z46" s="31">
        <v>0</v>
      </c>
      <c r="AA46" s="31">
        <v>0</v>
      </c>
      <c r="AB46" s="31">
        <v>0</v>
      </c>
      <c r="AC46" s="31">
        <v>0</v>
      </c>
      <c r="AD46" s="31">
        <v>0</v>
      </c>
      <c r="AE46" s="31">
        <v>0</v>
      </c>
      <c r="AF46" s="31">
        <v>0</v>
      </c>
      <c r="AG46" s="31">
        <v>0</v>
      </c>
      <c r="AH46" s="31">
        <v>0</v>
      </c>
      <c r="AI46" s="31">
        <v>0</v>
      </c>
      <c r="AJ46" s="31">
        <v>0</v>
      </c>
      <c r="AK46" s="31">
        <v>0</v>
      </c>
      <c r="AL46" s="31">
        <v>0</v>
      </c>
      <c r="AM46" s="31">
        <v>0</v>
      </c>
      <c r="AN46" s="31">
        <v>0</v>
      </c>
      <c r="AO46" s="31">
        <v>0</v>
      </c>
      <c r="AP46" s="31">
        <v>0</v>
      </c>
      <c r="AQ46" s="31">
        <v>0</v>
      </c>
      <c r="AR46" s="31">
        <v>0</v>
      </c>
      <c r="AS46" s="31">
        <v>0</v>
      </c>
      <c r="AT46" s="31">
        <v>0</v>
      </c>
      <c r="AU46" s="31">
        <v>0</v>
      </c>
      <c r="AV46" s="31">
        <v>0</v>
      </c>
      <c r="AW46" s="31">
        <v>0</v>
      </c>
      <c r="AX46" s="31">
        <v>0</v>
      </c>
      <c r="AY46" s="31">
        <v>0</v>
      </c>
      <c r="AZ46" s="31">
        <v>0</v>
      </c>
      <c r="BA46" s="31">
        <v>0</v>
      </c>
      <c r="BB46" s="31">
        <v>0</v>
      </c>
      <c r="BC46" s="31">
        <v>0</v>
      </c>
      <c r="BD46" s="31">
        <v>0</v>
      </c>
      <c r="BE46" s="31">
        <v>0</v>
      </c>
      <c r="BF46" s="31">
        <v>0</v>
      </c>
      <c r="BG46" s="31">
        <v>0</v>
      </c>
      <c r="BH46" s="31">
        <v>0</v>
      </c>
      <c r="BI46" s="31">
        <v>0</v>
      </c>
      <c r="BJ46" s="31">
        <v>0</v>
      </c>
      <c r="BK46" s="31">
        <v>0</v>
      </c>
      <c r="BL46" s="31">
        <v>0</v>
      </c>
      <c r="BM46" s="31">
        <v>0</v>
      </c>
      <c r="BN46" s="31">
        <v>0</v>
      </c>
      <c r="BO46" s="31">
        <v>0</v>
      </c>
      <c r="BP46" s="31">
        <v>0</v>
      </c>
      <c r="BQ46" s="31">
        <v>0</v>
      </c>
      <c r="BR46" s="31">
        <v>0</v>
      </c>
      <c r="BS46" s="31">
        <v>0</v>
      </c>
      <c r="BT46" s="31">
        <v>0</v>
      </c>
      <c r="BU46" s="31">
        <v>0</v>
      </c>
      <c r="BV46" s="31">
        <v>0</v>
      </c>
      <c r="BW46" s="31">
        <v>0</v>
      </c>
      <c r="BX46" s="31">
        <v>0</v>
      </c>
      <c r="BY46" s="31">
        <v>0</v>
      </c>
      <c r="BZ46" s="31">
        <v>0</v>
      </c>
      <c r="CA46" s="31">
        <v>0</v>
      </c>
      <c r="CB46" s="32">
        <v>150000</v>
      </c>
      <c r="CC46" s="33"/>
      <c r="CD46" s="33"/>
      <c r="CE46" s="33"/>
      <c r="CF46" s="33"/>
      <c r="CG46" s="33"/>
      <c r="CH46" s="33"/>
      <c r="CI46" s="33"/>
      <c r="CJ46" s="33"/>
      <c r="CK46" s="33"/>
      <c r="CL46" s="33"/>
      <c r="CM46" s="33"/>
      <c r="CN46" s="33"/>
      <c r="CO46" s="33"/>
      <c r="CP46" s="34"/>
      <c r="CQ46" s="33"/>
      <c r="CR46" s="34"/>
    </row>
    <row r="47" spans="1:96" ht="15" x14ac:dyDescent="0.2">
      <c r="A47" s="30">
        <v>3533</v>
      </c>
      <c r="B47" s="30">
        <v>1</v>
      </c>
      <c r="C47" s="30" t="s">
        <v>70</v>
      </c>
      <c r="D47" s="30" t="s">
        <v>41</v>
      </c>
      <c r="E47" s="30">
        <v>40000</v>
      </c>
      <c r="F47" s="30">
        <v>40312</v>
      </c>
      <c r="G47" s="30" t="s">
        <v>26</v>
      </c>
      <c r="H47" s="31">
        <v>0</v>
      </c>
      <c r="I47" s="31">
        <v>0</v>
      </c>
      <c r="J47" s="31">
        <v>0</v>
      </c>
      <c r="K47" s="31">
        <v>0</v>
      </c>
      <c r="L47" s="31">
        <v>0</v>
      </c>
      <c r="M47" s="31">
        <v>0</v>
      </c>
      <c r="N47" s="31">
        <v>0</v>
      </c>
      <c r="O47" s="31">
        <v>0</v>
      </c>
      <c r="P47" s="31">
        <v>0</v>
      </c>
      <c r="Q47" s="31">
        <v>0</v>
      </c>
      <c r="R47" s="31">
        <v>0</v>
      </c>
      <c r="S47" s="31">
        <v>0</v>
      </c>
      <c r="T47" s="31">
        <v>0</v>
      </c>
      <c r="U47" s="31">
        <v>0</v>
      </c>
      <c r="V47" s="31">
        <v>0</v>
      </c>
      <c r="W47" s="31">
        <v>0</v>
      </c>
      <c r="X47" s="31">
        <v>83500</v>
      </c>
      <c r="Y47" s="31">
        <v>83250</v>
      </c>
      <c r="Z47" s="31">
        <v>83250</v>
      </c>
      <c r="AA47" s="31">
        <v>0</v>
      </c>
      <c r="AB47" s="31">
        <v>0</v>
      </c>
      <c r="AC47" s="31">
        <v>0</v>
      </c>
      <c r="AD47" s="31">
        <v>0</v>
      </c>
      <c r="AE47" s="31">
        <v>0</v>
      </c>
      <c r="AF47" s="31">
        <v>0</v>
      </c>
      <c r="AG47" s="31">
        <v>0</v>
      </c>
      <c r="AH47" s="31">
        <v>0</v>
      </c>
      <c r="AI47" s="31">
        <v>0</v>
      </c>
      <c r="AJ47" s="31">
        <v>167000</v>
      </c>
      <c r="AK47" s="31">
        <v>166500</v>
      </c>
      <c r="AL47" s="31">
        <v>166500</v>
      </c>
      <c r="AM47" s="31">
        <v>0</v>
      </c>
      <c r="AN47" s="31">
        <v>0</v>
      </c>
      <c r="AO47" s="31">
        <v>0</v>
      </c>
      <c r="AP47" s="31">
        <v>0</v>
      </c>
      <c r="AQ47" s="31">
        <v>0</v>
      </c>
      <c r="AR47" s="31">
        <v>0</v>
      </c>
      <c r="AS47" s="31">
        <v>0</v>
      </c>
      <c r="AT47" s="31">
        <v>0</v>
      </c>
      <c r="AU47" s="31">
        <v>0</v>
      </c>
      <c r="AV47" s="31">
        <v>0</v>
      </c>
      <c r="AW47" s="31">
        <v>0</v>
      </c>
      <c r="AX47" s="31">
        <v>0</v>
      </c>
      <c r="AY47" s="31">
        <v>0</v>
      </c>
      <c r="AZ47" s="31">
        <v>0</v>
      </c>
      <c r="BA47" s="31">
        <v>0</v>
      </c>
      <c r="BB47" s="31">
        <v>0</v>
      </c>
      <c r="BC47" s="31">
        <v>0</v>
      </c>
      <c r="BD47" s="31">
        <v>0</v>
      </c>
      <c r="BE47" s="31">
        <v>0</v>
      </c>
      <c r="BF47" s="31">
        <v>0</v>
      </c>
      <c r="BG47" s="31">
        <v>0</v>
      </c>
      <c r="BH47" s="31">
        <v>0</v>
      </c>
      <c r="BI47" s="31">
        <v>0</v>
      </c>
      <c r="BJ47" s="31">
        <v>0</v>
      </c>
      <c r="BK47" s="31">
        <v>0</v>
      </c>
      <c r="BL47" s="31">
        <v>0</v>
      </c>
      <c r="BM47" s="31">
        <v>0</v>
      </c>
      <c r="BN47" s="31">
        <v>0</v>
      </c>
      <c r="BO47" s="31">
        <v>0</v>
      </c>
      <c r="BP47" s="31">
        <v>0</v>
      </c>
      <c r="BQ47" s="31">
        <v>0</v>
      </c>
      <c r="BR47" s="31">
        <v>0</v>
      </c>
      <c r="BS47" s="31">
        <v>0</v>
      </c>
      <c r="BT47" s="31">
        <v>0</v>
      </c>
      <c r="BU47" s="31">
        <v>0</v>
      </c>
      <c r="BV47" s="31">
        <v>0</v>
      </c>
      <c r="BW47" s="31">
        <v>0</v>
      </c>
      <c r="BX47" s="31">
        <v>0</v>
      </c>
      <c r="BY47" s="31">
        <v>0</v>
      </c>
      <c r="BZ47" s="31">
        <v>0</v>
      </c>
      <c r="CA47" s="31">
        <v>0</v>
      </c>
      <c r="CB47" s="32">
        <v>0</v>
      </c>
      <c r="CC47" s="33"/>
      <c r="CD47" s="33"/>
      <c r="CE47" s="33"/>
      <c r="CF47" s="33"/>
      <c r="CG47" s="33"/>
      <c r="CH47" s="33"/>
      <c r="CI47" s="33"/>
      <c r="CJ47" s="33"/>
      <c r="CK47" s="33"/>
      <c r="CL47" s="33"/>
      <c r="CM47" s="33"/>
      <c r="CN47" s="33"/>
      <c r="CO47" s="33"/>
      <c r="CP47" s="34"/>
      <c r="CQ47" s="33"/>
      <c r="CR47" s="34"/>
    </row>
    <row r="48" spans="1:96" ht="15" x14ac:dyDescent="0.2">
      <c r="A48" s="30">
        <v>3634</v>
      </c>
      <c r="B48" s="30">
        <v>1</v>
      </c>
      <c r="C48" s="30" t="s">
        <v>71</v>
      </c>
      <c r="D48" s="30" t="s">
        <v>41</v>
      </c>
      <c r="E48" s="30">
        <v>40000</v>
      </c>
      <c r="F48" s="30">
        <v>40312</v>
      </c>
      <c r="G48" s="30" t="s">
        <v>26</v>
      </c>
      <c r="H48" s="31">
        <v>0</v>
      </c>
      <c r="I48" s="31">
        <v>0</v>
      </c>
      <c r="J48" s="31">
        <v>58000</v>
      </c>
      <c r="K48" s="31">
        <v>57000</v>
      </c>
      <c r="L48" s="31">
        <v>-11000</v>
      </c>
      <c r="M48" s="31">
        <v>0</v>
      </c>
      <c r="N48" s="31">
        <v>0</v>
      </c>
      <c r="O48" s="31">
        <v>0</v>
      </c>
      <c r="P48" s="31">
        <v>0</v>
      </c>
      <c r="Q48" s="31">
        <v>0</v>
      </c>
      <c r="R48" s="31">
        <v>0</v>
      </c>
      <c r="S48" s="31">
        <v>0</v>
      </c>
      <c r="T48" s="31">
        <v>0</v>
      </c>
      <c r="U48" s="31">
        <v>0</v>
      </c>
      <c r="V48" s="31">
        <v>58000</v>
      </c>
      <c r="W48" s="31">
        <v>57000</v>
      </c>
      <c r="X48" s="31">
        <v>-11000</v>
      </c>
      <c r="Y48" s="31">
        <v>0</v>
      </c>
      <c r="Z48" s="31">
        <v>0</v>
      </c>
      <c r="AA48" s="31">
        <v>0</v>
      </c>
      <c r="AB48" s="31">
        <v>0</v>
      </c>
      <c r="AC48" s="31">
        <v>0</v>
      </c>
      <c r="AD48" s="31">
        <v>0</v>
      </c>
      <c r="AE48" s="31">
        <v>0</v>
      </c>
      <c r="AF48" s="31">
        <v>0</v>
      </c>
      <c r="AG48" s="31">
        <v>0</v>
      </c>
      <c r="AH48" s="31">
        <v>0</v>
      </c>
      <c r="AI48" s="31">
        <v>0</v>
      </c>
      <c r="AJ48" s="31">
        <v>0</v>
      </c>
      <c r="AK48" s="31">
        <v>0</v>
      </c>
      <c r="AL48" s="31">
        <v>0</v>
      </c>
      <c r="AM48" s="31">
        <v>0</v>
      </c>
      <c r="AN48" s="31">
        <v>0</v>
      </c>
      <c r="AO48" s="31">
        <v>0</v>
      </c>
      <c r="AP48" s="31">
        <v>0</v>
      </c>
      <c r="AQ48" s="31">
        <v>0</v>
      </c>
      <c r="AR48" s="31">
        <v>0</v>
      </c>
      <c r="AS48" s="31">
        <v>0</v>
      </c>
      <c r="AT48" s="31">
        <v>0</v>
      </c>
      <c r="AU48" s="31">
        <v>0</v>
      </c>
      <c r="AV48" s="31">
        <v>0</v>
      </c>
      <c r="AW48" s="31">
        <v>0</v>
      </c>
      <c r="AX48" s="31">
        <v>0</v>
      </c>
      <c r="AY48" s="31">
        <v>0</v>
      </c>
      <c r="AZ48" s="31">
        <v>0</v>
      </c>
      <c r="BA48" s="31">
        <v>0</v>
      </c>
      <c r="BB48" s="31">
        <v>0</v>
      </c>
      <c r="BC48" s="31">
        <v>0</v>
      </c>
      <c r="BD48" s="31">
        <v>0</v>
      </c>
      <c r="BE48" s="31">
        <v>0</v>
      </c>
      <c r="BF48" s="31">
        <v>0</v>
      </c>
      <c r="BG48" s="31">
        <v>0</v>
      </c>
      <c r="BH48" s="31">
        <v>0</v>
      </c>
      <c r="BI48" s="31">
        <v>0</v>
      </c>
      <c r="BJ48" s="31">
        <v>0</v>
      </c>
      <c r="BK48" s="31">
        <v>0</v>
      </c>
      <c r="BL48" s="31">
        <v>0</v>
      </c>
      <c r="BM48" s="31">
        <v>0</v>
      </c>
      <c r="BN48" s="31">
        <v>0</v>
      </c>
      <c r="BO48" s="31">
        <v>0</v>
      </c>
      <c r="BP48" s="31">
        <v>0</v>
      </c>
      <c r="BQ48" s="31">
        <v>0</v>
      </c>
      <c r="BR48" s="31">
        <v>0</v>
      </c>
      <c r="BS48" s="31">
        <v>0</v>
      </c>
      <c r="BT48" s="31">
        <v>0</v>
      </c>
      <c r="BU48" s="31">
        <v>0</v>
      </c>
      <c r="BV48" s="31">
        <v>0</v>
      </c>
      <c r="BW48" s="31">
        <v>0</v>
      </c>
      <c r="BX48" s="31">
        <v>0</v>
      </c>
      <c r="BY48" s="31">
        <v>0</v>
      </c>
      <c r="BZ48" s="31">
        <v>0</v>
      </c>
      <c r="CA48" s="31">
        <v>0</v>
      </c>
      <c r="CB48" s="32">
        <v>104000</v>
      </c>
      <c r="CC48" s="33"/>
      <c r="CD48" s="33"/>
      <c r="CE48" s="33"/>
      <c r="CF48" s="33"/>
      <c r="CG48" s="33"/>
      <c r="CH48" s="33"/>
      <c r="CI48" s="33"/>
      <c r="CJ48" s="33"/>
      <c r="CK48" s="33"/>
      <c r="CL48" s="33"/>
      <c r="CM48" s="33"/>
      <c r="CN48" s="33"/>
      <c r="CO48" s="33"/>
      <c r="CP48" s="34"/>
      <c r="CQ48" s="33"/>
      <c r="CR48" s="34"/>
    </row>
    <row r="49" spans="1:96" ht="15" x14ac:dyDescent="0.2">
      <c r="A49" s="30">
        <v>3637</v>
      </c>
      <c r="B49" s="30">
        <v>1</v>
      </c>
      <c r="C49" s="30" t="s">
        <v>72</v>
      </c>
      <c r="D49" s="30" t="s">
        <v>43</v>
      </c>
      <c r="E49" s="30">
        <v>40000</v>
      </c>
      <c r="F49" s="30">
        <v>40312</v>
      </c>
      <c r="G49" s="30" t="s">
        <v>26</v>
      </c>
      <c r="H49" s="31">
        <v>0</v>
      </c>
      <c r="I49" s="31">
        <v>0</v>
      </c>
      <c r="J49" s="31">
        <v>112000</v>
      </c>
      <c r="K49" s="31">
        <v>112000</v>
      </c>
      <c r="L49" s="31">
        <v>56000</v>
      </c>
      <c r="M49" s="31">
        <v>0</v>
      </c>
      <c r="N49" s="31">
        <v>0</v>
      </c>
      <c r="O49" s="31">
        <v>0</v>
      </c>
      <c r="P49" s="31">
        <v>0</v>
      </c>
      <c r="Q49" s="31">
        <v>0</v>
      </c>
      <c r="R49" s="31">
        <v>0</v>
      </c>
      <c r="S49" s="31">
        <v>0</v>
      </c>
      <c r="T49" s="31">
        <v>0</v>
      </c>
      <c r="U49" s="31">
        <v>0</v>
      </c>
      <c r="V49" s="31">
        <v>0</v>
      </c>
      <c r="W49" s="31">
        <v>0</v>
      </c>
      <c r="X49" s="31">
        <v>0</v>
      </c>
      <c r="Y49" s="31">
        <v>0</v>
      </c>
      <c r="Z49" s="31">
        <v>0</v>
      </c>
      <c r="AA49" s="31">
        <v>0</v>
      </c>
      <c r="AB49" s="31">
        <v>0</v>
      </c>
      <c r="AC49" s="31">
        <v>0</v>
      </c>
      <c r="AD49" s="31">
        <v>0</v>
      </c>
      <c r="AE49" s="31">
        <v>0</v>
      </c>
      <c r="AF49" s="31">
        <v>0</v>
      </c>
      <c r="AG49" s="31">
        <v>0</v>
      </c>
      <c r="AH49" s="31">
        <v>0</v>
      </c>
      <c r="AI49" s="31">
        <v>0</v>
      </c>
      <c r="AJ49" s="31">
        <v>0</v>
      </c>
      <c r="AK49" s="31">
        <v>0</v>
      </c>
      <c r="AL49" s="31">
        <v>0</v>
      </c>
      <c r="AM49" s="31">
        <v>0</v>
      </c>
      <c r="AN49" s="31">
        <v>0</v>
      </c>
      <c r="AO49" s="31">
        <v>0</v>
      </c>
      <c r="AP49" s="31">
        <v>0</v>
      </c>
      <c r="AQ49" s="31">
        <v>0</v>
      </c>
      <c r="AR49" s="31">
        <v>0</v>
      </c>
      <c r="AS49" s="31">
        <v>0</v>
      </c>
      <c r="AT49" s="31">
        <v>0</v>
      </c>
      <c r="AU49" s="31">
        <v>0</v>
      </c>
      <c r="AV49" s="31">
        <v>0</v>
      </c>
      <c r="AW49" s="31">
        <v>0</v>
      </c>
      <c r="AX49" s="31">
        <v>0</v>
      </c>
      <c r="AY49" s="31">
        <v>0</v>
      </c>
      <c r="AZ49" s="31">
        <v>0</v>
      </c>
      <c r="BA49" s="31">
        <v>0</v>
      </c>
      <c r="BB49" s="31">
        <v>0</v>
      </c>
      <c r="BC49" s="31">
        <v>0</v>
      </c>
      <c r="BD49" s="31">
        <v>0</v>
      </c>
      <c r="BE49" s="31">
        <v>0</v>
      </c>
      <c r="BF49" s="31">
        <v>0</v>
      </c>
      <c r="BG49" s="31">
        <v>0</v>
      </c>
      <c r="BH49" s="31">
        <v>0</v>
      </c>
      <c r="BI49" s="31">
        <v>0</v>
      </c>
      <c r="BJ49" s="31">
        <v>0</v>
      </c>
      <c r="BK49" s="31">
        <v>0</v>
      </c>
      <c r="BL49" s="31">
        <v>0</v>
      </c>
      <c r="BM49" s="31">
        <v>0</v>
      </c>
      <c r="BN49" s="31">
        <v>0</v>
      </c>
      <c r="BO49" s="31">
        <v>0</v>
      </c>
      <c r="BP49" s="31">
        <v>0</v>
      </c>
      <c r="BQ49" s="31">
        <v>0</v>
      </c>
      <c r="BR49" s="31">
        <v>0</v>
      </c>
      <c r="BS49" s="31">
        <v>0</v>
      </c>
      <c r="BT49" s="31">
        <v>0</v>
      </c>
      <c r="BU49" s="31">
        <v>0</v>
      </c>
      <c r="BV49" s="31">
        <v>0</v>
      </c>
      <c r="BW49" s="31">
        <v>0</v>
      </c>
      <c r="BX49" s="31">
        <v>0</v>
      </c>
      <c r="BY49" s="31">
        <v>0</v>
      </c>
      <c r="BZ49" s="31">
        <v>0</v>
      </c>
      <c r="CA49" s="31">
        <v>0</v>
      </c>
      <c r="CB49" s="32">
        <v>280000</v>
      </c>
      <c r="CC49" s="33"/>
      <c r="CD49" s="33"/>
      <c r="CE49" s="33"/>
      <c r="CF49" s="33"/>
      <c r="CG49" s="33"/>
      <c r="CH49" s="33"/>
      <c r="CI49" s="33"/>
      <c r="CJ49" s="33"/>
      <c r="CK49" s="33"/>
      <c r="CL49" s="33"/>
      <c r="CM49" s="33"/>
      <c r="CN49" s="33"/>
      <c r="CO49" s="33"/>
      <c r="CP49" s="34"/>
      <c r="CQ49" s="33"/>
      <c r="CR49" s="34"/>
    </row>
    <row r="50" spans="1:96" ht="15" x14ac:dyDescent="0.2">
      <c r="A50" s="30">
        <v>3641</v>
      </c>
      <c r="B50" s="30">
        <v>1</v>
      </c>
      <c r="C50" s="30" t="s">
        <v>73</v>
      </c>
      <c r="D50" s="30" t="s">
        <v>41</v>
      </c>
      <c r="E50" s="30">
        <v>40000</v>
      </c>
      <c r="F50" s="30">
        <v>40312</v>
      </c>
      <c r="G50" s="30" t="s">
        <v>26</v>
      </c>
      <c r="H50" s="31">
        <v>0</v>
      </c>
      <c r="I50" s="31">
        <v>0</v>
      </c>
      <c r="J50" s="31">
        <v>75000</v>
      </c>
      <c r="K50" s="31">
        <v>75000</v>
      </c>
      <c r="L50" s="31">
        <v>75000</v>
      </c>
      <c r="M50" s="31">
        <v>-25000</v>
      </c>
      <c r="N50" s="31">
        <v>0</v>
      </c>
      <c r="O50" s="31">
        <v>0</v>
      </c>
      <c r="P50" s="31">
        <v>0</v>
      </c>
      <c r="Q50" s="31">
        <v>0</v>
      </c>
      <c r="R50" s="31">
        <v>0</v>
      </c>
      <c r="S50" s="31">
        <v>0</v>
      </c>
      <c r="T50" s="31">
        <v>0</v>
      </c>
      <c r="U50" s="31">
        <v>0</v>
      </c>
      <c r="V50" s="31">
        <v>0</v>
      </c>
      <c r="W50" s="31">
        <v>0</v>
      </c>
      <c r="X50" s="31">
        <v>0</v>
      </c>
      <c r="Y50" s="31">
        <v>0</v>
      </c>
      <c r="Z50" s="31">
        <v>0</v>
      </c>
      <c r="AA50" s="31">
        <v>0</v>
      </c>
      <c r="AB50" s="31">
        <v>0</v>
      </c>
      <c r="AC50" s="31">
        <v>0</v>
      </c>
      <c r="AD50" s="31">
        <v>0</v>
      </c>
      <c r="AE50" s="31">
        <v>0</v>
      </c>
      <c r="AF50" s="31">
        <v>0</v>
      </c>
      <c r="AG50" s="31">
        <v>0</v>
      </c>
      <c r="AH50" s="31">
        <v>0</v>
      </c>
      <c r="AI50" s="31">
        <v>0</v>
      </c>
      <c r="AJ50" s="31">
        <v>0</v>
      </c>
      <c r="AK50" s="31">
        <v>0</v>
      </c>
      <c r="AL50" s="31">
        <v>0</v>
      </c>
      <c r="AM50" s="31">
        <v>0</v>
      </c>
      <c r="AN50" s="31">
        <v>0</v>
      </c>
      <c r="AO50" s="31">
        <v>0</v>
      </c>
      <c r="AP50" s="31">
        <v>0</v>
      </c>
      <c r="AQ50" s="31">
        <v>0</v>
      </c>
      <c r="AR50" s="31">
        <v>0</v>
      </c>
      <c r="AS50" s="31">
        <v>0</v>
      </c>
      <c r="AT50" s="31">
        <v>0</v>
      </c>
      <c r="AU50" s="31">
        <v>0</v>
      </c>
      <c r="AV50" s="31">
        <v>0</v>
      </c>
      <c r="AW50" s="31">
        <v>0</v>
      </c>
      <c r="AX50" s="31">
        <v>0</v>
      </c>
      <c r="AY50" s="31">
        <v>0</v>
      </c>
      <c r="AZ50" s="31">
        <v>0</v>
      </c>
      <c r="BA50" s="31">
        <v>0</v>
      </c>
      <c r="BB50" s="31">
        <v>0</v>
      </c>
      <c r="BC50" s="31">
        <v>0</v>
      </c>
      <c r="BD50" s="31">
        <v>0</v>
      </c>
      <c r="BE50" s="31">
        <v>0</v>
      </c>
      <c r="BF50" s="31">
        <v>0</v>
      </c>
      <c r="BG50" s="31">
        <v>0</v>
      </c>
      <c r="BH50" s="31">
        <v>0</v>
      </c>
      <c r="BI50" s="31">
        <v>0</v>
      </c>
      <c r="BJ50" s="31">
        <v>0</v>
      </c>
      <c r="BK50" s="31">
        <v>0</v>
      </c>
      <c r="BL50" s="31">
        <v>0</v>
      </c>
      <c r="BM50" s="31">
        <v>0</v>
      </c>
      <c r="BN50" s="31">
        <v>0</v>
      </c>
      <c r="BO50" s="31">
        <v>0</v>
      </c>
      <c r="BP50" s="31">
        <v>0</v>
      </c>
      <c r="BQ50" s="31">
        <v>0</v>
      </c>
      <c r="BR50" s="31">
        <v>0</v>
      </c>
      <c r="BS50" s="31">
        <v>0</v>
      </c>
      <c r="BT50" s="31">
        <v>0</v>
      </c>
      <c r="BU50" s="31">
        <v>0</v>
      </c>
      <c r="BV50" s="31">
        <v>0</v>
      </c>
      <c r="BW50" s="31">
        <v>0</v>
      </c>
      <c r="BX50" s="31">
        <v>0</v>
      </c>
      <c r="BY50" s="31">
        <v>0</v>
      </c>
      <c r="BZ50" s="31">
        <v>0</v>
      </c>
      <c r="CA50" s="31">
        <v>0</v>
      </c>
      <c r="CB50" s="32">
        <v>200000</v>
      </c>
      <c r="CC50" s="33"/>
      <c r="CD50" s="33"/>
      <c r="CE50" s="33"/>
      <c r="CF50" s="33"/>
      <c r="CG50" s="33"/>
      <c r="CH50" s="33"/>
      <c r="CI50" s="33"/>
      <c r="CJ50" s="33"/>
      <c r="CK50" s="33"/>
      <c r="CL50" s="33"/>
      <c r="CM50" s="33"/>
      <c r="CN50" s="33"/>
      <c r="CO50" s="33"/>
      <c r="CP50" s="34"/>
      <c r="CQ50" s="33"/>
      <c r="CR50" s="34"/>
    </row>
    <row r="51" spans="1:96" ht="15" x14ac:dyDescent="0.2">
      <c r="A51" s="30">
        <v>3643</v>
      </c>
      <c r="B51" s="30">
        <v>1</v>
      </c>
      <c r="C51" s="30" t="s">
        <v>74</v>
      </c>
      <c r="D51" s="30" t="s">
        <v>41</v>
      </c>
      <c r="E51" s="30">
        <v>40000</v>
      </c>
      <c r="F51" s="30">
        <v>40312</v>
      </c>
      <c r="G51" s="30" t="s">
        <v>26</v>
      </c>
      <c r="H51" s="31">
        <v>0</v>
      </c>
      <c r="I51" s="31">
        <v>0</v>
      </c>
      <c r="J51" s="31">
        <v>0</v>
      </c>
      <c r="K51" s="31">
        <v>0</v>
      </c>
      <c r="L51" s="31">
        <v>0</v>
      </c>
      <c r="M51" s="31">
        <v>0</v>
      </c>
      <c r="N51" s="31">
        <v>0</v>
      </c>
      <c r="O51" s="31">
        <v>0</v>
      </c>
      <c r="P51" s="31">
        <v>0</v>
      </c>
      <c r="Q51" s="31">
        <v>0</v>
      </c>
      <c r="R51" s="31">
        <v>0</v>
      </c>
      <c r="S51" s="31">
        <v>0</v>
      </c>
      <c r="T51" s="31">
        <v>0</v>
      </c>
      <c r="U51" s="31">
        <v>0</v>
      </c>
      <c r="V51" s="31">
        <v>0</v>
      </c>
      <c r="W51" s="31">
        <v>0</v>
      </c>
      <c r="X51" s="31">
        <v>0</v>
      </c>
      <c r="Y51" s="31">
        <v>0</v>
      </c>
      <c r="Z51" s="31">
        <v>0</v>
      </c>
      <c r="AA51" s="31">
        <v>0</v>
      </c>
      <c r="AB51" s="31">
        <v>0</v>
      </c>
      <c r="AC51" s="31">
        <v>0</v>
      </c>
      <c r="AD51" s="31">
        <v>0</v>
      </c>
      <c r="AE51" s="31">
        <v>0</v>
      </c>
      <c r="AF51" s="31">
        <v>0</v>
      </c>
      <c r="AG51" s="31">
        <v>0</v>
      </c>
      <c r="AH51" s="31">
        <v>100000</v>
      </c>
      <c r="AI51" s="31">
        <v>150000</v>
      </c>
      <c r="AJ51" s="31">
        <v>150000</v>
      </c>
      <c r="AK51" s="31">
        <v>150000</v>
      </c>
      <c r="AL51" s="31">
        <v>-50000</v>
      </c>
      <c r="AM51" s="31">
        <v>0</v>
      </c>
      <c r="AN51" s="31">
        <v>0</v>
      </c>
      <c r="AO51" s="31">
        <v>0</v>
      </c>
      <c r="AP51" s="31">
        <v>0</v>
      </c>
      <c r="AQ51" s="31">
        <v>0</v>
      </c>
      <c r="AR51" s="31">
        <v>0</v>
      </c>
      <c r="AS51" s="31">
        <v>0</v>
      </c>
      <c r="AT51" s="31">
        <v>0</v>
      </c>
      <c r="AU51" s="31">
        <v>0</v>
      </c>
      <c r="AV51" s="31">
        <v>0</v>
      </c>
      <c r="AW51" s="31">
        <v>0</v>
      </c>
      <c r="AX51" s="31">
        <v>0</v>
      </c>
      <c r="AY51" s="31">
        <v>0</v>
      </c>
      <c r="AZ51" s="31">
        <v>0</v>
      </c>
      <c r="BA51" s="31">
        <v>0</v>
      </c>
      <c r="BB51" s="31">
        <v>0</v>
      </c>
      <c r="BC51" s="31">
        <v>0</v>
      </c>
      <c r="BD51" s="31">
        <v>0</v>
      </c>
      <c r="BE51" s="31">
        <v>0</v>
      </c>
      <c r="BF51" s="31">
        <v>0</v>
      </c>
      <c r="BG51" s="31">
        <v>0</v>
      </c>
      <c r="BH51" s="31">
        <v>0</v>
      </c>
      <c r="BI51" s="31">
        <v>0</v>
      </c>
      <c r="BJ51" s="31">
        <v>0</v>
      </c>
      <c r="BK51" s="31">
        <v>0</v>
      </c>
      <c r="BL51" s="31">
        <v>0</v>
      </c>
      <c r="BM51" s="31">
        <v>0</v>
      </c>
      <c r="BN51" s="31">
        <v>0</v>
      </c>
      <c r="BO51" s="31">
        <v>0</v>
      </c>
      <c r="BP51" s="31">
        <v>0</v>
      </c>
      <c r="BQ51" s="31">
        <v>0</v>
      </c>
      <c r="BR51" s="31">
        <v>0</v>
      </c>
      <c r="BS51" s="31">
        <v>0</v>
      </c>
      <c r="BT51" s="31">
        <v>0</v>
      </c>
      <c r="BU51" s="31">
        <v>0</v>
      </c>
      <c r="BV51" s="31">
        <v>0</v>
      </c>
      <c r="BW51" s="31">
        <v>0</v>
      </c>
      <c r="BX51" s="31">
        <v>0</v>
      </c>
      <c r="BY51" s="31">
        <v>0</v>
      </c>
      <c r="BZ51" s="31">
        <v>0</v>
      </c>
      <c r="CA51" s="31">
        <v>0</v>
      </c>
      <c r="CB51" s="32">
        <v>0</v>
      </c>
      <c r="CC51" s="33"/>
      <c r="CD51" s="33"/>
      <c r="CE51" s="33"/>
      <c r="CF51" s="33"/>
      <c r="CG51" s="33"/>
      <c r="CH51" s="33"/>
      <c r="CI51" s="33"/>
      <c r="CJ51" s="33"/>
      <c r="CK51" s="33"/>
      <c r="CL51" s="33"/>
      <c r="CM51" s="33"/>
      <c r="CN51" s="33"/>
      <c r="CO51" s="33"/>
      <c r="CP51" s="34"/>
      <c r="CQ51" s="33"/>
      <c r="CR51" s="34"/>
    </row>
    <row r="52" spans="1:96" ht="15" x14ac:dyDescent="0.2">
      <c r="A52" s="30">
        <v>3645</v>
      </c>
      <c r="B52" s="30">
        <v>1</v>
      </c>
      <c r="C52" s="30" t="s">
        <v>75</v>
      </c>
      <c r="D52" s="30" t="s">
        <v>41</v>
      </c>
      <c r="E52" s="30">
        <v>40000</v>
      </c>
      <c r="F52" s="30">
        <v>40312</v>
      </c>
      <c r="G52" s="30" t="s">
        <v>26</v>
      </c>
      <c r="H52" s="31">
        <v>0</v>
      </c>
      <c r="I52" s="31">
        <v>0</v>
      </c>
      <c r="J52" s="31">
        <v>0</v>
      </c>
      <c r="K52" s="31">
        <v>0</v>
      </c>
      <c r="L52" s="31">
        <v>0</v>
      </c>
      <c r="M52" s="31">
        <v>0</v>
      </c>
      <c r="N52" s="31">
        <v>0</v>
      </c>
      <c r="O52" s="31">
        <v>0</v>
      </c>
      <c r="P52" s="31">
        <v>0</v>
      </c>
      <c r="Q52" s="31">
        <v>0</v>
      </c>
      <c r="R52" s="31">
        <v>0</v>
      </c>
      <c r="S52" s="31">
        <v>0</v>
      </c>
      <c r="T52" s="31">
        <v>0</v>
      </c>
      <c r="U52" s="31">
        <v>0</v>
      </c>
      <c r="V52" s="31">
        <v>0</v>
      </c>
      <c r="W52" s="31">
        <v>0</v>
      </c>
      <c r="X52" s="31">
        <v>0</v>
      </c>
      <c r="Y52" s="31">
        <v>0</v>
      </c>
      <c r="Z52" s="31">
        <v>0</v>
      </c>
      <c r="AA52" s="31">
        <v>0</v>
      </c>
      <c r="AB52" s="31">
        <v>0</v>
      </c>
      <c r="AC52" s="31">
        <v>0</v>
      </c>
      <c r="AD52" s="31">
        <v>0</v>
      </c>
      <c r="AE52" s="31">
        <v>0</v>
      </c>
      <c r="AF52" s="31">
        <v>0</v>
      </c>
      <c r="AG52" s="31">
        <v>0</v>
      </c>
      <c r="AH52" s="31">
        <v>0</v>
      </c>
      <c r="AI52" s="31">
        <v>0</v>
      </c>
      <c r="AJ52" s="31">
        <v>0</v>
      </c>
      <c r="AK52" s="31">
        <v>0</v>
      </c>
      <c r="AL52" s="31">
        <v>0</v>
      </c>
      <c r="AM52" s="31">
        <v>0</v>
      </c>
      <c r="AN52" s="31">
        <v>0</v>
      </c>
      <c r="AO52" s="31">
        <v>0</v>
      </c>
      <c r="AP52" s="31">
        <v>0</v>
      </c>
      <c r="AQ52" s="31">
        <v>0</v>
      </c>
      <c r="AR52" s="31">
        <v>0</v>
      </c>
      <c r="AS52" s="31">
        <v>0</v>
      </c>
      <c r="AT52" s="31">
        <v>0</v>
      </c>
      <c r="AU52" s="31">
        <v>0</v>
      </c>
      <c r="AV52" s="31">
        <v>0</v>
      </c>
      <c r="AW52" s="31">
        <v>0</v>
      </c>
      <c r="AX52" s="31">
        <v>0</v>
      </c>
      <c r="AY52" s="31">
        <v>0</v>
      </c>
      <c r="AZ52" s="31">
        <v>0</v>
      </c>
      <c r="BA52" s="31">
        <v>0</v>
      </c>
      <c r="BB52" s="31">
        <v>0</v>
      </c>
      <c r="BC52" s="31">
        <v>0</v>
      </c>
      <c r="BD52" s="31">
        <v>0</v>
      </c>
      <c r="BE52" s="31">
        <v>0</v>
      </c>
      <c r="BF52" s="31">
        <v>0</v>
      </c>
      <c r="BG52" s="31">
        <v>0</v>
      </c>
      <c r="BH52" s="31">
        <v>0</v>
      </c>
      <c r="BI52" s="31">
        <v>0</v>
      </c>
      <c r="BJ52" s="31">
        <v>0</v>
      </c>
      <c r="BK52" s="31">
        <v>0</v>
      </c>
      <c r="BL52" s="31">
        <v>0</v>
      </c>
      <c r="BM52" s="31">
        <v>0</v>
      </c>
      <c r="BN52" s="31">
        <v>0</v>
      </c>
      <c r="BO52" s="31">
        <v>0</v>
      </c>
      <c r="BP52" s="31">
        <v>0</v>
      </c>
      <c r="BQ52" s="31">
        <v>0</v>
      </c>
      <c r="BR52" s="31">
        <v>0</v>
      </c>
      <c r="BS52" s="31">
        <v>0</v>
      </c>
      <c r="BT52" s="31">
        <v>0</v>
      </c>
      <c r="BU52" s="31">
        <v>0</v>
      </c>
      <c r="BV52" s="31">
        <v>0</v>
      </c>
      <c r="BW52" s="31">
        <v>0</v>
      </c>
      <c r="BX52" s="31">
        <v>0</v>
      </c>
      <c r="BY52" s="31">
        <v>0</v>
      </c>
      <c r="BZ52" s="31">
        <v>0</v>
      </c>
      <c r="CA52" s="31">
        <v>0</v>
      </c>
      <c r="CB52" s="32">
        <v>0</v>
      </c>
      <c r="CC52" s="33"/>
      <c r="CD52" s="33"/>
      <c r="CE52" s="33"/>
      <c r="CF52" s="33"/>
      <c r="CG52" s="33"/>
      <c r="CH52" s="33"/>
      <c r="CI52" s="33"/>
      <c r="CJ52" s="33"/>
      <c r="CK52" s="33"/>
      <c r="CL52" s="33"/>
      <c r="CM52" s="33"/>
      <c r="CN52" s="33"/>
      <c r="CO52" s="33"/>
      <c r="CP52" s="34"/>
      <c r="CQ52" s="33"/>
      <c r="CR52" s="34"/>
    </row>
    <row r="53" spans="1:96" ht="15" x14ac:dyDescent="0.2">
      <c r="A53" s="30">
        <v>3646</v>
      </c>
      <c r="B53" s="30">
        <v>1</v>
      </c>
      <c r="C53" s="30" t="s">
        <v>76</v>
      </c>
      <c r="D53" s="30" t="s">
        <v>41</v>
      </c>
      <c r="E53" s="30">
        <v>40000</v>
      </c>
      <c r="F53" s="30">
        <v>40312</v>
      </c>
      <c r="G53" s="30" t="s">
        <v>26</v>
      </c>
      <c r="H53" s="31">
        <v>0</v>
      </c>
      <c r="I53" s="31">
        <v>0</v>
      </c>
      <c r="J53" s="31">
        <v>0</v>
      </c>
      <c r="K53" s="31">
        <v>0</v>
      </c>
      <c r="L53" s="31">
        <v>0</v>
      </c>
      <c r="M53" s="31">
        <v>0</v>
      </c>
      <c r="N53" s="31">
        <v>0</v>
      </c>
      <c r="O53" s="31">
        <v>63000</v>
      </c>
      <c r="P53" s="31">
        <v>63000</v>
      </c>
      <c r="Q53" s="31">
        <v>63000</v>
      </c>
      <c r="R53" s="31">
        <v>63000</v>
      </c>
      <c r="S53" s="31">
        <v>-2000</v>
      </c>
      <c r="T53" s="31">
        <v>62500</v>
      </c>
      <c r="U53" s="31">
        <v>62500</v>
      </c>
      <c r="V53" s="31">
        <v>62500</v>
      </c>
      <c r="W53" s="31">
        <v>62500</v>
      </c>
      <c r="X53" s="31">
        <v>0</v>
      </c>
      <c r="Y53" s="31">
        <v>0</v>
      </c>
      <c r="Z53" s="31">
        <v>0</v>
      </c>
      <c r="AA53" s="31">
        <v>0</v>
      </c>
      <c r="AB53" s="31">
        <v>0</v>
      </c>
      <c r="AC53" s="31">
        <v>0</v>
      </c>
      <c r="AD53" s="31">
        <v>0</v>
      </c>
      <c r="AE53" s="31">
        <v>0</v>
      </c>
      <c r="AF53" s="31">
        <v>0</v>
      </c>
      <c r="AG53" s="31">
        <v>0</v>
      </c>
      <c r="AH53" s="31">
        <v>0</v>
      </c>
      <c r="AI53" s="31">
        <v>0</v>
      </c>
      <c r="AJ53" s="31">
        <v>0</v>
      </c>
      <c r="AK53" s="31">
        <v>0</v>
      </c>
      <c r="AL53" s="31">
        <v>0</v>
      </c>
      <c r="AM53" s="31">
        <v>0</v>
      </c>
      <c r="AN53" s="31">
        <v>0</v>
      </c>
      <c r="AO53" s="31">
        <v>0</v>
      </c>
      <c r="AP53" s="31">
        <v>0</v>
      </c>
      <c r="AQ53" s="31">
        <v>0</v>
      </c>
      <c r="AR53" s="31">
        <v>0</v>
      </c>
      <c r="AS53" s="31">
        <v>0</v>
      </c>
      <c r="AT53" s="31">
        <v>0</v>
      </c>
      <c r="AU53" s="31">
        <v>0</v>
      </c>
      <c r="AV53" s="31">
        <v>0</v>
      </c>
      <c r="AW53" s="31">
        <v>0</v>
      </c>
      <c r="AX53" s="31">
        <v>0</v>
      </c>
      <c r="AY53" s="31">
        <v>0</v>
      </c>
      <c r="AZ53" s="31">
        <v>0</v>
      </c>
      <c r="BA53" s="31">
        <v>0</v>
      </c>
      <c r="BB53" s="31">
        <v>0</v>
      </c>
      <c r="BC53" s="31">
        <v>0</v>
      </c>
      <c r="BD53" s="31">
        <v>0</v>
      </c>
      <c r="BE53" s="31">
        <v>0</v>
      </c>
      <c r="BF53" s="31">
        <v>0</v>
      </c>
      <c r="BG53" s="31">
        <v>0</v>
      </c>
      <c r="BH53" s="31">
        <v>0</v>
      </c>
      <c r="BI53" s="31">
        <v>0</v>
      </c>
      <c r="BJ53" s="31">
        <v>0</v>
      </c>
      <c r="BK53" s="31">
        <v>0</v>
      </c>
      <c r="BL53" s="31">
        <v>0</v>
      </c>
      <c r="BM53" s="31">
        <v>0</v>
      </c>
      <c r="BN53" s="31">
        <v>0</v>
      </c>
      <c r="BO53" s="31">
        <v>0</v>
      </c>
      <c r="BP53" s="31">
        <v>0</v>
      </c>
      <c r="BQ53" s="31">
        <v>0</v>
      </c>
      <c r="BR53" s="31">
        <v>0</v>
      </c>
      <c r="BS53" s="31">
        <v>0</v>
      </c>
      <c r="BT53" s="31">
        <v>0</v>
      </c>
      <c r="BU53" s="31">
        <v>0</v>
      </c>
      <c r="BV53" s="31">
        <v>0</v>
      </c>
      <c r="BW53" s="31">
        <v>0</v>
      </c>
      <c r="BX53" s="31">
        <v>0</v>
      </c>
      <c r="BY53" s="31">
        <v>0</v>
      </c>
      <c r="BZ53" s="31">
        <v>0</v>
      </c>
      <c r="CA53" s="31">
        <v>0</v>
      </c>
      <c r="CB53" s="32">
        <v>250000</v>
      </c>
      <c r="CC53" s="33"/>
      <c r="CD53" s="33"/>
      <c r="CE53" s="33"/>
      <c r="CF53" s="33"/>
      <c r="CG53" s="33"/>
      <c r="CH53" s="33"/>
      <c r="CI53" s="33"/>
      <c r="CJ53" s="33"/>
      <c r="CK53" s="33"/>
      <c r="CL53" s="33"/>
      <c r="CM53" s="33"/>
      <c r="CN53" s="33"/>
      <c r="CO53" s="33"/>
      <c r="CP53" s="34"/>
      <c r="CQ53" s="33"/>
      <c r="CR53" s="34"/>
    </row>
    <row r="54" spans="1:96" ht="15" x14ac:dyDescent="0.2">
      <c r="A54" s="30">
        <v>3650</v>
      </c>
      <c r="B54" s="30">
        <v>1</v>
      </c>
      <c r="C54" s="30" t="s">
        <v>77</v>
      </c>
      <c r="D54" s="30" t="s">
        <v>41</v>
      </c>
      <c r="E54" s="30">
        <v>40000</v>
      </c>
      <c r="F54" s="30">
        <v>40312</v>
      </c>
      <c r="G54" s="30" t="s">
        <v>26</v>
      </c>
      <c r="H54" s="31">
        <v>0</v>
      </c>
      <c r="I54" s="31">
        <v>0</v>
      </c>
      <c r="J54" s="31">
        <v>0</v>
      </c>
      <c r="K54" s="31">
        <v>0</v>
      </c>
      <c r="L54" s="31">
        <v>0</v>
      </c>
      <c r="M54" s="31">
        <v>0</v>
      </c>
      <c r="N54" s="31">
        <v>0</v>
      </c>
      <c r="O54" s="31">
        <v>0</v>
      </c>
      <c r="P54" s="31">
        <v>0</v>
      </c>
      <c r="Q54" s="31">
        <v>0</v>
      </c>
      <c r="R54" s="31">
        <v>0</v>
      </c>
      <c r="S54" s="31">
        <v>0</v>
      </c>
      <c r="T54" s="31">
        <v>0</v>
      </c>
      <c r="U54" s="31">
        <v>0</v>
      </c>
      <c r="V54" s="31">
        <v>0</v>
      </c>
      <c r="W54" s="31">
        <v>0</v>
      </c>
      <c r="X54" s="31">
        <v>0</v>
      </c>
      <c r="Y54" s="31">
        <v>0</v>
      </c>
      <c r="Z54" s="31">
        <v>0</v>
      </c>
      <c r="AA54" s="31">
        <v>0</v>
      </c>
      <c r="AB54" s="31">
        <v>0</v>
      </c>
      <c r="AC54" s="31">
        <v>0</v>
      </c>
      <c r="AD54" s="31">
        <v>0</v>
      </c>
      <c r="AE54" s="31">
        <v>0</v>
      </c>
      <c r="AF54" s="31">
        <v>0</v>
      </c>
      <c r="AG54" s="31">
        <v>0</v>
      </c>
      <c r="AH54" s="31">
        <v>0</v>
      </c>
      <c r="AI54" s="31">
        <v>0</v>
      </c>
      <c r="AJ54" s="31">
        <v>0</v>
      </c>
      <c r="AK54" s="31">
        <v>0</v>
      </c>
      <c r="AL54" s="31">
        <v>0</v>
      </c>
      <c r="AM54" s="31">
        <v>0</v>
      </c>
      <c r="AN54" s="31">
        <v>0</v>
      </c>
      <c r="AO54" s="31">
        <v>0</v>
      </c>
      <c r="AP54" s="31">
        <v>0</v>
      </c>
      <c r="AQ54" s="31">
        <v>0</v>
      </c>
      <c r="AR54" s="31">
        <v>0</v>
      </c>
      <c r="AS54" s="31">
        <v>0</v>
      </c>
      <c r="AT54" s="31">
        <v>0</v>
      </c>
      <c r="AU54" s="31">
        <v>0</v>
      </c>
      <c r="AV54" s="31">
        <v>0</v>
      </c>
      <c r="AW54" s="31">
        <v>0</v>
      </c>
      <c r="AX54" s="31">
        <v>0</v>
      </c>
      <c r="AY54" s="31">
        <v>0</v>
      </c>
      <c r="AZ54" s="31">
        <v>0</v>
      </c>
      <c r="BA54" s="31">
        <v>0</v>
      </c>
      <c r="BB54" s="31">
        <v>0</v>
      </c>
      <c r="BC54" s="31">
        <v>0</v>
      </c>
      <c r="BD54" s="31">
        <v>0</v>
      </c>
      <c r="BE54" s="31">
        <v>0</v>
      </c>
      <c r="BF54" s="31">
        <v>0</v>
      </c>
      <c r="BG54" s="31">
        <v>0</v>
      </c>
      <c r="BH54" s="31">
        <v>0</v>
      </c>
      <c r="BI54" s="31">
        <v>0</v>
      </c>
      <c r="BJ54" s="31">
        <v>0</v>
      </c>
      <c r="BK54" s="31">
        <v>0</v>
      </c>
      <c r="BL54" s="31">
        <v>0</v>
      </c>
      <c r="BM54" s="31">
        <v>0</v>
      </c>
      <c r="BN54" s="31">
        <v>0</v>
      </c>
      <c r="BO54" s="31">
        <v>0</v>
      </c>
      <c r="BP54" s="31">
        <v>0</v>
      </c>
      <c r="BQ54" s="31">
        <v>0</v>
      </c>
      <c r="BR54" s="31">
        <v>0</v>
      </c>
      <c r="BS54" s="31">
        <v>0</v>
      </c>
      <c r="BT54" s="31">
        <v>0</v>
      </c>
      <c r="BU54" s="31">
        <v>0</v>
      </c>
      <c r="BV54" s="31">
        <v>0</v>
      </c>
      <c r="BW54" s="31">
        <v>0</v>
      </c>
      <c r="BX54" s="31">
        <v>0</v>
      </c>
      <c r="BY54" s="31">
        <v>0</v>
      </c>
      <c r="BZ54" s="31">
        <v>0</v>
      </c>
      <c r="CA54" s="31">
        <v>0</v>
      </c>
      <c r="CB54" s="32">
        <v>0</v>
      </c>
      <c r="CC54" s="33"/>
      <c r="CD54" s="33"/>
      <c r="CE54" s="33"/>
      <c r="CF54" s="33"/>
      <c r="CG54" s="33"/>
      <c r="CH54" s="33"/>
      <c r="CI54" s="33"/>
      <c r="CJ54" s="33"/>
      <c r="CK54" s="33"/>
      <c r="CL54" s="33"/>
      <c r="CM54" s="33"/>
      <c r="CN54" s="33"/>
      <c r="CO54" s="33"/>
      <c r="CP54" s="34"/>
      <c r="CQ54" s="33"/>
      <c r="CR54" s="34"/>
    </row>
    <row r="55" spans="1:96" ht="15" x14ac:dyDescent="0.2">
      <c r="A55" s="30">
        <v>3651</v>
      </c>
      <c r="B55" s="30">
        <v>1</v>
      </c>
      <c r="C55" s="30" t="s">
        <v>78</v>
      </c>
      <c r="D55" s="30" t="s">
        <v>43</v>
      </c>
      <c r="E55" s="30">
        <v>40000</v>
      </c>
      <c r="F55" s="30">
        <v>40312</v>
      </c>
      <c r="G55" s="30" t="s">
        <v>26</v>
      </c>
      <c r="H55" s="31">
        <v>0</v>
      </c>
      <c r="I55" s="31">
        <v>0</v>
      </c>
      <c r="J55" s="31">
        <v>0</v>
      </c>
      <c r="K55" s="31">
        <v>0</v>
      </c>
      <c r="L55" s="31">
        <v>0</v>
      </c>
      <c r="M55" s="31">
        <v>0</v>
      </c>
      <c r="N55" s="31">
        <v>0</v>
      </c>
      <c r="O55" s="31">
        <v>0</v>
      </c>
      <c r="P55" s="31">
        <v>0</v>
      </c>
      <c r="Q55" s="31">
        <v>0</v>
      </c>
      <c r="R55" s="31">
        <v>0</v>
      </c>
      <c r="S55" s="31">
        <v>0</v>
      </c>
      <c r="T55" s="31">
        <v>0</v>
      </c>
      <c r="U55" s="31">
        <v>0</v>
      </c>
      <c r="V55" s="31">
        <v>0</v>
      </c>
      <c r="W55" s="31">
        <v>0</v>
      </c>
      <c r="X55" s="31">
        <v>0</v>
      </c>
      <c r="Y55" s="31">
        <v>0</v>
      </c>
      <c r="Z55" s="31">
        <v>0</v>
      </c>
      <c r="AA55" s="31">
        <v>0</v>
      </c>
      <c r="AB55" s="31">
        <v>0</v>
      </c>
      <c r="AC55" s="31">
        <v>0</v>
      </c>
      <c r="AD55" s="31">
        <v>0</v>
      </c>
      <c r="AE55" s="31">
        <v>0</v>
      </c>
      <c r="AF55" s="31">
        <v>0</v>
      </c>
      <c r="AG55" s="31">
        <v>0</v>
      </c>
      <c r="AH55" s="31">
        <v>0</v>
      </c>
      <c r="AI55" s="31">
        <v>0</v>
      </c>
      <c r="AJ55" s="31">
        <v>0</v>
      </c>
      <c r="AK55" s="31">
        <v>0</v>
      </c>
      <c r="AL55" s="31">
        <v>0</v>
      </c>
      <c r="AM55" s="31">
        <v>0</v>
      </c>
      <c r="AN55" s="31">
        <v>0</v>
      </c>
      <c r="AO55" s="31">
        <v>0</v>
      </c>
      <c r="AP55" s="31">
        <v>0</v>
      </c>
      <c r="AQ55" s="31">
        <v>0</v>
      </c>
      <c r="AR55" s="31">
        <v>0</v>
      </c>
      <c r="AS55" s="31">
        <v>0</v>
      </c>
      <c r="AT55" s="31">
        <v>0</v>
      </c>
      <c r="AU55" s="31">
        <v>0</v>
      </c>
      <c r="AV55" s="31">
        <v>0</v>
      </c>
      <c r="AW55" s="31">
        <v>0</v>
      </c>
      <c r="AX55" s="31">
        <v>0</v>
      </c>
      <c r="AY55" s="31">
        <v>0</v>
      </c>
      <c r="AZ55" s="31">
        <v>0</v>
      </c>
      <c r="BA55" s="31">
        <v>0</v>
      </c>
      <c r="BB55" s="31">
        <v>0</v>
      </c>
      <c r="BC55" s="31">
        <v>0</v>
      </c>
      <c r="BD55" s="31">
        <v>0</v>
      </c>
      <c r="BE55" s="31">
        <v>0</v>
      </c>
      <c r="BF55" s="31">
        <v>0</v>
      </c>
      <c r="BG55" s="31">
        <v>0</v>
      </c>
      <c r="BH55" s="31">
        <v>0</v>
      </c>
      <c r="BI55" s="31">
        <v>0</v>
      </c>
      <c r="BJ55" s="31">
        <v>0</v>
      </c>
      <c r="BK55" s="31">
        <v>0</v>
      </c>
      <c r="BL55" s="31">
        <v>0</v>
      </c>
      <c r="BM55" s="31">
        <v>0</v>
      </c>
      <c r="BN55" s="31">
        <v>0</v>
      </c>
      <c r="BO55" s="31">
        <v>0</v>
      </c>
      <c r="BP55" s="31">
        <v>0</v>
      </c>
      <c r="BQ55" s="31">
        <v>0</v>
      </c>
      <c r="BR55" s="31">
        <v>0</v>
      </c>
      <c r="BS55" s="31">
        <v>0</v>
      </c>
      <c r="BT55" s="31">
        <v>0</v>
      </c>
      <c r="BU55" s="31">
        <v>0</v>
      </c>
      <c r="BV55" s="31">
        <v>0</v>
      </c>
      <c r="BW55" s="31">
        <v>0</v>
      </c>
      <c r="BX55" s="31">
        <v>0</v>
      </c>
      <c r="BY55" s="31">
        <v>0</v>
      </c>
      <c r="BZ55" s="31">
        <v>0</v>
      </c>
      <c r="CA55" s="31">
        <v>0</v>
      </c>
      <c r="CB55" s="32">
        <v>0</v>
      </c>
      <c r="CC55" s="33"/>
      <c r="CD55" s="33"/>
      <c r="CE55" s="33"/>
      <c r="CF55" s="33"/>
      <c r="CG55" s="33"/>
      <c r="CH55" s="33"/>
      <c r="CI55" s="33"/>
      <c r="CJ55" s="33"/>
      <c r="CK55" s="33"/>
      <c r="CL55" s="33"/>
      <c r="CM55" s="33"/>
      <c r="CN55" s="33"/>
      <c r="CO55" s="33"/>
      <c r="CP55" s="34"/>
      <c r="CQ55" s="33"/>
      <c r="CR55" s="34"/>
    </row>
    <row r="56" spans="1:96" ht="15" x14ac:dyDescent="0.2">
      <c r="A56" s="30">
        <v>3652</v>
      </c>
      <c r="B56" s="30">
        <v>1</v>
      </c>
      <c r="C56" s="30" t="s">
        <v>79</v>
      </c>
      <c r="D56" s="30" t="s">
        <v>41</v>
      </c>
      <c r="E56" s="30">
        <v>40000</v>
      </c>
      <c r="F56" s="30">
        <v>40312</v>
      </c>
      <c r="G56" s="30" t="s">
        <v>26</v>
      </c>
      <c r="H56" s="31">
        <v>57000</v>
      </c>
      <c r="I56" s="31">
        <v>68000</v>
      </c>
      <c r="J56" s="31">
        <v>99000</v>
      </c>
      <c r="K56" s="31">
        <v>67000</v>
      </c>
      <c r="L56" s="31">
        <v>57000</v>
      </c>
      <c r="M56" s="31">
        <v>53000</v>
      </c>
      <c r="N56" s="31">
        <v>64000</v>
      </c>
      <c r="O56" s="31">
        <v>74000</v>
      </c>
      <c r="P56" s="31">
        <v>75000</v>
      </c>
      <c r="Q56" s="31">
        <v>62000</v>
      </c>
      <c r="R56" s="31">
        <v>65000</v>
      </c>
      <c r="S56" s="31">
        <v>80000</v>
      </c>
      <c r="T56" s="31">
        <v>56912</v>
      </c>
      <c r="U56" s="31">
        <v>68558</v>
      </c>
      <c r="V56" s="31">
        <v>99368</v>
      </c>
      <c r="W56" s="31">
        <v>66906</v>
      </c>
      <c r="X56" s="31">
        <v>57572</v>
      </c>
      <c r="Y56" s="31">
        <v>53608</v>
      </c>
      <c r="Z56" s="31">
        <v>65006</v>
      </c>
      <c r="AA56" s="31">
        <v>74753</v>
      </c>
      <c r="AB56" s="31">
        <v>76157</v>
      </c>
      <c r="AC56" s="31">
        <v>62446</v>
      </c>
      <c r="AD56" s="31">
        <v>64676</v>
      </c>
      <c r="AE56" s="31">
        <v>80038</v>
      </c>
      <c r="AF56" s="31">
        <v>57324</v>
      </c>
      <c r="AG56" s="31">
        <v>69056</v>
      </c>
      <c r="AH56" s="31">
        <v>100090</v>
      </c>
      <c r="AI56" s="31">
        <v>67392</v>
      </c>
      <c r="AJ56" s="31">
        <v>57990</v>
      </c>
      <c r="AK56" s="31">
        <v>53996</v>
      </c>
      <c r="AL56" s="31">
        <v>65478</v>
      </c>
      <c r="AM56" s="31">
        <v>75296</v>
      </c>
      <c r="AN56" s="31">
        <v>76710</v>
      </c>
      <c r="AO56" s="31">
        <v>62899</v>
      </c>
      <c r="AP56" s="31">
        <v>65146</v>
      </c>
      <c r="AQ56" s="31">
        <v>80623</v>
      </c>
      <c r="AR56" s="31">
        <v>57738</v>
      </c>
      <c r="AS56" s="31">
        <v>69554</v>
      </c>
      <c r="AT56" s="31">
        <v>100811</v>
      </c>
      <c r="AU56" s="31">
        <v>67878</v>
      </c>
      <c r="AV56" s="31">
        <v>58409</v>
      </c>
      <c r="AW56" s="31">
        <v>54386</v>
      </c>
      <c r="AX56" s="31">
        <v>65951</v>
      </c>
      <c r="AY56" s="31">
        <v>75839</v>
      </c>
      <c r="AZ56" s="31">
        <v>77264</v>
      </c>
      <c r="BA56" s="31">
        <v>63353</v>
      </c>
      <c r="BB56" s="31">
        <v>65615</v>
      </c>
      <c r="BC56" s="31">
        <v>81202</v>
      </c>
      <c r="BD56" s="31">
        <v>58151</v>
      </c>
      <c r="BE56" s="31">
        <v>70052</v>
      </c>
      <c r="BF56" s="31">
        <v>101533</v>
      </c>
      <c r="BG56" s="31">
        <v>68364</v>
      </c>
      <c r="BH56" s="31">
        <v>58827</v>
      </c>
      <c r="BI56" s="31">
        <v>54775</v>
      </c>
      <c r="BJ56" s="31">
        <v>66423</v>
      </c>
      <c r="BK56" s="31">
        <v>76382</v>
      </c>
      <c r="BL56" s="31">
        <v>77817</v>
      </c>
      <c r="BM56" s="31">
        <v>63806</v>
      </c>
      <c r="BN56" s="31">
        <v>66085</v>
      </c>
      <c r="BO56" s="31">
        <v>81785</v>
      </c>
      <c r="BP56" s="31">
        <v>58565</v>
      </c>
      <c r="BQ56" s="31">
        <v>70550</v>
      </c>
      <c r="BR56" s="31">
        <v>102255</v>
      </c>
      <c r="BS56" s="31">
        <v>68850</v>
      </c>
      <c r="BT56" s="31">
        <v>59245</v>
      </c>
      <c r="BU56" s="31">
        <v>55165</v>
      </c>
      <c r="BV56" s="31">
        <v>66895</v>
      </c>
      <c r="BW56" s="31">
        <v>76924</v>
      </c>
      <c r="BX56" s="31">
        <v>78370</v>
      </c>
      <c r="BY56" s="31">
        <v>64259</v>
      </c>
      <c r="BZ56" s="31">
        <v>66555</v>
      </c>
      <c r="CA56" s="31">
        <v>82367</v>
      </c>
      <c r="CB56" s="32">
        <v>821000</v>
      </c>
      <c r="CC56" s="33"/>
      <c r="CD56" s="33"/>
      <c r="CE56" s="33"/>
      <c r="CF56" s="33"/>
      <c r="CG56" s="33"/>
      <c r="CH56" s="33"/>
      <c r="CI56" s="33"/>
      <c r="CJ56" s="33"/>
      <c r="CK56" s="33"/>
      <c r="CL56" s="33"/>
      <c r="CM56" s="33"/>
      <c r="CN56" s="33"/>
      <c r="CO56" s="33"/>
      <c r="CP56" s="34"/>
      <c r="CQ56" s="33"/>
      <c r="CR56" s="34"/>
    </row>
    <row r="57" spans="1:96" ht="15" x14ac:dyDescent="0.2">
      <c r="A57" s="30">
        <v>3653</v>
      </c>
      <c r="B57" s="30">
        <v>1</v>
      </c>
      <c r="C57" s="30" t="s">
        <v>80</v>
      </c>
      <c r="D57" s="30" t="s">
        <v>41</v>
      </c>
      <c r="E57" s="30">
        <v>40000</v>
      </c>
      <c r="F57" s="30">
        <v>40312</v>
      </c>
      <c r="G57" s="30" t="s">
        <v>26</v>
      </c>
      <c r="H57" s="31">
        <v>0</v>
      </c>
      <c r="I57" s="31">
        <v>0</v>
      </c>
      <c r="J57" s="31">
        <v>0</v>
      </c>
      <c r="K57" s="31">
        <v>0</v>
      </c>
      <c r="L57" s="31">
        <v>0</v>
      </c>
      <c r="M57" s="31">
        <v>0</v>
      </c>
      <c r="N57" s="31">
        <v>0</v>
      </c>
      <c r="O57" s="31">
        <v>0</v>
      </c>
      <c r="P57" s="31">
        <v>0</v>
      </c>
      <c r="Q57" s="31">
        <v>0</v>
      </c>
      <c r="R57" s="31">
        <v>0</v>
      </c>
      <c r="S57" s="31">
        <v>0</v>
      </c>
      <c r="T57" s="31">
        <v>0</v>
      </c>
      <c r="U57" s="31">
        <v>0</v>
      </c>
      <c r="V57" s="31">
        <v>0</v>
      </c>
      <c r="W57" s="31">
        <v>0</v>
      </c>
      <c r="X57" s="31">
        <v>0</v>
      </c>
      <c r="Y57" s="31">
        <v>0</v>
      </c>
      <c r="Z57" s="31">
        <v>0</v>
      </c>
      <c r="AA57" s="31">
        <v>0</v>
      </c>
      <c r="AB57" s="31">
        <v>0</v>
      </c>
      <c r="AC57" s="31">
        <v>0</v>
      </c>
      <c r="AD57" s="31">
        <v>0</v>
      </c>
      <c r="AE57" s="31">
        <v>0</v>
      </c>
      <c r="AF57" s="31">
        <v>36480</v>
      </c>
      <c r="AG57" s="31">
        <v>36480</v>
      </c>
      <c r="AH57" s="31">
        <v>31280</v>
      </c>
      <c r="AI57" s="31">
        <v>31280</v>
      </c>
      <c r="AJ57" s="31">
        <v>31280</v>
      </c>
      <c r="AK57" s="31">
        <v>31280</v>
      </c>
      <c r="AL57" s="31">
        <v>36480</v>
      </c>
      <c r="AM57" s="31">
        <v>36480</v>
      </c>
      <c r="AN57" s="31">
        <v>31280</v>
      </c>
      <c r="AO57" s="31">
        <v>31280</v>
      </c>
      <c r="AP57" s="31">
        <v>31280</v>
      </c>
      <c r="AQ57" s="31">
        <v>26120</v>
      </c>
      <c r="AR57" s="31">
        <v>46184</v>
      </c>
      <c r="AS57" s="31">
        <v>46184</v>
      </c>
      <c r="AT57" s="31">
        <v>39600</v>
      </c>
      <c r="AU57" s="31">
        <v>39600</v>
      </c>
      <c r="AV57" s="31">
        <v>39600</v>
      </c>
      <c r="AW57" s="31">
        <v>39600</v>
      </c>
      <c r="AX57" s="31">
        <v>46184</v>
      </c>
      <c r="AY57" s="31">
        <v>46184</v>
      </c>
      <c r="AZ57" s="31">
        <v>39600</v>
      </c>
      <c r="BA57" s="31">
        <v>39600</v>
      </c>
      <c r="BB57" s="31">
        <v>39600</v>
      </c>
      <c r="BC57" s="31">
        <v>33064</v>
      </c>
      <c r="BD57" s="31">
        <v>46557</v>
      </c>
      <c r="BE57" s="31">
        <v>46557</v>
      </c>
      <c r="BF57" s="31">
        <v>39920</v>
      </c>
      <c r="BG57" s="31">
        <v>39920</v>
      </c>
      <c r="BH57" s="31">
        <v>39920</v>
      </c>
      <c r="BI57" s="31">
        <v>39920</v>
      </c>
      <c r="BJ57" s="31">
        <v>46557</v>
      </c>
      <c r="BK57" s="31">
        <v>46557</v>
      </c>
      <c r="BL57" s="31">
        <v>39920</v>
      </c>
      <c r="BM57" s="31">
        <v>39920</v>
      </c>
      <c r="BN57" s="31">
        <v>39920</v>
      </c>
      <c r="BO57" s="31">
        <v>33332</v>
      </c>
      <c r="BP57" s="31">
        <v>46930</v>
      </c>
      <c r="BQ57" s="31">
        <v>46930</v>
      </c>
      <c r="BR57" s="31">
        <v>40240</v>
      </c>
      <c r="BS57" s="31">
        <v>40240</v>
      </c>
      <c r="BT57" s="31">
        <v>40240</v>
      </c>
      <c r="BU57" s="31">
        <v>40240</v>
      </c>
      <c r="BV57" s="31">
        <v>46930</v>
      </c>
      <c r="BW57" s="31">
        <v>46930</v>
      </c>
      <c r="BX57" s="31">
        <v>40240</v>
      </c>
      <c r="BY57" s="31">
        <v>40240</v>
      </c>
      <c r="BZ57" s="31">
        <v>40240</v>
      </c>
      <c r="CA57" s="31">
        <v>33600</v>
      </c>
      <c r="CB57" s="32">
        <v>0</v>
      </c>
      <c r="CC57" s="33"/>
      <c r="CD57" s="33"/>
      <c r="CE57" s="33"/>
      <c r="CF57" s="33"/>
      <c r="CG57" s="33"/>
      <c r="CH57" s="33"/>
      <c r="CI57" s="33"/>
      <c r="CJ57" s="33"/>
      <c r="CK57" s="33"/>
      <c r="CL57" s="33"/>
      <c r="CM57" s="33"/>
      <c r="CN57" s="33"/>
      <c r="CO57" s="33"/>
      <c r="CP57" s="34"/>
      <c r="CQ57" s="33"/>
      <c r="CR57" s="34"/>
    </row>
    <row r="58" spans="1:96" ht="15" x14ac:dyDescent="0.2">
      <c r="A58" s="30">
        <v>3693</v>
      </c>
      <c r="B58" s="30">
        <v>1</v>
      </c>
      <c r="C58" s="30" t="s">
        <v>81</v>
      </c>
      <c r="D58" s="30" t="s">
        <v>41</v>
      </c>
      <c r="E58" s="30">
        <v>40000</v>
      </c>
      <c r="F58" s="30">
        <v>40312</v>
      </c>
      <c r="G58" s="30" t="s">
        <v>26</v>
      </c>
      <c r="H58" s="31">
        <v>34000</v>
      </c>
      <c r="I58" s="31">
        <v>33000</v>
      </c>
      <c r="J58" s="31">
        <v>33000</v>
      </c>
      <c r="K58" s="31">
        <v>0</v>
      </c>
      <c r="L58" s="31">
        <v>0</v>
      </c>
      <c r="M58" s="31">
        <v>0</v>
      </c>
      <c r="N58" s="31">
        <v>0</v>
      </c>
      <c r="O58" s="31">
        <v>0</v>
      </c>
      <c r="P58" s="31">
        <v>0</v>
      </c>
      <c r="Q58" s="31">
        <v>0</v>
      </c>
      <c r="R58" s="31">
        <v>0</v>
      </c>
      <c r="S58" s="31">
        <v>0</v>
      </c>
      <c r="T58" s="31">
        <v>0</v>
      </c>
      <c r="U58" s="31">
        <v>0</v>
      </c>
      <c r="V58" s="31">
        <v>0</v>
      </c>
      <c r="W58" s="31">
        <v>0</v>
      </c>
      <c r="X58" s="31">
        <v>0</v>
      </c>
      <c r="Y58" s="31">
        <v>0</v>
      </c>
      <c r="Z58" s="31">
        <v>0</v>
      </c>
      <c r="AA58" s="31">
        <v>0</v>
      </c>
      <c r="AB58" s="31">
        <v>0</v>
      </c>
      <c r="AC58" s="31">
        <v>0</v>
      </c>
      <c r="AD58" s="31">
        <v>0</v>
      </c>
      <c r="AE58" s="31">
        <v>0</v>
      </c>
      <c r="AF58" s="31">
        <v>83500</v>
      </c>
      <c r="AG58" s="31">
        <v>83250</v>
      </c>
      <c r="AH58" s="31">
        <v>83250</v>
      </c>
      <c r="AI58" s="31">
        <v>0</v>
      </c>
      <c r="AJ58" s="31">
        <v>0</v>
      </c>
      <c r="AK58" s="31">
        <v>0</v>
      </c>
      <c r="AL58" s="31">
        <v>0</v>
      </c>
      <c r="AM58" s="31">
        <v>0</v>
      </c>
      <c r="AN58" s="31">
        <v>0</v>
      </c>
      <c r="AO58" s="31">
        <v>0</v>
      </c>
      <c r="AP58" s="31">
        <v>0</v>
      </c>
      <c r="AQ58" s="31">
        <v>0</v>
      </c>
      <c r="AR58" s="31">
        <v>0</v>
      </c>
      <c r="AS58" s="31">
        <v>0</v>
      </c>
      <c r="AT58" s="31">
        <v>0</v>
      </c>
      <c r="AU58" s="31">
        <v>0</v>
      </c>
      <c r="AV58" s="31">
        <v>0</v>
      </c>
      <c r="AW58" s="31">
        <v>0</v>
      </c>
      <c r="AX58" s="31">
        <v>0</v>
      </c>
      <c r="AY58" s="31">
        <v>0</v>
      </c>
      <c r="AZ58" s="31">
        <v>0</v>
      </c>
      <c r="BA58" s="31">
        <v>0</v>
      </c>
      <c r="BB58" s="31">
        <v>0</v>
      </c>
      <c r="BC58" s="31">
        <v>0</v>
      </c>
      <c r="BD58" s="31">
        <v>83500</v>
      </c>
      <c r="BE58" s="31">
        <v>83250</v>
      </c>
      <c r="BF58" s="31">
        <v>83250</v>
      </c>
      <c r="BG58" s="31">
        <v>0</v>
      </c>
      <c r="BH58" s="31">
        <v>0</v>
      </c>
      <c r="BI58" s="31">
        <v>0</v>
      </c>
      <c r="BJ58" s="31">
        <v>0</v>
      </c>
      <c r="BK58" s="31">
        <v>0</v>
      </c>
      <c r="BL58" s="31">
        <v>0</v>
      </c>
      <c r="BM58" s="31">
        <v>0</v>
      </c>
      <c r="BN58" s="31">
        <v>0</v>
      </c>
      <c r="BO58" s="31">
        <v>0</v>
      </c>
      <c r="BP58" s="31">
        <v>0</v>
      </c>
      <c r="BQ58" s="31">
        <v>0</v>
      </c>
      <c r="BR58" s="31">
        <v>0</v>
      </c>
      <c r="BS58" s="31">
        <v>0</v>
      </c>
      <c r="BT58" s="31">
        <v>0</v>
      </c>
      <c r="BU58" s="31">
        <v>0</v>
      </c>
      <c r="BV58" s="31">
        <v>0</v>
      </c>
      <c r="BW58" s="31">
        <v>0</v>
      </c>
      <c r="BX58" s="31">
        <v>0</v>
      </c>
      <c r="BY58" s="31">
        <v>0</v>
      </c>
      <c r="BZ58" s="31">
        <v>0</v>
      </c>
      <c r="CA58" s="31">
        <v>0</v>
      </c>
      <c r="CB58" s="32">
        <v>100000</v>
      </c>
      <c r="CC58" s="33"/>
      <c r="CD58" s="33"/>
      <c r="CE58" s="33"/>
      <c r="CF58" s="33"/>
      <c r="CG58" s="33"/>
      <c r="CH58" s="33"/>
      <c r="CI58" s="33"/>
      <c r="CJ58" s="33"/>
      <c r="CK58" s="33"/>
      <c r="CL58" s="33"/>
      <c r="CM58" s="33"/>
      <c r="CN58" s="33"/>
      <c r="CO58" s="33"/>
      <c r="CP58" s="34"/>
      <c r="CQ58" s="33"/>
      <c r="CR58" s="34"/>
    </row>
    <row r="59" spans="1:96" ht="15" x14ac:dyDescent="0.2">
      <c r="A59" s="30">
        <v>3698</v>
      </c>
      <c r="B59" s="30">
        <v>1</v>
      </c>
      <c r="C59" s="30" t="s">
        <v>82</v>
      </c>
      <c r="D59" s="30" t="s">
        <v>41</v>
      </c>
      <c r="E59" s="30">
        <v>40000</v>
      </c>
      <c r="F59" s="30">
        <v>40312</v>
      </c>
      <c r="G59" s="30" t="s">
        <v>26</v>
      </c>
      <c r="H59" s="31">
        <v>0</v>
      </c>
      <c r="I59" s="31">
        <v>0</v>
      </c>
      <c r="J59" s="31">
        <v>0</v>
      </c>
      <c r="K59" s="31">
        <v>0</v>
      </c>
      <c r="L59" s="31">
        <v>0</v>
      </c>
      <c r="M59" s="31">
        <v>0</v>
      </c>
      <c r="N59" s="31">
        <v>0</v>
      </c>
      <c r="O59" s="31">
        <v>0</v>
      </c>
      <c r="P59" s="31">
        <v>0</v>
      </c>
      <c r="Q59" s="31">
        <v>0</v>
      </c>
      <c r="R59" s="31">
        <v>0</v>
      </c>
      <c r="S59" s="31">
        <v>0</v>
      </c>
      <c r="T59" s="31">
        <v>0</v>
      </c>
      <c r="U59" s="31">
        <v>0</v>
      </c>
      <c r="V59" s="31">
        <v>0</v>
      </c>
      <c r="W59" s="31">
        <v>0</v>
      </c>
      <c r="X59" s="31">
        <v>0</v>
      </c>
      <c r="Y59" s="31">
        <v>0</v>
      </c>
      <c r="Z59" s="31">
        <v>0</v>
      </c>
      <c r="AA59" s="31">
        <v>0</v>
      </c>
      <c r="AB59" s="31">
        <v>0</v>
      </c>
      <c r="AC59" s="31">
        <v>0</v>
      </c>
      <c r="AD59" s="31">
        <v>0</v>
      </c>
      <c r="AE59" s="31">
        <v>0</v>
      </c>
      <c r="AF59" s="31">
        <v>0</v>
      </c>
      <c r="AG59" s="31">
        <v>0</v>
      </c>
      <c r="AH59" s="31">
        <v>0</v>
      </c>
      <c r="AI59" s="31">
        <v>0</v>
      </c>
      <c r="AJ59" s="31">
        <v>0</v>
      </c>
      <c r="AK59" s="31">
        <v>0</v>
      </c>
      <c r="AL59" s="31">
        <v>0</v>
      </c>
      <c r="AM59" s="31">
        <v>0</v>
      </c>
      <c r="AN59" s="31">
        <v>0</v>
      </c>
      <c r="AO59" s="31">
        <v>0</v>
      </c>
      <c r="AP59" s="31">
        <v>0</v>
      </c>
      <c r="AQ59" s="31">
        <v>0</v>
      </c>
      <c r="AR59" s="31">
        <v>0</v>
      </c>
      <c r="AS59" s="31">
        <v>0</v>
      </c>
      <c r="AT59" s="31">
        <v>0</v>
      </c>
      <c r="AU59" s="31">
        <v>0</v>
      </c>
      <c r="AV59" s="31">
        <v>0</v>
      </c>
      <c r="AW59" s="31">
        <v>0</v>
      </c>
      <c r="AX59" s="31">
        <v>0</v>
      </c>
      <c r="AY59" s="31">
        <v>0</v>
      </c>
      <c r="AZ59" s="31">
        <v>0</v>
      </c>
      <c r="BA59" s="31">
        <v>0</v>
      </c>
      <c r="BB59" s="31">
        <v>0</v>
      </c>
      <c r="BC59" s="31">
        <v>0</v>
      </c>
      <c r="BD59" s="31">
        <v>0</v>
      </c>
      <c r="BE59" s="31">
        <v>0</v>
      </c>
      <c r="BF59" s="31">
        <v>0</v>
      </c>
      <c r="BG59" s="31">
        <v>0</v>
      </c>
      <c r="BH59" s="31">
        <v>0</v>
      </c>
      <c r="BI59" s="31">
        <v>0</v>
      </c>
      <c r="BJ59" s="31">
        <v>0</v>
      </c>
      <c r="BK59" s="31">
        <v>0</v>
      </c>
      <c r="BL59" s="31">
        <v>0</v>
      </c>
      <c r="BM59" s="31">
        <v>0</v>
      </c>
      <c r="BN59" s="31">
        <v>0</v>
      </c>
      <c r="BO59" s="31">
        <v>0</v>
      </c>
      <c r="BP59" s="31">
        <v>0</v>
      </c>
      <c r="BQ59" s="31">
        <v>0</v>
      </c>
      <c r="BR59" s="31">
        <v>0</v>
      </c>
      <c r="BS59" s="31">
        <v>0</v>
      </c>
      <c r="BT59" s="31">
        <v>0</v>
      </c>
      <c r="BU59" s="31">
        <v>0</v>
      </c>
      <c r="BV59" s="31">
        <v>0</v>
      </c>
      <c r="BW59" s="31">
        <v>0</v>
      </c>
      <c r="BX59" s="31">
        <v>0</v>
      </c>
      <c r="BY59" s="31">
        <v>0</v>
      </c>
      <c r="BZ59" s="31">
        <v>0</v>
      </c>
      <c r="CA59" s="31">
        <v>0</v>
      </c>
      <c r="CB59" s="32">
        <v>0</v>
      </c>
      <c r="CC59" s="33"/>
      <c r="CD59" s="33"/>
      <c r="CE59" s="33"/>
      <c r="CF59" s="33"/>
      <c r="CG59" s="33"/>
      <c r="CH59" s="33"/>
      <c r="CI59" s="33"/>
      <c r="CJ59" s="33"/>
      <c r="CK59" s="33"/>
      <c r="CL59" s="33"/>
      <c r="CM59" s="33"/>
      <c r="CN59" s="33"/>
      <c r="CO59" s="33"/>
      <c r="CP59" s="34"/>
      <c r="CQ59" s="33"/>
      <c r="CR59" s="34"/>
    </row>
    <row r="60" spans="1:96" ht="15" x14ac:dyDescent="0.2">
      <c r="A60" s="30">
        <v>3700</v>
      </c>
      <c r="B60" s="30">
        <v>1</v>
      </c>
      <c r="C60" s="30" t="s">
        <v>83</v>
      </c>
      <c r="D60" s="30" t="s">
        <v>84</v>
      </c>
      <c r="E60" s="30">
        <v>40000</v>
      </c>
      <c r="F60" s="30">
        <v>40312</v>
      </c>
      <c r="G60" s="30" t="s">
        <v>26</v>
      </c>
      <c r="H60" s="31">
        <v>69000</v>
      </c>
      <c r="I60" s="31">
        <v>55000</v>
      </c>
      <c r="J60" s="31">
        <v>72000</v>
      </c>
      <c r="K60" s="31">
        <v>43000</v>
      </c>
      <c r="L60" s="31">
        <v>133000</v>
      </c>
      <c r="M60" s="31">
        <v>177000</v>
      </c>
      <c r="N60" s="31">
        <v>136000</v>
      </c>
      <c r="O60" s="31">
        <v>92000</v>
      </c>
      <c r="P60" s="31">
        <v>84000</v>
      </c>
      <c r="Q60" s="31">
        <v>47000</v>
      </c>
      <c r="R60" s="31">
        <v>69000</v>
      </c>
      <c r="S60" s="31">
        <v>23000</v>
      </c>
      <c r="T60" s="31">
        <v>70904</v>
      </c>
      <c r="U60" s="31">
        <v>55000</v>
      </c>
      <c r="V60" s="31">
        <v>72199</v>
      </c>
      <c r="W60" s="31">
        <v>42900</v>
      </c>
      <c r="X60" s="31">
        <v>132800</v>
      </c>
      <c r="Y60" s="31">
        <v>176900</v>
      </c>
      <c r="Z60" s="31">
        <v>135499</v>
      </c>
      <c r="AA60" s="31">
        <v>91499</v>
      </c>
      <c r="AB60" s="31">
        <v>83800</v>
      </c>
      <c r="AC60" s="31">
        <v>47299</v>
      </c>
      <c r="AD60" s="31">
        <v>68700</v>
      </c>
      <c r="AE60" s="31">
        <v>22500</v>
      </c>
      <c r="AF60" s="31">
        <v>40271</v>
      </c>
      <c r="AG60" s="31">
        <v>31240</v>
      </c>
      <c r="AH60" s="31">
        <v>41010</v>
      </c>
      <c r="AI60" s="31">
        <v>24367</v>
      </c>
      <c r="AJ60" s="31">
        <v>75430</v>
      </c>
      <c r="AK60" s="31">
        <v>100479</v>
      </c>
      <c r="AL60" s="31">
        <v>76964</v>
      </c>
      <c r="AM60" s="31">
        <v>51972</v>
      </c>
      <c r="AN60" s="31">
        <v>47598</v>
      </c>
      <c r="AO60" s="31">
        <v>26866</v>
      </c>
      <c r="AP60" s="31">
        <v>39022</v>
      </c>
      <c r="AQ60" s="31">
        <v>12781</v>
      </c>
      <c r="AR60" s="31">
        <v>41547</v>
      </c>
      <c r="AS60" s="31">
        <v>32230</v>
      </c>
      <c r="AT60" s="31">
        <v>42309</v>
      </c>
      <c r="AU60" s="31">
        <v>25139</v>
      </c>
      <c r="AV60" s="31">
        <v>77821</v>
      </c>
      <c r="AW60" s="31">
        <v>103663</v>
      </c>
      <c r="AX60" s="31">
        <v>79403</v>
      </c>
      <c r="AY60" s="31">
        <v>53619</v>
      </c>
      <c r="AZ60" s="31">
        <v>49107</v>
      </c>
      <c r="BA60" s="31">
        <v>27718</v>
      </c>
      <c r="BB60" s="31">
        <v>40258</v>
      </c>
      <c r="BC60" s="31">
        <v>13186</v>
      </c>
      <c r="BD60" s="31">
        <v>42824</v>
      </c>
      <c r="BE60" s="31">
        <v>33220</v>
      </c>
      <c r="BF60" s="31">
        <v>43609</v>
      </c>
      <c r="BG60" s="31">
        <v>25912</v>
      </c>
      <c r="BH60" s="31">
        <v>80211</v>
      </c>
      <c r="BI60" s="31">
        <v>106848</v>
      </c>
      <c r="BJ60" s="31">
        <v>81842</v>
      </c>
      <c r="BK60" s="31">
        <v>55266</v>
      </c>
      <c r="BL60" s="31">
        <v>50615</v>
      </c>
      <c r="BM60" s="31">
        <v>28569</v>
      </c>
      <c r="BN60" s="31">
        <v>41495</v>
      </c>
      <c r="BO60" s="31">
        <v>13589</v>
      </c>
      <c r="BP60" s="31">
        <v>44100</v>
      </c>
      <c r="BQ60" s="31">
        <v>34210</v>
      </c>
      <c r="BR60" s="31">
        <v>44908</v>
      </c>
      <c r="BS60" s="31">
        <v>26684</v>
      </c>
      <c r="BT60" s="31">
        <v>82602</v>
      </c>
      <c r="BU60" s="31">
        <v>110032</v>
      </c>
      <c r="BV60" s="31">
        <v>84281</v>
      </c>
      <c r="BW60" s="31">
        <v>56913</v>
      </c>
      <c r="BX60" s="31">
        <v>52124</v>
      </c>
      <c r="BY60" s="31">
        <v>29421</v>
      </c>
      <c r="BZ60" s="31">
        <v>42731</v>
      </c>
      <c r="CA60" s="31">
        <v>13994</v>
      </c>
      <c r="CB60" s="32">
        <v>1000000</v>
      </c>
      <c r="CC60" s="33"/>
      <c r="CD60" s="33"/>
      <c r="CE60" s="33"/>
      <c r="CF60" s="33"/>
      <c r="CG60" s="33"/>
      <c r="CH60" s="33"/>
      <c r="CI60" s="33"/>
      <c r="CJ60" s="33"/>
      <c r="CK60" s="33"/>
      <c r="CL60" s="33"/>
      <c r="CM60" s="33"/>
      <c r="CN60" s="33"/>
      <c r="CO60" s="33"/>
      <c r="CP60" s="34"/>
      <c r="CQ60" s="33"/>
      <c r="CR60" s="34"/>
    </row>
    <row r="61" spans="1:96" ht="15" x14ac:dyDescent="0.2">
      <c r="A61" s="30">
        <v>4301</v>
      </c>
      <c r="B61" s="30">
        <v>1</v>
      </c>
      <c r="C61" s="30" t="s">
        <v>85</v>
      </c>
      <c r="D61" s="30" t="s">
        <v>86</v>
      </c>
      <c r="E61" s="30">
        <v>40000</v>
      </c>
      <c r="F61" s="30">
        <v>40312</v>
      </c>
      <c r="G61" s="30" t="s">
        <v>26</v>
      </c>
      <c r="H61" s="31">
        <v>10000</v>
      </c>
      <c r="I61" s="31">
        <v>18000</v>
      </c>
      <c r="J61" s="31">
        <v>17000</v>
      </c>
      <c r="K61" s="31">
        <v>5000</v>
      </c>
      <c r="L61" s="31">
        <v>40000</v>
      </c>
      <c r="M61" s="31">
        <v>6000</v>
      </c>
      <c r="N61" s="31">
        <v>19000</v>
      </c>
      <c r="O61" s="31">
        <v>35000</v>
      </c>
      <c r="P61" s="31">
        <v>95000</v>
      </c>
      <c r="Q61" s="31">
        <v>9000</v>
      </c>
      <c r="R61" s="31">
        <v>42000</v>
      </c>
      <c r="S61" s="31">
        <v>217000</v>
      </c>
      <c r="T61" s="31">
        <v>7880</v>
      </c>
      <c r="U61" s="31">
        <v>13514</v>
      </c>
      <c r="V61" s="31">
        <v>13081</v>
      </c>
      <c r="W61" s="31">
        <v>3940</v>
      </c>
      <c r="X61" s="31">
        <v>30929</v>
      </c>
      <c r="Y61" s="31">
        <v>4964</v>
      </c>
      <c r="Z61" s="31">
        <v>14657</v>
      </c>
      <c r="AA61" s="31">
        <v>26674</v>
      </c>
      <c r="AB61" s="31">
        <v>72811</v>
      </c>
      <c r="AC61" s="31">
        <v>6659</v>
      </c>
      <c r="AD61" s="31">
        <v>32426</v>
      </c>
      <c r="AE61" s="31">
        <v>166465</v>
      </c>
      <c r="AF61" s="31">
        <v>8060</v>
      </c>
      <c r="AG61" s="31">
        <v>13823</v>
      </c>
      <c r="AH61" s="31">
        <v>13380</v>
      </c>
      <c r="AI61" s="31">
        <v>4030</v>
      </c>
      <c r="AJ61" s="31">
        <v>31636</v>
      </c>
      <c r="AK61" s="31">
        <v>5078</v>
      </c>
      <c r="AL61" s="31">
        <v>14992</v>
      </c>
      <c r="AM61" s="31">
        <v>27283</v>
      </c>
      <c r="AN61" s="31">
        <v>74474</v>
      </c>
      <c r="AO61" s="31">
        <v>6811</v>
      </c>
      <c r="AP61" s="31">
        <v>33167</v>
      </c>
      <c r="AQ61" s="31">
        <v>170266</v>
      </c>
      <c r="AR61" s="31">
        <v>8260</v>
      </c>
      <c r="AS61" s="31">
        <v>14166</v>
      </c>
      <c r="AT61" s="31">
        <v>13712</v>
      </c>
      <c r="AU61" s="31">
        <v>4130</v>
      </c>
      <c r="AV61" s="31">
        <v>32420</v>
      </c>
      <c r="AW61" s="31">
        <v>5204</v>
      </c>
      <c r="AX61" s="31">
        <v>15364</v>
      </c>
      <c r="AY61" s="31">
        <v>27960</v>
      </c>
      <c r="AZ61" s="31">
        <v>76322</v>
      </c>
      <c r="BA61" s="31">
        <v>6980</v>
      </c>
      <c r="BB61" s="31">
        <v>33990</v>
      </c>
      <c r="BC61" s="31">
        <v>174492</v>
      </c>
      <c r="BD61" s="31">
        <v>11280</v>
      </c>
      <c r="BE61" s="31">
        <v>19345</v>
      </c>
      <c r="BF61" s="31">
        <v>18725</v>
      </c>
      <c r="BG61" s="31">
        <v>5640</v>
      </c>
      <c r="BH61" s="31">
        <v>44274</v>
      </c>
      <c r="BI61" s="31">
        <v>7106</v>
      </c>
      <c r="BJ61" s="31">
        <v>20981</v>
      </c>
      <c r="BK61" s="31">
        <v>38183</v>
      </c>
      <c r="BL61" s="31">
        <v>104227</v>
      </c>
      <c r="BM61" s="31">
        <v>9532</v>
      </c>
      <c r="BN61" s="31">
        <v>46417</v>
      </c>
      <c r="BO61" s="31">
        <v>238290</v>
      </c>
      <c r="BP61" s="31">
        <v>11360</v>
      </c>
      <c r="BQ61" s="31">
        <v>19482</v>
      </c>
      <c r="BR61" s="31">
        <v>18858</v>
      </c>
      <c r="BS61" s="31">
        <v>5680</v>
      </c>
      <c r="BT61" s="31">
        <v>44588</v>
      </c>
      <c r="BU61" s="31">
        <v>7157</v>
      </c>
      <c r="BV61" s="31">
        <v>21130</v>
      </c>
      <c r="BW61" s="31">
        <v>38454</v>
      </c>
      <c r="BX61" s="31">
        <v>104966</v>
      </c>
      <c r="BY61" s="31">
        <v>9599</v>
      </c>
      <c r="BZ61" s="31">
        <v>46746</v>
      </c>
      <c r="CA61" s="31">
        <v>239980</v>
      </c>
      <c r="CB61" s="32">
        <v>513000</v>
      </c>
      <c r="CC61" s="33"/>
      <c r="CD61" s="33"/>
      <c r="CE61" s="33"/>
      <c r="CF61" s="33"/>
      <c r="CG61" s="33"/>
      <c r="CH61" s="33"/>
      <c r="CI61" s="33"/>
      <c r="CJ61" s="33"/>
      <c r="CK61" s="33"/>
      <c r="CL61" s="33"/>
      <c r="CM61" s="33"/>
      <c r="CN61" s="33"/>
      <c r="CO61" s="33"/>
      <c r="CP61" s="34"/>
      <c r="CQ61" s="33"/>
      <c r="CR61" s="34"/>
    </row>
    <row r="62" spans="1:96" ht="15" x14ac:dyDescent="0.2">
      <c r="A62" s="30">
        <v>4304</v>
      </c>
      <c r="B62" s="30">
        <v>1</v>
      </c>
      <c r="C62" s="30" t="s">
        <v>87</v>
      </c>
      <c r="D62" s="30" t="s">
        <v>88</v>
      </c>
      <c r="E62" s="30">
        <v>40000</v>
      </c>
      <c r="F62" s="30">
        <v>40308</v>
      </c>
      <c r="G62" s="30" t="s">
        <v>26</v>
      </c>
      <c r="H62" s="31">
        <v>150000</v>
      </c>
      <c r="I62" s="31">
        <v>150000</v>
      </c>
      <c r="J62" s="31">
        <v>300000</v>
      </c>
      <c r="K62" s="31">
        <v>300000</v>
      </c>
      <c r="L62" s="31">
        <v>450000</v>
      </c>
      <c r="M62" s="31">
        <v>450000</v>
      </c>
      <c r="N62" s="31">
        <v>480000</v>
      </c>
      <c r="O62" s="31">
        <v>480000</v>
      </c>
      <c r="P62" s="31">
        <v>60000</v>
      </c>
      <c r="Q62" s="31">
        <v>60000</v>
      </c>
      <c r="R62" s="31">
        <v>62000</v>
      </c>
      <c r="S62" s="31">
        <v>60000</v>
      </c>
      <c r="T62" s="31">
        <v>33400</v>
      </c>
      <c r="U62" s="31">
        <v>33400</v>
      </c>
      <c r="V62" s="31">
        <v>100200</v>
      </c>
      <c r="W62" s="31">
        <v>0</v>
      </c>
      <c r="X62" s="31">
        <v>0</v>
      </c>
      <c r="Y62" s="31">
        <v>0</v>
      </c>
      <c r="Z62" s="31">
        <v>334000</v>
      </c>
      <c r="AA62" s="31">
        <v>668000</v>
      </c>
      <c r="AB62" s="31">
        <v>668000</v>
      </c>
      <c r="AC62" s="31">
        <v>668000</v>
      </c>
      <c r="AD62" s="31">
        <v>334000</v>
      </c>
      <c r="AE62" s="31">
        <v>501000</v>
      </c>
      <c r="AF62" s="31">
        <v>36740</v>
      </c>
      <c r="AG62" s="31">
        <v>36740</v>
      </c>
      <c r="AH62" s="31">
        <v>110220</v>
      </c>
      <c r="AI62" s="31">
        <v>0</v>
      </c>
      <c r="AJ62" s="31">
        <v>0</v>
      </c>
      <c r="AK62" s="31">
        <v>0</v>
      </c>
      <c r="AL62" s="31">
        <v>367400</v>
      </c>
      <c r="AM62" s="31">
        <v>734800</v>
      </c>
      <c r="AN62" s="31">
        <v>734800</v>
      </c>
      <c r="AO62" s="31">
        <v>734800</v>
      </c>
      <c r="AP62" s="31">
        <v>367400</v>
      </c>
      <c r="AQ62" s="31">
        <v>551100</v>
      </c>
      <c r="AR62" s="31">
        <v>36000</v>
      </c>
      <c r="AS62" s="31">
        <v>36000</v>
      </c>
      <c r="AT62" s="31">
        <v>108000</v>
      </c>
      <c r="AU62" s="31">
        <v>0</v>
      </c>
      <c r="AV62" s="31">
        <v>0</v>
      </c>
      <c r="AW62" s="31">
        <v>0</v>
      </c>
      <c r="AX62" s="31">
        <v>360000</v>
      </c>
      <c r="AY62" s="31">
        <v>720000</v>
      </c>
      <c r="AZ62" s="31">
        <v>720000</v>
      </c>
      <c r="BA62" s="31">
        <v>720000</v>
      </c>
      <c r="BB62" s="31">
        <v>360000</v>
      </c>
      <c r="BC62" s="31">
        <v>540000</v>
      </c>
      <c r="BD62" s="31">
        <v>32500</v>
      </c>
      <c r="BE62" s="31">
        <v>32500</v>
      </c>
      <c r="BF62" s="31">
        <v>97500</v>
      </c>
      <c r="BG62" s="31">
        <v>0</v>
      </c>
      <c r="BH62" s="31">
        <v>0</v>
      </c>
      <c r="BI62" s="31">
        <v>0</v>
      </c>
      <c r="BJ62" s="31">
        <v>325000</v>
      </c>
      <c r="BK62" s="31">
        <v>650000</v>
      </c>
      <c r="BL62" s="31">
        <v>650000</v>
      </c>
      <c r="BM62" s="31">
        <v>650000</v>
      </c>
      <c r="BN62" s="31">
        <v>325000</v>
      </c>
      <c r="BO62" s="31">
        <v>487500</v>
      </c>
      <c r="BP62" s="31">
        <v>34000</v>
      </c>
      <c r="BQ62" s="31">
        <v>34000</v>
      </c>
      <c r="BR62" s="31">
        <v>102000</v>
      </c>
      <c r="BS62" s="31">
        <v>0</v>
      </c>
      <c r="BT62" s="31">
        <v>0</v>
      </c>
      <c r="BU62" s="31">
        <v>0</v>
      </c>
      <c r="BV62" s="31">
        <v>340000</v>
      </c>
      <c r="BW62" s="31">
        <v>680000</v>
      </c>
      <c r="BX62" s="31">
        <v>680000</v>
      </c>
      <c r="BY62" s="31">
        <v>680000</v>
      </c>
      <c r="BZ62" s="31">
        <v>340000</v>
      </c>
      <c r="CA62" s="31">
        <v>510000</v>
      </c>
      <c r="CB62" s="32">
        <v>3002000</v>
      </c>
      <c r="CC62" s="33"/>
      <c r="CD62" s="33"/>
      <c r="CE62" s="33"/>
      <c r="CF62" s="33"/>
      <c r="CG62" s="33"/>
      <c r="CH62" s="33"/>
      <c r="CI62" s="33"/>
      <c r="CJ62" s="33"/>
      <c r="CK62" s="33"/>
      <c r="CL62" s="33"/>
      <c r="CM62" s="33"/>
      <c r="CN62" s="33"/>
      <c r="CO62" s="33"/>
      <c r="CP62" s="34"/>
      <c r="CQ62" s="33"/>
      <c r="CR62" s="34"/>
    </row>
    <row r="63" spans="1:96" ht="15" x14ac:dyDescent="0.2">
      <c r="A63" s="30">
        <v>4308</v>
      </c>
      <c r="B63" s="30">
        <v>1</v>
      </c>
      <c r="C63" s="30" t="s">
        <v>89</v>
      </c>
      <c r="D63" s="30" t="s">
        <v>90</v>
      </c>
      <c r="E63" s="30">
        <v>40000</v>
      </c>
      <c r="F63" s="30">
        <v>40312</v>
      </c>
      <c r="G63" s="30" t="s">
        <v>26</v>
      </c>
      <c r="H63" s="31">
        <v>3000</v>
      </c>
      <c r="I63" s="31">
        <v>4000</v>
      </c>
      <c r="J63" s="31">
        <v>9000</v>
      </c>
      <c r="K63" s="31">
        <v>6000</v>
      </c>
      <c r="L63" s="31">
        <v>3000</v>
      </c>
      <c r="M63" s="31">
        <v>5000</v>
      </c>
      <c r="N63" s="31">
        <v>6000</v>
      </c>
      <c r="O63" s="31">
        <v>6000</v>
      </c>
      <c r="P63" s="31">
        <v>4000</v>
      </c>
      <c r="Q63" s="31">
        <v>9000</v>
      </c>
      <c r="R63" s="31">
        <v>10000</v>
      </c>
      <c r="S63" s="31">
        <v>9000</v>
      </c>
      <c r="T63" s="31">
        <v>2529</v>
      </c>
      <c r="U63" s="31">
        <v>3361</v>
      </c>
      <c r="V63" s="31">
        <v>7306</v>
      </c>
      <c r="W63" s="31">
        <v>5577</v>
      </c>
      <c r="X63" s="31">
        <v>2483</v>
      </c>
      <c r="Y63" s="31">
        <v>4310</v>
      </c>
      <c r="Z63" s="31">
        <v>5142</v>
      </c>
      <c r="AA63" s="31">
        <v>4979</v>
      </c>
      <c r="AB63" s="31">
        <v>3991</v>
      </c>
      <c r="AC63" s="31">
        <v>8197</v>
      </c>
      <c r="AD63" s="31">
        <v>8561</v>
      </c>
      <c r="AE63" s="31">
        <v>8564</v>
      </c>
      <c r="AF63" s="31">
        <v>2567</v>
      </c>
      <c r="AG63" s="31">
        <v>3412</v>
      </c>
      <c r="AH63" s="31">
        <v>7418</v>
      </c>
      <c r="AI63" s="31">
        <v>5663</v>
      </c>
      <c r="AJ63" s="31">
        <v>2521</v>
      </c>
      <c r="AK63" s="31">
        <v>4376</v>
      </c>
      <c r="AL63" s="31">
        <v>5221</v>
      </c>
      <c r="AM63" s="31">
        <v>5056</v>
      </c>
      <c r="AN63" s="31">
        <v>4052</v>
      </c>
      <c r="AO63" s="31">
        <v>8323</v>
      </c>
      <c r="AP63" s="31">
        <v>8692</v>
      </c>
      <c r="AQ63" s="31">
        <v>8699</v>
      </c>
      <c r="AR63" s="31">
        <v>2645</v>
      </c>
      <c r="AS63" s="31">
        <v>3516</v>
      </c>
      <c r="AT63" s="31">
        <v>7643</v>
      </c>
      <c r="AU63" s="31">
        <v>5834</v>
      </c>
      <c r="AV63" s="31">
        <v>2598</v>
      </c>
      <c r="AW63" s="31">
        <v>4508</v>
      </c>
      <c r="AX63" s="31">
        <v>5379</v>
      </c>
      <c r="AY63" s="31">
        <v>5209</v>
      </c>
      <c r="AZ63" s="31">
        <v>4175</v>
      </c>
      <c r="BA63" s="31">
        <v>8575</v>
      </c>
      <c r="BB63" s="31">
        <v>8956</v>
      </c>
      <c r="BC63" s="31">
        <v>8962</v>
      </c>
      <c r="BD63" s="31">
        <v>3153</v>
      </c>
      <c r="BE63" s="31">
        <v>4189</v>
      </c>
      <c r="BF63" s="31">
        <v>9104</v>
      </c>
      <c r="BG63" s="31">
        <v>6950</v>
      </c>
      <c r="BH63" s="31">
        <v>3094</v>
      </c>
      <c r="BI63" s="31">
        <v>5372</v>
      </c>
      <c r="BJ63" s="31">
        <v>6409</v>
      </c>
      <c r="BK63" s="31">
        <v>6205</v>
      </c>
      <c r="BL63" s="31">
        <v>4973</v>
      </c>
      <c r="BM63" s="31">
        <v>10216</v>
      </c>
      <c r="BN63" s="31">
        <v>10669</v>
      </c>
      <c r="BO63" s="31">
        <v>10666</v>
      </c>
      <c r="BP63" s="31">
        <v>3190</v>
      </c>
      <c r="BQ63" s="31">
        <v>4239</v>
      </c>
      <c r="BR63" s="31">
        <v>9217</v>
      </c>
      <c r="BS63" s="31">
        <v>7035</v>
      </c>
      <c r="BT63" s="31">
        <v>3133</v>
      </c>
      <c r="BU63" s="31">
        <v>5437</v>
      </c>
      <c r="BV63" s="31">
        <v>6486</v>
      </c>
      <c r="BW63" s="31">
        <v>6281</v>
      </c>
      <c r="BX63" s="31">
        <v>5035</v>
      </c>
      <c r="BY63" s="31">
        <v>10340</v>
      </c>
      <c r="BZ63" s="31">
        <v>10799</v>
      </c>
      <c r="CA63" s="31">
        <v>10808</v>
      </c>
      <c r="CB63" s="32">
        <v>74000</v>
      </c>
      <c r="CC63" s="33"/>
      <c r="CD63" s="33"/>
      <c r="CE63" s="33"/>
      <c r="CF63" s="33"/>
      <c r="CG63" s="33"/>
      <c r="CH63" s="33"/>
      <c r="CI63" s="33"/>
      <c r="CJ63" s="33"/>
      <c r="CK63" s="33"/>
      <c r="CL63" s="33"/>
      <c r="CM63" s="33"/>
      <c r="CN63" s="33"/>
      <c r="CO63" s="33"/>
      <c r="CP63" s="34"/>
      <c r="CQ63" s="33"/>
      <c r="CR63" s="34"/>
    </row>
    <row r="64" spans="1:96" ht="15" x14ac:dyDescent="0.2">
      <c r="A64" s="30">
        <v>4308</v>
      </c>
      <c r="B64" s="30">
        <v>2</v>
      </c>
      <c r="C64" s="30" t="s">
        <v>89</v>
      </c>
      <c r="D64" s="30" t="s">
        <v>90</v>
      </c>
      <c r="E64" s="30">
        <v>40000</v>
      </c>
      <c r="F64" s="30">
        <v>40312</v>
      </c>
      <c r="G64" s="30" t="s">
        <v>26</v>
      </c>
      <c r="H64" s="31">
        <v>0</v>
      </c>
      <c r="I64" s="31">
        <v>0</v>
      </c>
      <c r="J64" s="31">
        <v>0</v>
      </c>
      <c r="K64" s="31">
        <v>0</v>
      </c>
      <c r="L64" s="31">
        <v>0</v>
      </c>
      <c r="M64" s="31">
        <v>0</v>
      </c>
      <c r="N64" s="31">
        <v>0</v>
      </c>
      <c r="O64" s="31">
        <v>0</v>
      </c>
      <c r="P64" s="31">
        <v>0</v>
      </c>
      <c r="Q64" s="31">
        <v>0</v>
      </c>
      <c r="R64" s="31">
        <v>0</v>
      </c>
      <c r="S64" s="31">
        <v>0</v>
      </c>
      <c r="T64" s="31">
        <v>0</v>
      </c>
      <c r="U64" s="31">
        <v>0</v>
      </c>
      <c r="V64" s="31">
        <v>0</v>
      </c>
      <c r="W64" s="31">
        <v>0</v>
      </c>
      <c r="X64" s="31">
        <v>0</v>
      </c>
      <c r="Y64" s="31">
        <v>0</v>
      </c>
      <c r="Z64" s="31">
        <v>0</v>
      </c>
      <c r="AA64" s="31">
        <v>0</v>
      </c>
      <c r="AB64" s="31">
        <v>0</v>
      </c>
      <c r="AC64" s="31">
        <v>0</v>
      </c>
      <c r="AD64" s="31">
        <v>0</v>
      </c>
      <c r="AE64" s="31">
        <v>0</v>
      </c>
      <c r="AF64" s="31">
        <v>0</v>
      </c>
      <c r="AG64" s="31">
        <v>0</v>
      </c>
      <c r="AH64" s="31">
        <v>0</v>
      </c>
      <c r="AI64" s="31">
        <v>0</v>
      </c>
      <c r="AJ64" s="31">
        <v>0</v>
      </c>
      <c r="AK64" s="31">
        <v>0</v>
      </c>
      <c r="AL64" s="31">
        <v>0</v>
      </c>
      <c r="AM64" s="31">
        <v>0</v>
      </c>
      <c r="AN64" s="31">
        <v>0</v>
      </c>
      <c r="AO64" s="31">
        <v>0</v>
      </c>
      <c r="AP64" s="31">
        <v>0</v>
      </c>
      <c r="AQ64" s="31">
        <v>0</v>
      </c>
      <c r="AR64" s="31">
        <v>43733</v>
      </c>
      <c r="AS64" s="31">
        <v>43733</v>
      </c>
      <c r="AT64" s="31">
        <v>43733</v>
      </c>
      <c r="AU64" s="31">
        <v>43733</v>
      </c>
      <c r="AV64" s="31">
        <v>43733</v>
      </c>
      <c r="AW64" s="31">
        <v>43733</v>
      </c>
      <c r="AX64" s="31">
        <v>43943</v>
      </c>
      <c r="AY64" s="31">
        <v>43733</v>
      </c>
      <c r="AZ64" s="31">
        <v>43733</v>
      </c>
      <c r="BA64" s="31">
        <v>43733</v>
      </c>
      <c r="BB64" s="31">
        <v>43733</v>
      </c>
      <c r="BC64" s="31">
        <v>43727</v>
      </c>
      <c r="BD64" s="31">
        <v>0</v>
      </c>
      <c r="BE64" s="31">
        <v>0</v>
      </c>
      <c r="BF64" s="31">
        <v>0</v>
      </c>
      <c r="BG64" s="31">
        <v>0</v>
      </c>
      <c r="BH64" s="31">
        <v>0</v>
      </c>
      <c r="BI64" s="31">
        <v>0</v>
      </c>
      <c r="BJ64" s="31">
        <v>0</v>
      </c>
      <c r="BK64" s="31">
        <v>0</v>
      </c>
      <c r="BL64" s="31">
        <v>0</v>
      </c>
      <c r="BM64" s="31">
        <v>0</v>
      </c>
      <c r="BN64" s="31">
        <v>0</v>
      </c>
      <c r="BO64" s="31">
        <v>0</v>
      </c>
      <c r="BP64" s="31">
        <v>0</v>
      </c>
      <c r="BQ64" s="31">
        <v>0</v>
      </c>
      <c r="BR64" s="31">
        <v>0</v>
      </c>
      <c r="BS64" s="31">
        <v>0</v>
      </c>
      <c r="BT64" s="31">
        <v>0</v>
      </c>
      <c r="BU64" s="31">
        <v>0</v>
      </c>
      <c r="BV64" s="31">
        <v>0</v>
      </c>
      <c r="BW64" s="31">
        <v>0</v>
      </c>
      <c r="BX64" s="31">
        <v>0</v>
      </c>
      <c r="BY64" s="31">
        <v>0</v>
      </c>
      <c r="BZ64" s="31">
        <v>0</v>
      </c>
      <c r="CA64" s="31">
        <v>0</v>
      </c>
      <c r="CB64" s="32">
        <v>0</v>
      </c>
      <c r="CC64" s="33"/>
      <c r="CD64" s="33"/>
      <c r="CE64" s="33"/>
      <c r="CF64" s="33"/>
      <c r="CG64" s="33"/>
      <c r="CH64" s="33"/>
      <c r="CI64" s="33"/>
      <c r="CJ64" s="33"/>
      <c r="CK64" s="33"/>
      <c r="CL64" s="33"/>
      <c r="CM64" s="33"/>
      <c r="CN64" s="33"/>
      <c r="CO64" s="33"/>
      <c r="CP64" s="34"/>
      <c r="CQ64" s="33"/>
      <c r="CR64" s="34"/>
    </row>
    <row r="65" spans="1:96" ht="15" x14ac:dyDescent="0.2">
      <c r="A65" s="30">
        <v>4308</v>
      </c>
      <c r="B65" s="30">
        <v>3</v>
      </c>
      <c r="C65" s="30" t="s">
        <v>89</v>
      </c>
      <c r="D65" s="30" t="s">
        <v>90</v>
      </c>
      <c r="E65" s="30">
        <v>40000</v>
      </c>
      <c r="F65" s="30">
        <v>40312</v>
      </c>
      <c r="G65" s="30" t="s">
        <v>26</v>
      </c>
      <c r="H65" s="31">
        <v>0</v>
      </c>
      <c r="I65" s="31">
        <v>0</v>
      </c>
      <c r="J65" s="31">
        <v>0</v>
      </c>
      <c r="K65" s="31">
        <v>68000</v>
      </c>
      <c r="L65" s="31">
        <v>68000</v>
      </c>
      <c r="M65" s="31">
        <v>68000</v>
      </c>
      <c r="N65" s="31">
        <v>42000</v>
      </c>
      <c r="O65" s="31">
        <v>42000</v>
      </c>
      <c r="P65" s="31">
        <v>68000</v>
      </c>
      <c r="Q65" s="31">
        <v>42000</v>
      </c>
      <c r="R65" s="31">
        <v>42000</v>
      </c>
      <c r="S65" s="31">
        <v>60000</v>
      </c>
      <c r="T65" s="31">
        <v>41650</v>
      </c>
      <c r="U65" s="31">
        <v>41650</v>
      </c>
      <c r="V65" s="31">
        <v>41650</v>
      </c>
      <c r="W65" s="31">
        <v>41650</v>
      </c>
      <c r="X65" s="31">
        <v>41650</v>
      </c>
      <c r="Y65" s="31">
        <v>41650</v>
      </c>
      <c r="Z65" s="31">
        <v>41850</v>
      </c>
      <c r="AA65" s="31">
        <v>41650</v>
      </c>
      <c r="AB65" s="31">
        <v>41650</v>
      </c>
      <c r="AC65" s="31">
        <v>41650</v>
      </c>
      <c r="AD65" s="31">
        <v>41650</v>
      </c>
      <c r="AE65" s="31">
        <v>41650</v>
      </c>
      <c r="AF65" s="31">
        <v>41650</v>
      </c>
      <c r="AG65" s="31">
        <v>41650</v>
      </c>
      <c r="AH65" s="31">
        <v>41650</v>
      </c>
      <c r="AI65" s="31">
        <v>41650</v>
      </c>
      <c r="AJ65" s="31">
        <v>41650</v>
      </c>
      <c r="AK65" s="31">
        <v>41650</v>
      </c>
      <c r="AL65" s="31">
        <v>41850</v>
      </c>
      <c r="AM65" s="31">
        <v>41650</v>
      </c>
      <c r="AN65" s="31">
        <v>41650</v>
      </c>
      <c r="AO65" s="31">
        <v>41650</v>
      </c>
      <c r="AP65" s="31">
        <v>41650</v>
      </c>
      <c r="AQ65" s="31">
        <v>41650</v>
      </c>
      <c r="AR65" s="31">
        <v>0</v>
      </c>
      <c r="AS65" s="31">
        <v>0</v>
      </c>
      <c r="AT65" s="31">
        <v>0</v>
      </c>
      <c r="AU65" s="31">
        <v>0</v>
      </c>
      <c r="AV65" s="31">
        <v>0</v>
      </c>
      <c r="AW65" s="31">
        <v>0</v>
      </c>
      <c r="AX65" s="31">
        <v>0</v>
      </c>
      <c r="AY65" s="31">
        <v>0</v>
      </c>
      <c r="AZ65" s="31">
        <v>0</v>
      </c>
      <c r="BA65" s="31">
        <v>0</v>
      </c>
      <c r="BB65" s="31">
        <v>0</v>
      </c>
      <c r="BC65" s="31">
        <v>0</v>
      </c>
      <c r="BD65" s="31">
        <v>0</v>
      </c>
      <c r="BE65" s="31">
        <v>0</v>
      </c>
      <c r="BF65" s="31">
        <v>0</v>
      </c>
      <c r="BG65" s="31">
        <v>0</v>
      </c>
      <c r="BH65" s="31">
        <v>0</v>
      </c>
      <c r="BI65" s="31">
        <v>0</v>
      </c>
      <c r="BJ65" s="31">
        <v>0</v>
      </c>
      <c r="BK65" s="31">
        <v>0</v>
      </c>
      <c r="BL65" s="31">
        <v>0</v>
      </c>
      <c r="BM65" s="31">
        <v>0</v>
      </c>
      <c r="BN65" s="31">
        <v>0</v>
      </c>
      <c r="BO65" s="31">
        <v>0</v>
      </c>
      <c r="BP65" s="31">
        <v>0</v>
      </c>
      <c r="BQ65" s="31">
        <v>0</v>
      </c>
      <c r="BR65" s="31">
        <v>0</v>
      </c>
      <c r="BS65" s="31">
        <v>0</v>
      </c>
      <c r="BT65" s="31">
        <v>0</v>
      </c>
      <c r="BU65" s="31">
        <v>0</v>
      </c>
      <c r="BV65" s="31">
        <v>0</v>
      </c>
      <c r="BW65" s="31">
        <v>0</v>
      </c>
      <c r="BX65" s="31">
        <v>0</v>
      </c>
      <c r="BY65" s="31">
        <v>0</v>
      </c>
      <c r="BZ65" s="31">
        <v>0</v>
      </c>
      <c r="CA65" s="31">
        <v>0</v>
      </c>
      <c r="CB65" s="32">
        <v>500000</v>
      </c>
      <c r="CC65" s="33"/>
      <c r="CD65" s="33"/>
      <c r="CE65" s="33"/>
      <c r="CF65" s="33"/>
      <c r="CG65" s="33"/>
      <c r="CH65" s="33"/>
      <c r="CI65" s="33"/>
      <c r="CJ65" s="33"/>
      <c r="CK65" s="33"/>
      <c r="CL65" s="33"/>
      <c r="CM65" s="33"/>
      <c r="CN65" s="33"/>
      <c r="CO65" s="33"/>
      <c r="CP65" s="34"/>
      <c r="CQ65" s="33"/>
      <c r="CR65" s="34"/>
    </row>
    <row r="66" spans="1:96" ht="15" x14ac:dyDescent="0.2">
      <c r="A66" s="30">
        <v>4308</v>
      </c>
      <c r="B66" s="30">
        <v>4</v>
      </c>
      <c r="C66" s="30" t="s">
        <v>89</v>
      </c>
      <c r="D66" s="30" t="s">
        <v>90</v>
      </c>
      <c r="E66" s="30">
        <v>40000</v>
      </c>
      <c r="F66" s="30">
        <v>40312</v>
      </c>
      <c r="G66" s="30" t="s">
        <v>26</v>
      </c>
      <c r="H66" s="31">
        <v>0</v>
      </c>
      <c r="I66" s="31">
        <v>0</v>
      </c>
      <c r="J66" s="31">
        <v>0</v>
      </c>
      <c r="K66" s="31">
        <v>0</v>
      </c>
      <c r="L66" s="31">
        <v>0</v>
      </c>
      <c r="M66" s="31">
        <v>0</v>
      </c>
      <c r="N66" s="31">
        <v>0</v>
      </c>
      <c r="O66" s="31">
        <v>0</v>
      </c>
      <c r="P66" s="31">
        <v>0</v>
      </c>
      <c r="Q66" s="31">
        <v>0</v>
      </c>
      <c r="R66" s="31">
        <v>0</v>
      </c>
      <c r="S66" s="31">
        <v>0</v>
      </c>
      <c r="T66" s="31">
        <v>0</v>
      </c>
      <c r="U66" s="31">
        <v>0</v>
      </c>
      <c r="V66" s="31">
        <v>0</v>
      </c>
      <c r="W66" s="31">
        <v>0</v>
      </c>
      <c r="X66" s="31">
        <v>0</v>
      </c>
      <c r="Y66" s="31">
        <v>0</v>
      </c>
      <c r="Z66" s="31">
        <v>0</v>
      </c>
      <c r="AA66" s="31">
        <v>0</v>
      </c>
      <c r="AB66" s="31">
        <v>0</v>
      </c>
      <c r="AC66" s="31">
        <v>0</v>
      </c>
      <c r="AD66" s="31">
        <v>0</v>
      </c>
      <c r="AE66" s="31">
        <v>0</v>
      </c>
      <c r="AF66" s="31">
        <v>0</v>
      </c>
      <c r="AG66" s="31">
        <v>0</v>
      </c>
      <c r="AH66" s="31">
        <v>0</v>
      </c>
      <c r="AI66" s="31">
        <v>0</v>
      </c>
      <c r="AJ66" s="31">
        <v>0</v>
      </c>
      <c r="AK66" s="31">
        <v>0</v>
      </c>
      <c r="AL66" s="31">
        <v>0</v>
      </c>
      <c r="AM66" s="31">
        <v>0</v>
      </c>
      <c r="AN66" s="31">
        <v>0</v>
      </c>
      <c r="AO66" s="31">
        <v>0</v>
      </c>
      <c r="AP66" s="31">
        <v>0</v>
      </c>
      <c r="AQ66" s="31">
        <v>0</v>
      </c>
      <c r="AR66" s="31">
        <v>0</v>
      </c>
      <c r="AS66" s="31">
        <v>0</v>
      </c>
      <c r="AT66" s="31">
        <v>0</v>
      </c>
      <c r="AU66" s="31">
        <v>0</v>
      </c>
      <c r="AV66" s="31">
        <v>0</v>
      </c>
      <c r="AW66" s="31">
        <v>0</v>
      </c>
      <c r="AX66" s="31">
        <v>0</v>
      </c>
      <c r="AY66" s="31">
        <v>0</v>
      </c>
      <c r="AZ66" s="31">
        <v>0</v>
      </c>
      <c r="BA66" s="31">
        <v>0</v>
      </c>
      <c r="BB66" s="31">
        <v>0</v>
      </c>
      <c r="BC66" s="31">
        <v>0</v>
      </c>
      <c r="BD66" s="31">
        <v>0</v>
      </c>
      <c r="BE66" s="31">
        <v>0</v>
      </c>
      <c r="BF66" s="31">
        <v>0</v>
      </c>
      <c r="BG66" s="31">
        <v>0</v>
      </c>
      <c r="BH66" s="31">
        <v>0</v>
      </c>
      <c r="BI66" s="31">
        <v>0</v>
      </c>
      <c r="BJ66" s="31">
        <v>0</v>
      </c>
      <c r="BK66" s="31">
        <v>0</v>
      </c>
      <c r="BL66" s="31">
        <v>0</v>
      </c>
      <c r="BM66" s="31">
        <v>0</v>
      </c>
      <c r="BN66" s="31">
        <v>0</v>
      </c>
      <c r="BO66" s="31">
        <v>0</v>
      </c>
      <c r="BP66" s="31">
        <v>0</v>
      </c>
      <c r="BQ66" s="31">
        <v>0</v>
      </c>
      <c r="BR66" s="31">
        <v>0</v>
      </c>
      <c r="BS66" s="31">
        <v>0</v>
      </c>
      <c r="BT66" s="31">
        <v>0</v>
      </c>
      <c r="BU66" s="31">
        <v>0</v>
      </c>
      <c r="BV66" s="31">
        <v>0</v>
      </c>
      <c r="BW66" s="31">
        <v>0</v>
      </c>
      <c r="BX66" s="31">
        <v>0</v>
      </c>
      <c r="BY66" s="31">
        <v>0</v>
      </c>
      <c r="BZ66" s="31">
        <v>0</v>
      </c>
      <c r="CA66" s="31">
        <v>0</v>
      </c>
      <c r="CB66" s="32">
        <v>0</v>
      </c>
      <c r="CC66" s="33"/>
      <c r="CD66" s="33"/>
      <c r="CE66" s="33"/>
      <c r="CF66" s="33"/>
      <c r="CG66" s="33"/>
      <c r="CH66" s="33"/>
      <c r="CI66" s="33"/>
      <c r="CJ66" s="33"/>
      <c r="CK66" s="33"/>
      <c r="CL66" s="33"/>
      <c r="CM66" s="33"/>
      <c r="CN66" s="33"/>
      <c r="CO66" s="33"/>
      <c r="CP66" s="34"/>
      <c r="CQ66" s="33"/>
      <c r="CR66" s="34"/>
    </row>
    <row r="67" spans="1:96" ht="15" x14ac:dyDescent="0.2">
      <c r="A67" s="30">
        <v>4308</v>
      </c>
      <c r="B67" s="30">
        <v>5</v>
      </c>
      <c r="C67" s="30" t="s">
        <v>89</v>
      </c>
      <c r="D67" s="30" t="s">
        <v>90</v>
      </c>
      <c r="E67" s="30">
        <v>40000</v>
      </c>
      <c r="F67" s="30">
        <v>40312</v>
      </c>
      <c r="G67" s="30" t="s">
        <v>26</v>
      </c>
      <c r="H67" s="31">
        <v>0</v>
      </c>
      <c r="I67" s="31">
        <v>0</v>
      </c>
      <c r="J67" s="31">
        <v>0</v>
      </c>
      <c r="K67" s="31">
        <v>0</v>
      </c>
      <c r="L67" s="31">
        <v>0</v>
      </c>
      <c r="M67" s="31">
        <v>0</v>
      </c>
      <c r="N67" s="31">
        <v>0</v>
      </c>
      <c r="O67" s="31">
        <v>0</v>
      </c>
      <c r="P67" s="31">
        <v>89000</v>
      </c>
      <c r="Q67" s="31">
        <v>87000</v>
      </c>
      <c r="R67" s="31">
        <v>87000</v>
      </c>
      <c r="S67" s="31">
        <v>87000</v>
      </c>
      <c r="T67" s="31">
        <v>17000</v>
      </c>
      <c r="U67" s="31">
        <v>17000</v>
      </c>
      <c r="V67" s="31">
        <v>17000</v>
      </c>
      <c r="W67" s="31">
        <v>17000</v>
      </c>
      <c r="X67" s="31">
        <v>17000</v>
      </c>
      <c r="Y67" s="31">
        <v>17000</v>
      </c>
      <c r="Z67" s="31">
        <v>17000</v>
      </c>
      <c r="AA67" s="31">
        <v>17000</v>
      </c>
      <c r="AB67" s="31">
        <v>16000</v>
      </c>
      <c r="AC67" s="31">
        <v>17000</v>
      </c>
      <c r="AD67" s="31">
        <v>16000</v>
      </c>
      <c r="AE67" s="31">
        <v>15000</v>
      </c>
      <c r="AF67" s="31">
        <v>0</v>
      </c>
      <c r="AG67" s="31">
        <v>0</v>
      </c>
      <c r="AH67" s="31">
        <v>0</v>
      </c>
      <c r="AI67" s="31">
        <v>0</v>
      </c>
      <c r="AJ67" s="31">
        <v>0</v>
      </c>
      <c r="AK67" s="31">
        <v>0</v>
      </c>
      <c r="AL67" s="31">
        <v>0</v>
      </c>
      <c r="AM67" s="31">
        <v>0</v>
      </c>
      <c r="AN67" s="31">
        <v>0</v>
      </c>
      <c r="AO67" s="31">
        <v>0</v>
      </c>
      <c r="AP67" s="31">
        <v>0</v>
      </c>
      <c r="AQ67" s="31">
        <v>0</v>
      </c>
      <c r="AR67" s="31">
        <v>0</v>
      </c>
      <c r="AS67" s="31">
        <v>0</v>
      </c>
      <c r="AT67" s="31">
        <v>0</v>
      </c>
      <c r="AU67" s="31">
        <v>0</v>
      </c>
      <c r="AV67" s="31">
        <v>0</v>
      </c>
      <c r="AW67" s="31">
        <v>0</v>
      </c>
      <c r="AX67" s="31">
        <v>0</v>
      </c>
      <c r="AY67" s="31">
        <v>0</v>
      </c>
      <c r="AZ67" s="31">
        <v>0</v>
      </c>
      <c r="BA67" s="31">
        <v>0</v>
      </c>
      <c r="BB67" s="31">
        <v>0</v>
      </c>
      <c r="BC67" s="31">
        <v>0</v>
      </c>
      <c r="BD67" s="31">
        <v>0</v>
      </c>
      <c r="BE67" s="31">
        <v>0</v>
      </c>
      <c r="BF67" s="31">
        <v>0</v>
      </c>
      <c r="BG67" s="31">
        <v>0</v>
      </c>
      <c r="BH67" s="31">
        <v>0</v>
      </c>
      <c r="BI67" s="31">
        <v>0</v>
      </c>
      <c r="BJ67" s="31">
        <v>0</v>
      </c>
      <c r="BK67" s="31">
        <v>0</v>
      </c>
      <c r="BL67" s="31">
        <v>0</v>
      </c>
      <c r="BM67" s="31">
        <v>0</v>
      </c>
      <c r="BN67" s="31">
        <v>0</v>
      </c>
      <c r="BO67" s="31">
        <v>0</v>
      </c>
      <c r="BP67" s="31">
        <v>0</v>
      </c>
      <c r="BQ67" s="31">
        <v>0</v>
      </c>
      <c r="BR67" s="31">
        <v>0</v>
      </c>
      <c r="BS67" s="31">
        <v>0</v>
      </c>
      <c r="BT67" s="31">
        <v>0</v>
      </c>
      <c r="BU67" s="31">
        <v>0</v>
      </c>
      <c r="BV67" s="31">
        <v>0</v>
      </c>
      <c r="BW67" s="31">
        <v>0</v>
      </c>
      <c r="BX67" s="31">
        <v>0</v>
      </c>
      <c r="BY67" s="31">
        <v>0</v>
      </c>
      <c r="BZ67" s="31">
        <v>0</v>
      </c>
      <c r="CA67" s="31">
        <v>0</v>
      </c>
      <c r="CB67" s="32">
        <v>350000</v>
      </c>
      <c r="CC67" s="33"/>
      <c r="CD67" s="33"/>
      <c r="CE67" s="33"/>
      <c r="CF67" s="33"/>
      <c r="CG67" s="33"/>
      <c r="CH67" s="33"/>
      <c r="CI67" s="33"/>
      <c r="CJ67" s="33"/>
      <c r="CK67" s="33"/>
      <c r="CL67" s="33"/>
      <c r="CM67" s="33"/>
      <c r="CN67" s="33"/>
      <c r="CO67" s="33"/>
      <c r="CP67" s="34"/>
      <c r="CQ67" s="33"/>
      <c r="CR67" s="34"/>
    </row>
    <row r="68" spans="1:96" ht="15" x14ac:dyDescent="0.2">
      <c r="A68" s="30">
        <v>4308</v>
      </c>
      <c r="B68" s="30">
        <v>6</v>
      </c>
      <c r="C68" s="30" t="s">
        <v>89</v>
      </c>
      <c r="D68" s="30" t="s">
        <v>90</v>
      </c>
      <c r="E68" s="30">
        <v>40000</v>
      </c>
      <c r="F68" s="30">
        <v>40312</v>
      </c>
      <c r="G68" s="30" t="s">
        <v>26</v>
      </c>
      <c r="H68" s="31">
        <v>0</v>
      </c>
      <c r="I68" s="31">
        <v>0</v>
      </c>
      <c r="J68" s="31">
        <v>0</v>
      </c>
      <c r="K68" s="31">
        <v>0</v>
      </c>
      <c r="L68" s="31">
        <v>0</v>
      </c>
      <c r="M68" s="31">
        <v>0</v>
      </c>
      <c r="N68" s="31">
        <v>0</v>
      </c>
      <c r="O68" s="31">
        <v>0</v>
      </c>
      <c r="P68" s="31">
        <v>0</v>
      </c>
      <c r="Q68" s="31">
        <v>0</v>
      </c>
      <c r="R68" s="31">
        <v>0</v>
      </c>
      <c r="S68" s="31">
        <v>0</v>
      </c>
      <c r="T68" s="31">
        <v>0</v>
      </c>
      <c r="U68" s="31">
        <v>0</v>
      </c>
      <c r="V68" s="31">
        <v>0</v>
      </c>
      <c r="W68" s="31">
        <v>0</v>
      </c>
      <c r="X68" s="31">
        <v>0</v>
      </c>
      <c r="Y68" s="31">
        <v>0</v>
      </c>
      <c r="Z68" s="31">
        <v>0</v>
      </c>
      <c r="AA68" s="31">
        <v>0</v>
      </c>
      <c r="AB68" s="31">
        <v>0</v>
      </c>
      <c r="AC68" s="31">
        <v>0</v>
      </c>
      <c r="AD68" s="31">
        <v>0</v>
      </c>
      <c r="AE68" s="31">
        <v>0</v>
      </c>
      <c r="AF68" s="31">
        <v>23340</v>
      </c>
      <c r="AG68" s="31">
        <v>31020</v>
      </c>
      <c r="AH68" s="31">
        <v>67440</v>
      </c>
      <c r="AI68" s="31">
        <v>51480</v>
      </c>
      <c r="AJ68" s="31">
        <v>22920</v>
      </c>
      <c r="AK68" s="31">
        <v>39780</v>
      </c>
      <c r="AL68" s="31">
        <v>47460</v>
      </c>
      <c r="AM68" s="31">
        <v>45960</v>
      </c>
      <c r="AN68" s="31">
        <v>36840</v>
      </c>
      <c r="AO68" s="31">
        <v>75660</v>
      </c>
      <c r="AP68" s="31">
        <v>79020</v>
      </c>
      <c r="AQ68" s="31">
        <v>79080</v>
      </c>
      <c r="AR68" s="31">
        <v>58350</v>
      </c>
      <c r="AS68" s="31">
        <v>77550</v>
      </c>
      <c r="AT68" s="31">
        <v>168600</v>
      </c>
      <c r="AU68" s="31">
        <v>128700</v>
      </c>
      <c r="AV68" s="31">
        <v>57300</v>
      </c>
      <c r="AW68" s="31">
        <v>99450</v>
      </c>
      <c r="AX68" s="31">
        <v>118650</v>
      </c>
      <c r="AY68" s="31">
        <v>114900</v>
      </c>
      <c r="AZ68" s="31">
        <v>92100</v>
      </c>
      <c r="BA68" s="31">
        <v>189150</v>
      </c>
      <c r="BB68" s="31">
        <v>197550</v>
      </c>
      <c r="BC68" s="31">
        <v>197700</v>
      </c>
      <c r="BD68" s="31">
        <v>58350</v>
      </c>
      <c r="BE68" s="31">
        <v>77550</v>
      </c>
      <c r="BF68" s="31">
        <v>168600</v>
      </c>
      <c r="BG68" s="31">
        <v>128700</v>
      </c>
      <c r="BH68" s="31">
        <v>57300</v>
      </c>
      <c r="BI68" s="31">
        <v>99450</v>
      </c>
      <c r="BJ68" s="31">
        <v>118650</v>
      </c>
      <c r="BK68" s="31">
        <v>114900</v>
      </c>
      <c r="BL68" s="31">
        <v>92100</v>
      </c>
      <c r="BM68" s="31">
        <v>189150</v>
      </c>
      <c r="BN68" s="31">
        <v>197550</v>
      </c>
      <c r="BO68" s="31">
        <v>197700</v>
      </c>
      <c r="BP68" s="31">
        <v>0</v>
      </c>
      <c r="BQ68" s="31">
        <v>0</v>
      </c>
      <c r="BR68" s="31">
        <v>0</v>
      </c>
      <c r="BS68" s="31">
        <v>0</v>
      </c>
      <c r="BT68" s="31">
        <v>0</v>
      </c>
      <c r="BU68" s="31">
        <v>0</v>
      </c>
      <c r="BV68" s="31">
        <v>0</v>
      </c>
      <c r="BW68" s="31">
        <v>0</v>
      </c>
      <c r="BX68" s="31">
        <v>0</v>
      </c>
      <c r="BY68" s="31">
        <v>0</v>
      </c>
      <c r="BZ68" s="31">
        <v>0</v>
      </c>
      <c r="CA68" s="31">
        <v>0</v>
      </c>
      <c r="CB68" s="32">
        <v>0</v>
      </c>
      <c r="CC68" s="33"/>
      <c r="CD68" s="33"/>
      <c r="CE68" s="33"/>
      <c r="CF68" s="33"/>
      <c r="CG68" s="33"/>
      <c r="CH68" s="33"/>
      <c r="CI68" s="33"/>
      <c r="CJ68" s="33"/>
      <c r="CK68" s="33"/>
      <c r="CL68" s="33"/>
      <c r="CM68" s="33"/>
      <c r="CN68" s="33"/>
      <c r="CO68" s="33"/>
      <c r="CP68" s="34"/>
      <c r="CQ68" s="33"/>
      <c r="CR68" s="34"/>
    </row>
    <row r="69" spans="1:96" ht="15" x14ac:dyDescent="0.2">
      <c r="A69" s="25"/>
      <c r="B69" s="25"/>
      <c r="C69" s="25"/>
      <c r="D69" s="25"/>
      <c r="E69" s="25"/>
      <c r="F69" s="25"/>
      <c r="G69" s="25"/>
      <c r="H69" s="27"/>
      <c r="I69" s="27"/>
      <c r="J69" s="27"/>
      <c r="K69" s="27"/>
      <c r="L69" s="27"/>
      <c r="M69" s="27"/>
      <c r="N69" s="27"/>
      <c r="O69" s="27"/>
      <c r="P69" s="27"/>
      <c r="Q69" s="27"/>
      <c r="R69" s="27"/>
      <c r="S69" s="27"/>
      <c r="T69" s="27"/>
      <c r="U69" s="27"/>
      <c r="V69" s="27"/>
      <c r="W69" s="27"/>
      <c r="X69" s="27"/>
      <c r="Y69" s="27"/>
      <c r="Z69" s="27"/>
      <c r="AA69" s="27"/>
      <c r="AB69" s="27"/>
      <c r="AC69" s="27"/>
      <c r="AD69" s="27"/>
      <c r="AE69" s="27"/>
      <c r="AF69" s="27"/>
      <c r="AG69" s="27"/>
      <c r="AH69" s="27"/>
      <c r="AI69" s="27"/>
      <c r="AJ69" s="27"/>
      <c r="AK69" s="27"/>
      <c r="AL69" s="27"/>
      <c r="AM69" s="27"/>
      <c r="AN69" s="27"/>
      <c r="AO69" s="27"/>
      <c r="AP69" s="27"/>
      <c r="AQ69" s="27"/>
      <c r="AR69" s="27"/>
      <c r="AS69" s="27"/>
      <c r="AT69" s="27"/>
      <c r="AU69" s="27"/>
      <c r="AV69" s="27"/>
      <c r="AW69" s="27"/>
      <c r="AX69" s="27"/>
      <c r="AY69" s="27"/>
      <c r="AZ69" s="27"/>
      <c r="BA69" s="27"/>
      <c r="BB69" s="27"/>
      <c r="BC69" s="27"/>
      <c r="BD69" s="27"/>
      <c r="BE69" s="27"/>
      <c r="BF69" s="27"/>
      <c r="BG69" s="27"/>
      <c r="BH69" s="27"/>
      <c r="BI69" s="27"/>
      <c r="BJ69" s="27"/>
      <c r="BK69" s="27"/>
      <c r="BL69" s="27"/>
      <c r="BM69" s="27"/>
      <c r="BN69" s="27"/>
      <c r="BO69" s="27"/>
      <c r="BP69" s="27"/>
      <c r="BQ69" s="27"/>
      <c r="BR69" s="27"/>
      <c r="BS69" s="27"/>
      <c r="BT69" s="27"/>
      <c r="BU69" s="27"/>
      <c r="BV69" s="27"/>
      <c r="BW69" s="27"/>
      <c r="BX69" s="27"/>
      <c r="BY69" s="27"/>
      <c r="BZ69" s="27"/>
      <c r="CA69" s="27"/>
      <c r="CB69" s="27"/>
      <c r="CC69" s="33"/>
      <c r="CD69" s="33"/>
      <c r="CE69" s="33"/>
      <c r="CF69" s="33"/>
      <c r="CG69" s="33"/>
      <c r="CH69" s="33"/>
      <c r="CI69" s="33"/>
      <c r="CJ69" s="33"/>
      <c r="CK69" s="33"/>
      <c r="CL69" s="33"/>
      <c r="CM69" s="33"/>
      <c r="CN69" s="33"/>
      <c r="CO69" s="33"/>
      <c r="CP69" s="34"/>
      <c r="CQ69" s="34"/>
      <c r="CR69" s="34"/>
    </row>
    <row r="70" spans="1:96" ht="16.5" thickBot="1" x14ac:dyDescent="0.3">
      <c r="A70" s="25"/>
      <c r="B70" s="25"/>
      <c r="C70" s="25"/>
      <c r="D70" s="25"/>
      <c r="E70" s="25"/>
      <c r="F70" s="25"/>
      <c r="G70" s="25"/>
      <c r="H70" s="36">
        <f>SUM(H7:H69)</f>
        <v>3223000</v>
      </c>
      <c r="I70" s="36">
        <f t="shared" ref="I70:BT70" si="0">SUM(I7:I69)</f>
        <v>3552000</v>
      </c>
      <c r="J70" s="36">
        <f t="shared" si="0"/>
        <v>4208000</v>
      </c>
      <c r="K70" s="36">
        <f t="shared" si="0"/>
        <v>4102000</v>
      </c>
      <c r="L70" s="36">
        <f t="shared" si="0"/>
        <v>3857000</v>
      </c>
      <c r="M70" s="36">
        <f t="shared" si="0"/>
        <v>4030000</v>
      </c>
      <c r="N70" s="36">
        <f t="shared" si="0"/>
        <v>4288000</v>
      </c>
      <c r="O70" s="36">
        <f t="shared" si="0"/>
        <v>4759000</v>
      </c>
      <c r="P70" s="36">
        <f t="shared" si="0"/>
        <v>4677000</v>
      </c>
      <c r="Q70" s="36">
        <f t="shared" si="0"/>
        <v>3887000</v>
      </c>
      <c r="R70" s="36">
        <f t="shared" si="0"/>
        <v>3879000</v>
      </c>
      <c r="S70" s="36">
        <f t="shared" si="0"/>
        <v>4030000</v>
      </c>
      <c r="T70" s="36">
        <f t="shared" si="0"/>
        <v>3601707</v>
      </c>
      <c r="U70" s="36">
        <f t="shared" si="0"/>
        <v>3908812</v>
      </c>
      <c r="V70" s="36">
        <f t="shared" si="0"/>
        <v>3915252</v>
      </c>
      <c r="W70" s="36">
        <f t="shared" si="0"/>
        <v>3690507</v>
      </c>
      <c r="X70" s="36">
        <f t="shared" si="0"/>
        <v>4480483</v>
      </c>
      <c r="Y70" s="36">
        <f t="shared" si="0"/>
        <v>4827161</v>
      </c>
      <c r="Z70" s="36">
        <f t="shared" si="0"/>
        <v>5063577</v>
      </c>
      <c r="AA70" s="36">
        <f t="shared" si="0"/>
        <v>5052720</v>
      </c>
      <c r="AB70" s="36">
        <f t="shared" si="0"/>
        <v>4925136</v>
      </c>
      <c r="AC70" s="36">
        <f t="shared" si="0"/>
        <v>4066272</v>
      </c>
      <c r="AD70" s="36">
        <f t="shared" si="0"/>
        <v>4080943</v>
      </c>
      <c r="AE70" s="36">
        <f t="shared" si="0"/>
        <v>4282430</v>
      </c>
      <c r="AF70" s="36">
        <f t="shared" si="0"/>
        <v>3776690</v>
      </c>
      <c r="AG70" s="36">
        <f t="shared" si="0"/>
        <v>4193254</v>
      </c>
      <c r="AH70" s="36">
        <f t="shared" si="0"/>
        <v>4420320</v>
      </c>
      <c r="AI70" s="36">
        <f t="shared" si="0"/>
        <v>3911616</v>
      </c>
      <c r="AJ70" s="36">
        <f t="shared" si="0"/>
        <v>3651840</v>
      </c>
      <c r="AK70" s="36">
        <f t="shared" si="0"/>
        <v>4153813</v>
      </c>
      <c r="AL70" s="36">
        <f t="shared" si="0"/>
        <v>4228916</v>
      </c>
      <c r="AM70" s="36">
        <f t="shared" si="0"/>
        <v>5418146</v>
      </c>
      <c r="AN70" s="36">
        <f t="shared" si="0"/>
        <v>5337118</v>
      </c>
      <c r="AO70" s="36">
        <f t="shared" si="0"/>
        <v>4490026</v>
      </c>
      <c r="AP70" s="36">
        <f t="shared" si="0"/>
        <v>4122040</v>
      </c>
      <c r="AQ70" s="36">
        <f t="shared" si="0"/>
        <v>4320221</v>
      </c>
      <c r="AR70" s="36">
        <f t="shared" si="0"/>
        <v>3885971</v>
      </c>
      <c r="AS70" s="36">
        <f t="shared" si="0"/>
        <v>4251451</v>
      </c>
      <c r="AT70" s="36">
        <f t="shared" si="0"/>
        <v>4496544</v>
      </c>
      <c r="AU70" s="36">
        <f t="shared" si="0"/>
        <v>4254779</v>
      </c>
      <c r="AV70" s="36">
        <f t="shared" si="0"/>
        <v>3801990</v>
      </c>
      <c r="AW70" s="36">
        <f t="shared" si="0"/>
        <v>4416059</v>
      </c>
      <c r="AX70" s="36">
        <f t="shared" si="0"/>
        <v>4592294</v>
      </c>
      <c r="AY70" s="36">
        <f t="shared" si="0"/>
        <v>5888017</v>
      </c>
      <c r="AZ70" s="36">
        <f t="shared" si="0"/>
        <v>5743367</v>
      </c>
      <c r="BA70" s="36">
        <f t="shared" si="0"/>
        <v>4902928</v>
      </c>
      <c r="BB70" s="36">
        <f t="shared" si="0"/>
        <v>4539739</v>
      </c>
      <c r="BC70" s="36">
        <f t="shared" si="0"/>
        <v>4655861</v>
      </c>
      <c r="BD70" s="36">
        <f t="shared" si="0"/>
        <v>4088575</v>
      </c>
      <c r="BE70" s="36">
        <f t="shared" si="0"/>
        <v>4495680</v>
      </c>
      <c r="BF70" s="36">
        <f t="shared" si="0"/>
        <v>4606846</v>
      </c>
      <c r="BG70" s="36">
        <f t="shared" si="0"/>
        <v>4169427</v>
      </c>
      <c r="BH70" s="36">
        <f t="shared" si="0"/>
        <v>3857561</v>
      </c>
      <c r="BI70" s="36">
        <f t="shared" si="0"/>
        <v>4416063</v>
      </c>
      <c r="BJ70" s="36">
        <f t="shared" si="0"/>
        <v>4847783</v>
      </c>
      <c r="BK70" s="36">
        <f t="shared" si="0"/>
        <v>6355654</v>
      </c>
      <c r="BL70" s="36">
        <f t="shared" si="0"/>
        <v>5990997</v>
      </c>
      <c r="BM70" s="36">
        <f t="shared" si="0"/>
        <v>5085151</v>
      </c>
      <c r="BN70" s="36">
        <f t="shared" si="0"/>
        <v>4733487</v>
      </c>
      <c r="BO70" s="36">
        <f t="shared" si="0"/>
        <v>4793776</v>
      </c>
      <c r="BP70" s="36">
        <f t="shared" si="0"/>
        <v>4051241</v>
      </c>
      <c r="BQ70" s="36">
        <f t="shared" si="0"/>
        <v>4448201</v>
      </c>
      <c r="BR70" s="36">
        <f t="shared" si="0"/>
        <v>4709716</v>
      </c>
      <c r="BS70" s="36">
        <f t="shared" si="0"/>
        <v>4396267</v>
      </c>
      <c r="BT70" s="36">
        <f t="shared" si="0"/>
        <v>4183742</v>
      </c>
      <c r="BU70" s="36">
        <f t="shared" ref="BU70:CB70" si="1">SUM(BU7:BU69)</f>
        <v>4669253</v>
      </c>
      <c r="BV70" s="36">
        <f t="shared" si="1"/>
        <v>4938288</v>
      </c>
      <c r="BW70" s="36">
        <f t="shared" si="1"/>
        <v>6128524</v>
      </c>
      <c r="BX70" s="36">
        <f t="shared" si="1"/>
        <v>5961011</v>
      </c>
      <c r="BY70" s="36">
        <f t="shared" si="1"/>
        <v>4927082</v>
      </c>
      <c r="BZ70" s="36">
        <f t="shared" si="1"/>
        <v>4835163</v>
      </c>
      <c r="CA70" s="36">
        <f t="shared" si="1"/>
        <v>4879512</v>
      </c>
      <c r="CB70" s="36">
        <f t="shared" si="1"/>
        <v>48492000</v>
      </c>
      <c r="CC70" s="37"/>
      <c r="CD70" s="37"/>
      <c r="CE70" s="37"/>
      <c r="CF70" s="37"/>
      <c r="CG70" s="37"/>
      <c r="CH70" s="37"/>
      <c r="CI70" s="37"/>
      <c r="CJ70" s="37"/>
      <c r="CK70" s="37"/>
      <c r="CL70" s="37"/>
      <c r="CM70" s="37"/>
      <c r="CN70" s="37"/>
      <c r="CO70" s="33"/>
      <c r="CP70" s="34"/>
      <c r="CQ70" s="34"/>
      <c r="CR70" s="34"/>
    </row>
    <row r="71" spans="1:96" ht="15.75" thickTop="1" x14ac:dyDescent="0.2">
      <c r="A71" s="25"/>
      <c r="B71" s="25"/>
      <c r="C71" s="25"/>
      <c r="D71" s="25"/>
      <c r="E71" s="25"/>
      <c r="F71" s="25"/>
      <c r="G71" s="2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27"/>
      <c r="Y71" s="27"/>
      <c r="Z71" s="27"/>
      <c r="AA71" s="27"/>
      <c r="AB71" s="27"/>
      <c r="AC71" s="27"/>
      <c r="AD71" s="27"/>
      <c r="AE71" s="27"/>
      <c r="AF71" s="27"/>
      <c r="AG71" s="27"/>
      <c r="AH71" s="27"/>
      <c r="AI71" s="27"/>
      <c r="AJ71" s="27"/>
      <c r="AK71" s="27"/>
      <c r="AL71" s="27"/>
      <c r="AM71" s="27"/>
      <c r="AN71" s="27"/>
      <c r="AO71" s="27"/>
      <c r="AP71" s="27"/>
      <c r="AQ71" s="27"/>
      <c r="AR71" s="27"/>
      <c r="AS71" s="27"/>
      <c r="AT71" s="27"/>
      <c r="AU71" s="27"/>
      <c r="AV71" s="27"/>
      <c r="AW71" s="27"/>
      <c r="AX71" s="27"/>
      <c r="AY71" s="27"/>
      <c r="AZ71" s="27"/>
      <c r="BA71" s="27"/>
      <c r="BB71" s="27"/>
      <c r="BC71" s="27"/>
      <c r="BD71" s="27"/>
      <c r="BE71" s="27"/>
      <c r="BF71" s="27"/>
      <c r="BG71" s="27"/>
      <c r="BH71" s="27"/>
      <c r="BI71" s="27"/>
      <c r="BJ71" s="27"/>
      <c r="BK71" s="27"/>
      <c r="BL71" s="27"/>
      <c r="BM71" s="27"/>
      <c r="BN71" s="27"/>
      <c r="BO71" s="27"/>
      <c r="BP71" s="27"/>
      <c r="BQ71" s="27"/>
      <c r="BR71" s="27"/>
      <c r="BS71" s="27"/>
      <c r="BT71" s="27"/>
      <c r="BU71" s="27"/>
      <c r="BV71" s="27"/>
      <c r="BW71" s="27"/>
      <c r="BX71" s="27"/>
      <c r="BY71" s="27"/>
      <c r="BZ71" s="27"/>
      <c r="CA71" s="27"/>
      <c r="CB71" s="27"/>
      <c r="CC71" s="33"/>
      <c r="CD71" s="33"/>
      <c r="CE71" s="33"/>
      <c r="CF71" s="33"/>
      <c r="CG71" s="33"/>
      <c r="CH71" s="33"/>
      <c r="CI71" s="33"/>
      <c r="CJ71" s="33"/>
      <c r="CK71" s="33"/>
      <c r="CL71" s="33"/>
      <c r="CM71" s="33"/>
      <c r="CN71" s="33"/>
      <c r="CO71" s="33"/>
      <c r="CP71" s="34"/>
      <c r="CQ71" s="34"/>
      <c r="CR71" s="34"/>
    </row>
    <row r="72" spans="1:96" ht="15" x14ac:dyDescent="0.2">
      <c r="A72" s="25"/>
      <c r="B72" s="25"/>
      <c r="C72" s="25"/>
      <c r="D72" s="25"/>
      <c r="E72" s="25"/>
      <c r="F72" s="25"/>
      <c r="G72" s="25"/>
      <c r="H72" s="27"/>
      <c r="I72" s="27"/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27"/>
      <c r="Y72" s="27"/>
      <c r="Z72" s="27"/>
      <c r="AA72" s="27"/>
      <c r="AB72" s="27"/>
      <c r="AC72" s="27"/>
      <c r="AD72" s="27"/>
      <c r="AE72" s="27"/>
      <c r="AF72" s="27"/>
      <c r="AG72" s="27"/>
      <c r="AH72" s="27"/>
      <c r="AI72" s="27"/>
      <c r="AJ72" s="27"/>
      <c r="AK72" s="27"/>
      <c r="AL72" s="27"/>
      <c r="AM72" s="27"/>
      <c r="AN72" s="27"/>
      <c r="AO72" s="27"/>
      <c r="AP72" s="27"/>
      <c r="AQ72" s="27"/>
      <c r="AR72" s="27"/>
      <c r="AS72" s="27"/>
      <c r="AT72" s="27"/>
      <c r="AU72" s="27"/>
      <c r="AV72" s="27"/>
      <c r="AW72" s="27"/>
      <c r="AX72" s="27"/>
      <c r="AY72" s="27"/>
      <c r="AZ72" s="27"/>
      <c r="BA72" s="27"/>
      <c r="BB72" s="27"/>
      <c r="BC72" s="27"/>
      <c r="BD72" s="27"/>
      <c r="BE72" s="27"/>
      <c r="BF72" s="27"/>
      <c r="BG72" s="27"/>
      <c r="BH72" s="27"/>
      <c r="BI72" s="27"/>
      <c r="BJ72" s="27"/>
      <c r="BK72" s="27"/>
      <c r="BL72" s="27"/>
      <c r="BM72" s="27"/>
      <c r="BN72" s="27"/>
      <c r="BO72" s="27"/>
      <c r="BP72" s="27"/>
      <c r="BQ72" s="27"/>
      <c r="BR72" s="27"/>
      <c r="BS72" s="27"/>
      <c r="BT72" s="27"/>
      <c r="BU72" s="27"/>
      <c r="BV72" s="27"/>
      <c r="BW72" s="27"/>
      <c r="BX72" s="27"/>
      <c r="BY72" s="27"/>
      <c r="BZ72" s="27"/>
      <c r="CA72" s="27"/>
      <c r="CB72" s="27"/>
      <c r="CC72" s="33"/>
      <c r="CD72" s="33"/>
      <c r="CE72" s="33"/>
      <c r="CF72" s="33"/>
      <c r="CG72" s="33"/>
      <c r="CH72" s="33"/>
      <c r="CI72" s="33"/>
      <c r="CJ72" s="33"/>
      <c r="CK72" s="33"/>
      <c r="CL72" s="33"/>
      <c r="CM72" s="33"/>
      <c r="CN72" s="33"/>
      <c r="CO72" s="33"/>
      <c r="CP72" s="34"/>
      <c r="CQ72" s="34"/>
      <c r="CR72" s="34"/>
    </row>
    <row r="73" spans="1:96" ht="15" x14ac:dyDescent="0.2">
      <c r="A73" s="30">
        <v>2801</v>
      </c>
      <c r="B73" s="30">
        <v>1</v>
      </c>
      <c r="C73" s="30" t="s">
        <v>91</v>
      </c>
      <c r="D73" s="30" t="s">
        <v>92</v>
      </c>
      <c r="E73" s="30">
        <v>40000</v>
      </c>
      <c r="F73" s="30">
        <v>40323</v>
      </c>
      <c r="G73" s="30" t="s">
        <v>26</v>
      </c>
      <c r="H73" s="31">
        <v>76375</v>
      </c>
      <c r="I73" s="31">
        <v>260000</v>
      </c>
      <c r="J73" s="31">
        <v>20150</v>
      </c>
      <c r="K73" s="31">
        <v>40625</v>
      </c>
      <c r="L73" s="31">
        <v>65065</v>
      </c>
      <c r="M73" s="31">
        <v>32500</v>
      </c>
      <c r="N73" s="31">
        <v>8125</v>
      </c>
      <c r="O73" s="31">
        <v>21060</v>
      </c>
      <c r="P73" s="31">
        <v>22100</v>
      </c>
      <c r="Q73" s="31">
        <v>18655</v>
      </c>
      <c r="R73" s="31">
        <v>13000</v>
      </c>
      <c r="S73" s="31">
        <v>72345</v>
      </c>
      <c r="T73" s="31">
        <v>76375</v>
      </c>
      <c r="U73" s="31">
        <v>260000</v>
      </c>
      <c r="V73" s="31">
        <v>20150</v>
      </c>
      <c r="W73" s="31">
        <v>40625</v>
      </c>
      <c r="X73" s="31">
        <v>65065</v>
      </c>
      <c r="Y73" s="31">
        <v>32500</v>
      </c>
      <c r="Z73" s="31">
        <v>8125</v>
      </c>
      <c r="AA73" s="31">
        <v>21060</v>
      </c>
      <c r="AB73" s="31">
        <v>22100</v>
      </c>
      <c r="AC73" s="31">
        <v>18655</v>
      </c>
      <c r="AD73" s="31">
        <v>13000</v>
      </c>
      <c r="AE73" s="31">
        <v>72345</v>
      </c>
      <c r="AF73" s="31">
        <v>99875</v>
      </c>
      <c r="AG73" s="31">
        <v>340000</v>
      </c>
      <c r="AH73" s="31">
        <v>26350</v>
      </c>
      <c r="AI73" s="31">
        <v>53125</v>
      </c>
      <c r="AJ73" s="31">
        <v>85085</v>
      </c>
      <c r="AK73" s="31">
        <v>42500</v>
      </c>
      <c r="AL73" s="31">
        <v>10625</v>
      </c>
      <c r="AM73" s="31">
        <v>27540</v>
      </c>
      <c r="AN73" s="31">
        <v>28900</v>
      </c>
      <c r="AO73" s="31">
        <v>24395</v>
      </c>
      <c r="AP73" s="31">
        <v>17000</v>
      </c>
      <c r="AQ73" s="31">
        <v>94605</v>
      </c>
      <c r="AR73" s="31">
        <v>99875</v>
      </c>
      <c r="AS73" s="31">
        <v>340000</v>
      </c>
      <c r="AT73" s="31">
        <v>26350</v>
      </c>
      <c r="AU73" s="31">
        <v>53125</v>
      </c>
      <c r="AV73" s="31">
        <v>85085</v>
      </c>
      <c r="AW73" s="31">
        <v>42500</v>
      </c>
      <c r="AX73" s="31">
        <v>10625</v>
      </c>
      <c r="AY73" s="31">
        <v>27540</v>
      </c>
      <c r="AZ73" s="31">
        <v>28900</v>
      </c>
      <c r="BA73" s="31">
        <v>24395</v>
      </c>
      <c r="BB73" s="31">
        <v>17000</v>
      </c>
      <c r="BC73" s="31">
        <v>94605</v>
      </c>
      <c r="BD73" s="31">
        <v>99875</v>
      </c>
      <c r="BE73" s="31">
        <v>340000</v>
      </c>
      <c r="BF73" s="31">
        <v>26350</v>
      </c>
      <c r="BG73" s="31">
        <v>53125</v>
      </c>
      <c r="BH73" s="31">
        <v>85085</v>
      </c>
      <c r="BI73" s="31">
        <v>42500</v>
      </c>
      <c r="BJ73" s="31">
        <v>10625</v>
      </c>
      <c r="BK73" s="31">
        <v>27540</v>
      </c>
      <c r="BL73" s="31">
        <v>28900</v>
      </c>
      <c r="BM73" s="31">
        <v>24395</v>
      </c>
      <c r="BN73" s="31">
        <v>17000</v>
      </c>
      <c r="BO73" s="31">
        <v>94605</v>
      </c>
      <c r="BP73" s="31">
        <v>99875</v>
      </c>
      <c r="BQ73" s="31">
        <v>340000</v>
      </c>
      <c r="BR73" s="31">
        <v>26350</v>
      </c>
      <c r="BS73" s="31">
        <v>53125</v>
      </c>
      <c r="BT73" s="31">
        <v>85085</v>
      </c>
      <c r="BU73" s="31">
        <v>42500</v>
      </c>
      <c r="BV73" s="31">
        <v>10625</v>
      </c>
      <c r="BW73" s="31">
        <v>27540</v>
      </c>
      <c r="BX73" s="31">
        <v>28900</v>
      </c>
      <c r="BY73" s="31">
        <v>24395</v>
      </c>
      <c r="BZ73" s="31">
        <v>17000</v>
      </c>
      <c r="CA73" s="31">
        <v>94605</v>
      </c>
      <c r="CB73" s="32">
        <v>650000</v>
      </c>
      <c r="CC73" s="33"/>
      <c r="CD73" s="33"/>
      <c r="CE73" s="33"/>
      <c r="CF73" s="33"/>
      <c r="CG73" s="33"/>
      <c r="CH73" s="33"/>
      <c r="CI73" s="33"/>
      <c r="CJ73" s="33"/>
      <c r="CK73" s="33"/>
      <c r="CL73" s="33"/>
      <c r="CM73" s="33"/>
      <c r="CN73" s="33"/>
      <c r="CO73" s="33"/>
      <c r="CP73" s="34"/>
      <c r="CQ73" s="33"/>
      <c r="CR73" s="34"/>
    </row>
    <row r="74" spans="1:96" ht="15" x14ac:dyDescent="0.2">
      <c r="A74" s="30">
        <v>2802</v>
      </c>
      <c r="B74" s="30">
        <v>1</v>
      </c>
      <c r="C74" s="30" t="s">
        <v>93</v>
      </c>
      <c r="D74" s="30" t="s">
        <v>94</v>
      </c>
      <c r="E74" s="30">
        <v>40000</v>
      </c>
      <c r="F74" s="30">
        <v>40323</v>
      </c>
      <c r="G74" s="30" t="s">
        <v>26</v>
      </c>
      <c r="H74" s="31">
        <v>500000</v>
      </c>
      <c r="I74" s="31">
        <v>750000</v>
      </c>
      <c r="J74" s="31">
        <v>750000</v>
      </c>
      <c r="K74" s="31">
        <v>750000</v>
      </c>
      <c r="L74" s="31">
        <v>750000</v>
      </c>
      <c r="M74" s="31">
        <v>300000</v>
      </c>
      <c r="N74" s="31">
        <v>150000</v>
      </c>
      <c r="O74" s="31">
        <v>150000</v>
      </c>
      <c r="P74" s="31">
        <v>500000</v>
      </c>
      <c r="Q74" s="31">
        <v>500000</v>
      </c>
      <c r="R74" s="31">
        <v>500000</v>
      </c>
      <c r="S74" s="31">
        <v>400000</v>
      </c>
      <c r="T74" s="31">
        <v>351500</v>
      </c>
      <c r="U74" s="31">
        <v>314000</v>
      </c>
      <c r="V74" s="31">
        <v>409000</v>
      </c>
      <c r="W74" s="31">
        <v>307000</v>
      </c>
      <c r="X74" s="31">
        <v>478000</v>
      </c>
      <c r="Y74" s="31">
        <v>544500</v>
      </c>
      <c r="Z74" s="31">
        <v>277500</v>
      </c>
      <c r="AA74" s="31">
        <v>412500</v>
      </c>
      <c r="AB74" s="31">
        <v>374500</v>
      </c>
      <c r="AC74" s="31">
        <v>546000</v>
      </c>
      <c r="AD74" s="31">
        <v>603000</v>
      </c>
      <c r="AE74" s="31">
        <v>382500</v>
      </c>
      <c r="AF74" s="31">
        <v>351500</v>
      </c>
      <c r="AG74" s="31">
        <v>314000</v>
      </c>
      <c r="AH74" s="31">
        <v>409000</v>
      </c>
      <c r="AI74" s="31">
        <v>307000</v>
      </c>
      <c r="AJ74" s="31">
        <v>478000</v>
      </c>
      <c r="AK74" s="31">
        <v>544500</v>
      </c>
      <c r="AL74" s="31">
        <v>277500</v>
      </c>
      <c r="AM74" s="31">
        <v>412500</v>
      </c>
      <c r="AN74" s="31">
        <v>374500</v>
      </c>
      <c r="AO74" s="31">
        <v>546000</v>
      </c>
      <c r="AP74" s="31">
        <v>603000</v>
      </c>
      <c r="AQ74" s="31">
        <v>382500</v>
      </c>
      <c r="AR74" s="31">
        <v>210900</v>
      </c>
      <c r="AS74" s="31">
        <v>188400</v>
      </c>
      <c r="AT74" s="31">
        <v>245400</v>
      </c>
      <c r="AU74" s="31">
        <v>184200</v>
      </c>
      <c r="AV74" s="31">
        <v>286800</v>
      </c>
      <c r="AW74" s="31">
        <v>326700</v>
      </c>
      <c r="AX74" s="31">
        <v>166500</v>
      </c>
      <c r="AY74" s="31">
        <v>247500</v>
      </c>
      <c r="AZ74" s="31">
        <v>224700</v>
      </c>
      <c r="BA74" s="31">
        <v>327600</v>
      </c>
      <c r="BB74" s="31">
        <v>361800</v>
      </c>
      <c r="BC74" s="31">
        <v>229500</v>
      </c>
      <c r="BD74" s="31">
        <v>140600</v>
      </c>
      <c r="BE74" s="31">
        <v>125600</v>
      </c>
      <c r="BF74" s="31">
        <v>163600</v>
      </c>
      <c r="BG74" s="31">
        <v>122800</v>
      </c>
      <c r="BH74" s="31">
        <v>191200</v>
      </c>
      <c r="BI74" s="31">
        <v>217800</v>
      </c>
      <c r="BJ74" s="31">
        <v>111000</v>
      </c>
      <c r="BK74" s="31">
        <v>165000</v>
      </c>
      <c r="BL74" s="31">
        <v>149800</v>
      </c>
      <c r="BM74" s="31">
        <v>218400</v>
      </c>
      <c r="BN74" s="31">
        <v>241200</v>
      </c>
      <c r="BO74" s="31">
        <v>153000</v>
      </c>
      <c r="BP74" s="31">
        <v>70300</v>
      </c>
      <c r="BQ74" s="31">
        <v>62800</v>
      </c>
      <c r="BR74" s="31">
        <v>81800</v>
      </c>
      <c r="BS74" s="31">
        <v>61400</v>
      </c>
      <c r="BT74" s="31">
        <v>95600</v>
      </c>
      <c r="BU74" s="31">
        <v>108900</v>
      </c>
      <c r="BV74" s="31">
        <v>55500</v>
      </c>
      <c r="BW74" s="31">
        <v>82500</v>
      </c>
      <c r="BX74" s="31">
        <v>74900</v>
      </c>
      <c r="BY74" s="31">
        <v>109200</v>
      </c>
      <c r="BZ74" s="31">
        <v>120600</v>
      </c>
      <c r="CA74" s="31">
        <v>76500</v>
      </c>
      <c r="CB74" s="32">
        <v>6000000</v>
      </c>
      <c r="CC74" s="33"/>
      <c r="CD74" s="33"/>
      <c r="CE74" s="33"/>
      <c r="CF74" s="33"/>
      <c r="CG74" s="33"/>
      <c r="CH74" s="33"/>
      <c r="CI74" s="33"/>
      <c r="CJ74" s="33"/>
      <c r="CK74" s="33"/>
      <c r="CL74" s="33"/>
      <c r="CM74" s="33"/>
      <c r="CN74" s="33"/>
      <c r="CO74" s="33"/>
      <c r="CP74" s="34"/>
      <c r="CQ74" s="33"/>
      <c r="CR74" s="34"/>
    </row>
    <row r="75" spans="1:96" ht="15" x14ac:dyDescent="0.2">
      <c r="A75" s="30">
        <v>2802</v>
      </c>
      <c r="B75" s="30">
        <v>3</v>
      </c>
      <c r="C75" s="30" t="s">
        <v>93</v>
      </c>
      <c r="D75" s="30" t="s">
        <v>95</v>
      </c>
      <c r="E75" s="30">
        <v>40000</v>
      </c>
      <c r="F75" s="30">
        <v>40323</v>
      </c>
      <c r="G75" s="30" t="s">
        <v>26</v>
      </c>
      <c r="H75" s="31">
        <v>0</v>
      </c>
      <c r="I75" s="31">
        <v>0</v>
      </c>
      <c r="J75" s="31">
        <v>0</v>
      </c>
      <c r="K75" s="31">
        <v>0</v>
      </c>
      <c r="L75" s="31">
        <v>0</v>
      </c>
      <c r="M75" s="31">
        <v>0</v>
      </c>
      <c r="N75" s="31">
        <v>0</v>
      </c>
      <c r="O75" s="31">
        <v>0</v>
      </c>
      <c r="P75" s="31">
        <v>0</v>
      </c>
      <c r="Q75" s="31">
        <v>0</v>
      </c>
      <c r="R75" s="31">
        <v>0</v>
      </c>
      <c r="S75" s="31">
        <v>0</v>
      </c>
      <c r="T75" s="31">
        <v>0</v>
      </c>
      <c r="U75" s="31">
        <v>0</v>
      </c>
      <c r="V75" s="31">
        <v>0</v>
      </c>
      <c r="W75" s="31">
        <v>0</v>
      </c>
      <c r="X75" s="31">
        <v>0</v>
      </c>
      <c r="Y75" s="31">
        <v>0</v>
      </c>
      <c r="Z75" s="31">
        <v>0</v>
      </c>
      <c r="AA75" s="31">
        <v>0</v>
      </c>
      <c r="AB75" s="31">
        <v>0</v>
      </c>
      <c r="AC75" s="31">
        <v>0</v>
      </c>
      <c r="AD75" s="31">
        <v>0</v>
      </c>
      <c r="AE75" s="31">
        <v>0</v>
      </c>
      <c r="AF75" s="31">
        <v>0</v>
      </c>
      <c r="AG75" s="31">
        <v>0</v>
      </c>
      <c r="AH75" s="31">
        <v>0</v>
      </c>
      <c r="AI75" s="31">
        <v>0</v>
      </c>
      <c r="AJ75" s="31">
        <v>0</v>
      </c>
      <c r="AK75" s="31">
        <v>0</v>
      </c>
      <c r="AL75" s="31">
        <v>0</v>
      </c>
      <c r="AM75" s="31">
        <v>0</v>
      </c>
      <c r="AN75" s="31">
        <v>0</v>
      </c>
      <c r="AO75" s="31">
        <v>0</v>
      </c>
      <c r="AP75" s="31">
        <v>0</v>
      </c>
      <c r="AQ75" s="31">
        <v>0</v>
      </c>
      <c r="AR75" s="31">
        <v>0</v>
      </c>
      <c r="AS75" s="31">
        <v>0</v>
      </c>
      <c r="AT75" s="31">
        <v>0</v>
      </c>
      <c r="AU75" s="31">
        <v>0</v>
      </c>
      <c r="AV75" s="31">
        <v>0</v>
      </c>
      <c r="AW75" s="31">
        <v>0</v>
      </c>
      <c r="AX75" s="31">
        <v>0</v>
      </c>
      <c r="AY75" s="31">
        <v>0</v>
      </c>
      <c r="AZ75" s="31">
        <v>0</v>
      </c>
      <c r="BA75" s="31">
        <v>0</v>
      </c>
      <c r="BB75" s="31">
        <v>0</v>
      </c>
      <c r="BC75" s="31">
        <v>0</v>
      </c>
      <c r="BD75" s="31">
        <v>0</v>
      </c>
      <c r="BE75" s="31">
        <v>0</v>
      </c>
      <c r="BF75" s="31">
        <v>0</v>
      </c>
      <c r="BG75" s="31">
        <v>0</v>
      </c>
      <c r="BH75" s="31">
        <v>0</v>
      </c>
      <c r="BI75" s="31">
        <v>0</v>
      </c>
      <c r="BJ75" s="31">
        <v>0</v>
      </c>
      <c r="BK75" s="31">
        <v>0</v>
      </c>
      <c r="BL75" s="31">
        <v>0</v>
      </c>
      <c r="BM75" s="31">
        <v>0</v>
      </c>
      <c r="BN75" s="31">
        <v>0</v>
      </c>
      <c r="BO75" s="31">
        <v>0</v>
      </c>
      <c r="BP75" s="31">
        <v>0</v>
      </c>
      <c r="BQ75" s="31">
        <v>0</v>
      </c>
      <c r="BR75" s="31">
        <v>0</v>
      </c>
      <c r="BS75" s="31">
        <v>0</v>
      </c>
      <c r="BT75" s="31">
        <v>0</v>
      </c>
      <c r="BU75" s="31">
        <v>0</v>
      </c>
      <c r="BV75" s="31">
        <v>0</v>
      </c>
      <c r="BW75" s="31">
        <v>0</v>
      </c>
      <c r="BX75" s="31">
        <v>0</v>
      </c>
      <c r="BY75" s="31">
        <v>0</v>
      </c>
      <c r="BZ75" s="31">
        <v>0</v>
      </c>
      <c r="CA75" s="31">
        <v>0</v>
      </c>
      <c r="CB75" s="32">
        <v>0</v>
      </c>
      <c r="CC75" s="33"/>
      <c r="CD75" s="33"/>
      <c r="CE75" s="33"/>
      <c r="CF75" s="33"/>
      <c r="CG75" s="33"/>
      <c r="CH75" s="33"/>
      <c r="CI75" s="33"/>
      <c r="CJ75" s="33"/>
      <c r="CK75" s="33"/>
      <c r="CL75" s="33"/>
      <c r="CM75" s="33"/>
      <c r="CN75" s="33"/>
      <c r="CO75" s="33"/>
      <c r="CP75" s="34"/>
      <c r="CQ75" s="33"/>
      <c r="CR75" s="34"/>
    </row>
    <row r="76" spans="1:96" ht="15" x14ac:dyDescent="0.2">
      <c r="A76" s="30">
        <v>2802</v>
      </c>
      <c r="B76" s="30">
        <v>4</v>
      </c>
      <c r="C76" s="30" t="s">
        <v>93</v>
      </c>
      <c r="D76" s="30" t="s">
        <v>96</v>
      </c>
      <c r="E76" s="30">
        <v>40000</v>
      </c>
      <c r="F76" s="30">
        <v>40323</v>
      </c>
      <c r="G76" s="30" t="s">
        <v>26</v>
      </c>
      <c r="H76" s="31">
        <v>0</v>
      </c>
      <c r="I76" s="31">
        <v>0</v>
      </c>
      <c r="J76" s="31">
        <v>0</v>
      </c>
      <c r="K76" s="31">
        <v>0</v>
      </c>
      <c r="L76" s="31">
        <v>0</v>
      </c>
      <c r="M76" s="31">
        <v>0</v>
      </c>
      <c r="N76" s="31">
        <v>0</v>
      </c>
      <c r="O76" s="31">
        <v>0</v>
      </c>
      <c r="P76" s="31">
        <v>0</v>
      </c>
      <c r="Q76" s="31">
        <v>0</v>
      </c>
      <c r="R76" s="31">
        <v>0</v>
      </c>
      <c r="S76" s="31">
        <v>0</v>
      </c>
      <c r="T76" s="31">
        <v>0</v>
      </c>
      <c r="U76" s="31">
        <v>0</v>
      </c>
      <c r="V76" s="31">
        <v>0</v>
      </c>
      <c r="W76" s="31">
        <v>0</v>
      </c>
      <c r="X76" s="31">
        <v>0</v>
      </c>
      <c r="Y76" s="31">
        <v>0</v>
      </c>
      <c r="Z76" s="31">
        <v>0</v>
      </c>
      <c r="AA76" s="31">
        <v>0</v>
      </c>
      <c r="AB76" s="31">
        <v>0</v>
      </c>
      <c r="AC76" s="31">
        <v>0</v>
      </c>
      <c r="AD76" s="31">
        <v>0</v>
      </c>
      <c r="AE76" s="31">
        <v>0</v>
      </c>
      <c r="AF76" s="31">
        <v>0</v>
      </c>
      <c r="AG76" s="31">
        <v>0</v>
      </c>
      <c r="AH76" s="31">
        <v>0</v>
      </c>
      <c r="AI76" s="31">
        <v>0</v>
      </c>
      <c r="AJ76" s="31">
        <v>0</v>
      </c>
      <c r="AK76" s="31">
        <v>0</v>
      </c>
      <c r="AL76" s="31">
        <v>0</v>
      </c>
      <c r="AM76" s="31">
        <v>0</v>
      </c>
      <c r="AN76" s="31">
        <v>0</v>
      </c>
      <c r="AO76" s="31">
        <v>0</v>
      </c>
      <c r="AP76" s="31">
        <v>0</v>
      </c>
      <c r="AQ76" s="31">
        <v>0</v>
      </c>
      <c r="AR76" s="31">
        <v>0</v>
      </c>
      <c r="AS76" s="31">
        <v>0</v>
      </c>
      <c r="AT76" s="31">
        <v>0</v>
      </c>
      <c r="AU76" s="31">
        <v>0</v>
      </c>
      <c r="AV76" s="31">
        <v>0</v>
      </c>
      <c r="AW76" s="31">
        <v>0</v>
      </c>
      <c r="AX76" s="31">
        <v>0</v>
      </c>
      <c r="AY76" s="31">
        <v>0</v>
      </c>
      <c r="AZ76" s="31">
        <v>0</v>
      </c>
      <c r="BA76" s="31">
        <v>0</v>
      </c>
      <c r="BB76" s="31">
        <v>0</v>
      </c>
      <c r="BC76" s="31">
        <v>0</v>
      </c>
      <c r="BD76" s="31">
        <v>0</v>
      </c>
      <c r="BE76" s="31">
        <v>0</v>
      </c>
      <c r="BF76" s="31">
        <v>0</v>
      </c>
      <c r="BG76" s="31">
        <v>0</v>
      </c>
      <c r="BH76" s="31">
        <v>0</v>
      </c>
      <c r="BI76" s="31">
        <v>0</v>
      </c>
      <c r="BJ76" s="31">
        <v>0</v>
      </c>
      <c r="BK76" s="31">
        <v>0</v>
      </c>
      <c r="BL76" s="31">
        <v>0</v>
      </c>
      <c r="BM76" s="31">
        <v>0</v>
      </c>
      <c r="BN76" s="31">
        <v>0</v>
      </c>
      <c r="BO76" s="31">
        <v>0</v>
      </c>
      <c r="BP76" s="31">
        <v>0</v>
      </c>
      <c r="BQ76" s="31">
        <v>0</v>
      </c>
      <c r="BR76" s="31">
        <v>0</v>
      </c>
      <c r="BS76" s="31">
        <v>0</v>
      </c>
      <c r="BT76" s="31">
        <v>0</v>
      </c>
      <c r="BU76" s="31">
        <v>0</v>
      </c>
      <c r="BV76" s="31">
        <v>0</v>
      </c>
      <c r="BW76" s="31">
        <v>0</v>
      </c>
      <c r="BX76" s="31">
        <v>0</v>
      </c>
      <c r="BY76" s="31">
        <v>0</v>
      </c>
      <c r="BZ76" s="31">
        <v>0</v>
      </c>
      <c r="CA76" s="31">
        <v>0</v>
      </c>
      <c r="CB76" s="32">
        <v>0</v>
      </c>
      <c r="CC76" s="33"/>
      <c r="CD76" s="33"/>
      <c r="CE76" s="33"/>
      <c r="CF76" s="33"/>
      <c r="CG76" s="33"/>
      <c r="CH76" s="33"/>
      <c r="CI76" s="33"/>
      <c r="CJ76" s="33"/>
      <c r="CK76" s="33"/>
      <c r="CL76" s="33"/>
      <c r="CM76" s="33"/>
      <c r="CN76" s="33"/>
      <c r="CO76" s="33"/>
      <c r="CP76" s="34"/>
      <c r="CQ76" s="33"/>
      <c r="CR76" s="34"/>
    </row>
    <row r="77" spans="1:96" ht="15" x14ac:dyDescent="0.2">
      <c r="A77" s="30">
        <v>2802</v>
      </c>
      <c r="B77" s="30">
        <v>5</v>
      </c>
      <c r="C77" s="30" t="s">
        <v>93</v>
      </c>
      <c r="D77" s="30" t="s">
        <v>97</v>
      </c>
      <c r="E77" s="30">
        <v>40000</v>
      </c>
      <c r="F77" s="30">
        <v>40323</v>
      </c>
      <c r="G77" s="30" t="s">
        <v>26</v>
      </c>
      <c r="H77" s="31">
        <v>0</v>
      </c>
      <c r="I77" s="31">
        <v>0</v>
      </c>
      <c r="J77" s="31">
        <v>0</v>
      </c>
      <c r="K77" s="31">
        <v>0</v>
      </c>
      <c r="L77" s="31">
        <v>0</v>
      </c>
      <c r="M77" s="31">
        <v>0</v>
      </c>
      <c r="N77" s="31">
        <v>0</v>
      </c>
      <c r="O77" s="31">
        <v>0</v>
      </c>
      <c r="P77" s="31">
        <v>0</v>
      </c>
      <c r="Q77" s="31">
        <v>0</v>
      </c>
      <c r="R77" s="31">
        <v>0</v>
      </c>
      <c r="S77" s="31">
        <v>0</v>
      </c>
      <c r="T77" s="31">
        <v>0</v>
      </c>
      <c r="U77" s="31">
        <v>0</v>
      </c>
      <c r="V77" s="31">
        <v>0</v>
      </c>
      <c r="W77" s="31">
        <v>0</v>
      </c>
      <c r="X77" s="31">
        <v>0</v>
      </c>
      <c r="Y77" s="31">
        <v>0</v>
      </c>
      <c r="Z77" s="31">
        <v>0</v>
      </c>
      <c r="AA77" s="31">
        <v>0</v>
      </c>
      <c r="AB77" s="31">
        <v>0</v>
      </c>
      <c r="AC77" s="31">
        <v>0</v>
      </c>
      <c r="AD77" s="31">
        <v>0</v>
      </c>
      <c r="AE77" s="31">
        <v>0</v>
      </c>
      <c r="AF77" s="31">
        <v>0</v>
      </c>
      <c r="AG77" s="31">
        <v>0</v>
      </c>
      <c r="AH77" s="31">
        <v>0</v>
      </c>
      <c r="AI77" s="31">
        <v>0</v>
      </c>
      <c r="AJ77" s="31">
        <v>0</v>
      </c>
      <c r="AK77" s="31">
        <v>0</v>
      </c>
      <c r="AL77" s="31">
        <v>0</v>
      </c>
      <c r="AM77" s="31">
        <v>0</v>
      </c>
      <c r="AN77" s="31">
        <v>0</v>
      </c>
      <c r="AO77" s="31">
        <v>0</v>
      </c>
      <c r="AP77" s="31">
        <v>0</v>
      </c>
      <c r="AQ77" s="31">
        <v>0</v>
      </c>
      <c r="AR77" s="31">
        <v>0</v>
      </c>
      <c r="AS77" s="31">
        <v>0</v>
      </c>
      <c r="AT77" s="31">
        <v>0</v>
      </c>
      <c r="AU77" s="31">
        <v>0</v>
      </c>
      <c r="AV77" s="31">
        <v>0</v>
      </c>
      <c r="AW77" s="31">
        <v>0</v>
      </c>
      <c r="AX77" s="31">
        <v>0</v>
      </c>
      <c r="AY77" s="31">
        <v>0</v>
      </c>
      <c r="AZ77" s="31">
        <v>0</v>
      </c>
      <c r="BA77" s="31">
        <v>0</v>
      </c>
      <c r="BB77" s="31">
        <v>0</v>
      </c>
      <c r="BC77" s="31">
        <v>0</v>
      </c>
      <c r="BD77" s="31">
        <v>0</v>
      </c>
      <c r="BE77" s="31">
        <v>0</v>
      </c>
      <c r="BF77" s="31">
        <v>0</v>
      </c>
      <c r="BG77" s="31">
        <v>0</v>
      </c>
      <c r="BH77" s="31">
        <v>0</v>
      </c>
      <c r="BI77" s="31">
        <v>0</v>
      </c>
      <c r="BJ77" s="31">
        <v>0</v>
      </c>
      <c r="BK77" s="31">
        <v>0</v>
      </c>
      <c r="BL77" s="31">
        <v>0</v>
      </c>
      <c r="BM77" s="31">
        <v>0</v>
      </c>
      <c r="BN77" s="31">
        <v>0</v>
      </c>
      <c r="BO77" s="31">
        <v>0</v>
      </c>
      <c r="BP77" s="31">
        <v>0</v>
      </c>
      <c r="BQ77" s="31">
        <v>0</v>
      </c>
      <c r="BR77" s="31">
        <v>0</v>
      </c>
      <c r="BS77" s="31">
        <v>0</v>
      </c>
      <c r="BT77" s="31">
        <v>0</v>
      </c>
      <c r="BU77" s="31">
        <v>0</v>
      </c>
      <c r="BV77" s="31">
        <v>0</v>
      </c>
      <c r="BW77" s="31">
        <v>0</v>
      </c>
      <c r="BX77" s="31">
        <v>0</v>
      </c>
      <c r="BY77" s="31">
        <v>0</v>
      </c>
      <c r="BZ77" s="31">
        <v>0</v>
      </c>
      <c r="CA77" s="31">
        <v>0</v>
      </c>
      <c r="CB77" s="32">
        <v>0</v>
      </c>
      <c r="CC77" s="33"/>
      <c r="CD77" s="33"/>
      <c r="CE77" s="33"/>
      <c r="CF77" s="33"/>
      <c r="CG77" s="33"/>
      <c r="CH77" s="33"/>
      <c r="CI77" s="33"/>
      <c r="CJ77" s="33"/>
      <c r="CK77" s="33"/>
      <c r="CL77" s="33"/>
      <c r="CM77" s="33"/>
      <c r="CN77" s="33"/>
      <c r="CO77" s="33"/>
      <c r="CP77" s="34"/>
      <c r="CQ77" s="33"/>
      <c r="CR77" s="34"/>
    </row>
    <row r="78" spans="1:96" ht="15" x14ac:dyDescent="0.2">
      <c r="A78" s="30">
        <v>2802</v>
      </c>
      <c r="B78" s="30">
        <v>6</v>
      </c>
      <c r="C78" s="30" t="s">
        <v>93</v>
      </c>
      <c r="D78" s="30" t="s">
        <v>97</v>
      </c>
      <c r="E78" s="30">
        <v>40000</v>
      </c>
      <c r="F78" s="30">
        <v>40323</v>
      </c>
      <c r="G78" s="30" t="s">
        <v>26</v>
      </c>
      <c r="H78" s="31">
        <v>0</v>
      </c>
      <c r="I78" s="31">
        <v>0</v>
      </c>
      <c r="J78" s="31">
        <v>0</v>
      </c>
      <c r="K78" s="31">
        <v>0</v>
      </c>
      <c r="L78" s="31">
        <v>0</v>
      </c>
      <c r="M78" s="31">
        <v>0</v>
      </c>
      <c r="N78" s="31">
        <v>0</v>
      </c>
      <c r="O78" s="31">
        <v>0</v>
      </c>
      <c r="P78" s="31">
        <v>0</v>
      </c>
      <c r="Q78" s="31">
        <v>0</v>
      </c>
      <c r="R78" s="31">
        <v>0</v>
      </c>
      <c r="S78" s="31">
        <v>0</v>
      </c>
      <c r="T78" s="31">
        <v>0</v>
      </c>
      <c r="U78" s="31">
        <v>0</v>
      </c>
      <c r="V78" s="31">
        <v>0</v>
      </c>
      <c r="W78" s="31">
        <v>0</v>
      </c>
      <c r="X78" s="31">
        <v>0</v>
      </c>
      <c r="Y78" s="31">
        <v>0</v>
      </c>
      <c r="Z78" s="31">
        <v>0</v>
      </c>
      <c r="AA78" s="31">
        <v>0</v>
      </c>
      <c r="AB78" s="31">
        <v>0</v>
      </c>
      <c r="AC78" s="31">
        <v>0</v>
      </c>
      <c r="AD78" s="31">
        <v>0</v>
      </c>
      <c r="AE78" s="31">
        <v>0</v>
      </c>
      <c r="AF78" s="31">
        <v>0</v>
      </c>
      <c r="AG78" s="31">
        <v>0</v>
      </c>
      <c r="AH78" s="31">
        <v>0</v>
      </c>
      <c r="AI78" s="31">
        <v>0</v>
      </c>
      <c r="AJ78" s="31">
        <v>0</v>
      </c>
      <c r="AK78" s="31">
        <v>0</v>
      </c>
      <c r="AL78" s="31">
        <v>0</v>
      </c>
      <c r="AM78" s="31">
        <v>0</v>
      </c>
      <c r="AN78" s="31">
        <v>0</v>
      </c>
      <c r="AO78" s="31">
        <v>0</v>
      </c>
      <c r="AP78" s="31">
        <v>0</v>
      </c>
      <c r="AQ78" s="31">
        <v>0</v>
      </c>
      <c r="AR78" s="31">
        <v>0</v>
      </c>
      <c r="AS78" s="31">
        <v>0</v>
      </c>
      <c r="AT78" s="31">
        <v>0</v>
      </c>
      <c r="AU78" s="31">
        <v>0</v>
      </c>
      <c r="AV78" s="31">
        <v>0</v>
      </c>
      <c r="AW78" s="31">
        <v>0</v>
      </c>
      <c r="AX78" s="31">
        <v>0</v>
      </c>
      <c r="AY78" s="31">
        <v>0</v>
      </c>
      <c r="AZ78" s="31">
        <v>0</v>
      </c>
      <c r="BA78" s="31">
        <v>0</v>
      </c>
      <c r="BB78" s="31">
        <v>0</v>
      </c>
      <c r="BC78" s="31">
        <v>0</v>
      </c>
      <c r="BD78" s="31">
        <v>0</v>
      </c>
      <c r="BE78" s="31">
        <v>0</v>
      </c>
      <c r="BF78" s="31">
        <v>0</v>
      </c>
      <c r="BG78" s="31">
        <v>0</v>
      </c>
      <c r="BH78" s="31">
        <v>0</v>
      </c>
      <c r="BI78" s="31">
        <v>0</v>
      </c>
      <c r="BJ78" s="31">
        <v>0</v>
      </c>
      <c r="BK78" s="31">
        <v>0</v>
      </c>
      <c r="BL78" s="31">
        <v>0</v>
      </c>
      <c r="BM78" s="31">
        <v>0</v>
      </c>
      <c r="BN78" s="31">
        <v>0</v>
      </c>
      <c r="BO78" s="31">
        <v>0</v>
      </c>
      <c r="BP78" s="31">
        <v>0</v>
      </c>
      <c r="BQ78" s="31">
        <v>0</v>
      </c>
      <c r="BR78" s="31">
        <v>0</v>
      </c>
      <c r="BS78" s="31">
        <v>0</v>
      </c>
      <c r="BT78" s="31">
        <v>0</v>
      </c>
      <c r="BU78" s="31">
        <v>0</v>
      </c>
      <c r="BV78" s="31">
        <v>0</v>
      </c>
      <c r="BW78" s="31">
        <v>0</v>
      </c>
      <c r="BX78" s="31">
        <v>0</v>
      </c>
      <c r="BY78" s="31">
        <v>0</v>
      </c>
      <c r="BZ78" s="31">
        <v>0</v>
      </c>
      <c r="CA78" s="31">
        <v>0</v>
      </c>
      <c r="CB78" s="32">
        <v>0</v>
      </c>
      <c r="CC78" s="33"/>
      <c r="CD78" s="33"/>
      <c r="CE78" s="33"/>
      <c r="CF78" s="33"/>
      <c r="CG78" s="33"/>
      <c r="CH78" s="33"/>
      <c r="CI78" s="33"/>
      <c r="CJ78" s="33"/>
      <c r="CK78" s="33"/>
      <c r="CL78" s="33"/>
      <c r="CM78" s="33"/>
      <c r="CN78" s="33"/>
      <c r="CO78" s="33"/>
      <c r="CP78" s="34"/>
      <c r="CQ78" s="33"/>
      <c r="CR78" s="34"/>
    </row>
    <row r="79" spans="1:96" ht="15" x14ac:dyDescent="0.2">
      <c r="A79" s="30">
        <v>2803</v>
      </c>
      <c r="B79" s="30">
        <v>1</v>
      </c>
      <c r="C79" s="30" t="s">
        <v>98</v>
      </c>
      <c r="D79" s="30" t="s">
        <v>96</v>
      </c>
      <c r="E79" s="30" t="s">
        <v>99</v>
      </c>
      <c r="F79" s="30">
        <v>40323</v>
      </c>
      <c r="G79" s="30" t="s">
        <v>26</v>
      </c>
      <c r="H79" s="31">
        <v>0</v>
      </c>
      <c r="I79" s="31">
        <v>50000</v>
      </c>
      <c r="J79" s="31">
        <v>50000</v>
      </c>
      <c r="K79" s="31">
        <v>50000</v>
      </c>
      <c r="L79" s="31">
        <v>50000</v>
      </c>
      <c r="M79" s="31">
        <v>50000</v>
      </c>
      <c r="N79" s="31">
        <v>50000</v>
      </c>
      <c r="O79" s="31">
        <v>50000</v>
      </c>
      <c r="P79" s="31">
        <v>50000</v>
      </c>
      <c r="Q79" s="31">
        <v>50000</v>
      </c>
      <c r="R79" s="31">
        <v>25000</v>
      </c>
      <c r="S79" s="31">
        <v>25000</v>
      </c>
      <c r="T79" s="31">
        <v>0</v>
      </c>
      <c r="U79" s="31">
        <v>1000000</v>
      </c>
      <c r="V79" s="31">
        <v>1000000</v>
      </c>
      <c r="W79" s="31">
        <v>1000000</v>
      </c>
      <c r="X79" s="31">
        <v>250000</v>
      </c>
      <c r="Y79" s="31">
        <v>250000</v>
      </c>
      <c r="Z79" s="31">
        <v>250000</v>
      </c>
      <c r="AA79" s="31">
        <v>250000</v>
      </c>
      <c r="AB79" s="31">
        <v>500000</v>
      </c>
      <c r="AC79" s="31">
        <v>500000</v>
      </c>
      <c r="AD79" s="31">
        <v>2500000</v>
      </c>
      <c r="AE79" s="31">
        <v>3000000</v>
      </c>
      <c r="AF79" s="31">
        <v>1250000</v>
      </c>
      <c r="AG79" s="31">
        <v>450000</v>
      </c>
      <c r="AH79" s="31">
        <v>450000</v>
      </c>
      <c r="AI79" s="31">
        <v>450000</v>
      </c>
      <c r="AJ79" s="31">
        <v>250000</v>
      </c>
      <c r="AK79" s="31">
        <v>250000</v>
      </c>
      <c r="AL79" s="31">
        <v>250000</v>
      </c>
      <c r="AM79" s="31">
        <v>250000</v>
      </c>
      <c r="AN79" s="31">
        <v>450000</v>
      </c>
      <c r="AO79" s="31">
        <v>450000</v>
      </c>
      <c r="AP79" s="31">
        <v>250000</v>
      </c>
      <c r="AQ79" s="31">
        <v>250000</v>
      </c>
      <c r="AR79" s="31">
        <v>0</v>
      </c>
      <c r="AS79" s="31">
        <v>0</v>
      </c>
      <c r="AT79" s="31">
        <v>0</v>
      </c>
      <c r="AU79" s="31">
        <v>0</v>
      </c>
      <c r="AV79" s="31">
        <v>0</v>
      </c>
      <c r="AW79" s="31">
        <v>0</v>
      </c>
      <c r="AX79" s="31">
        <v>0</v>
      </c>
      <c r="AY79" s="31">
        <v>0</v>
      </c>
      <c r="AZ79" s="31">
        <v>0</v>
      </c>
      <c r="BA79" s="31">
        <v>0</v>
      </c>
      <c r="BB79" s="31">
        <v>0</v>
      </c>
      <c r="BC79" s="31">
        <v>0</v>
      </c>
      <c r="BD79" s="31">
        <v>0</v>
      </c>
      <c r="BE79" s="31">
        <v>0</v>
      </c>
      <c r="BF79" s="31">
        <v>0</v>
      </c>
      <c r="BG79" s="31">
        <v>0</v>
      </c>
      <c r="BH79" s="31">
        <v>0</v>
      </c>
      <c r="BI79" s="31">
        <v>0</v>
      </c>
      <c r="BJ79" s="31">
        <v>0</v>
      </c>
      <c r="BK79" s="31">
        <v>0</v>
      </c>
      <c r="BL79" s="31">
        <v>0</v>
      </c>
      <c r="BM79" s="31">
        <v>0</v>
      </c>
      <c r="BN79" s="31">
        <v>0</v>
      </c>
      <c r="BO79" s="31">
        <v>0</v>
      </c>
      <c r="BP79" s="31">
        <v>0</v>
      </c>
      <c r="BQ79" s="31">
        <v>0</v>
      </c>
      <c r="BR79" s="31">
        <v>0</v>
      </c>
      <c r="BS79" s="31">
        <v>0</v>
      </c>
      <c r="BT79" s="31">
        <v>0</v>
      </c>
      <c r="BU79" s="31">
        <v>0</v>
      </c>
      <c r="BV79" s="31">
        <v>0</v>
      </c>
      <c r="BW79" s="31">
        <v>0</v>
      </c>
      <c r="BX79" s="31">
        <v>0</v>
      </c>
      <c r="BY79" s="31">
        <v>0</v>
      </c>
      <c r="BZ79" s="31">
        <v>0</v>
      </c>
      <c r="CA79" s="31">
        <v>0</v>
      </c>
      <c r="CB79" s="32">
        <v>500000</v>
      </c>
      <c r="CC79" s="33"/>
      <c r="CD79" s="33"/>
      <c r="CE79" s="33"/>
      <c r="CF79" s="33"/>
      <c r="CG79" s="33"/>
      <c r="CH79" s="33"/>
      <c r="CI79" s="33"/>
      <c r="CJ79" s="33"/>
      <c r="CK79" s="33"/>
      <c r="CL79" s="33"/>
      <c r="CM79" s="33"/>
      <c r="CN79" s="33"/>
      <c r="CO79" s="33"/>
      <c r="CP79" s="34"/>
      <c r="CQ79" s="33"/>
      <c r="CR79" s="34"/>
    </row>
    <row r="80" spans="1:96" ht="15" x14ac:dyDescent="0.2">
      <c r="A80" s="30">
        <v>2803</v>
      </c>
      <c r="B80" s="30">
        <v>2</v>
      </c>
      <c r="C80" s="30" t="s">
        <v>98</v>
      </c>
      <c r="D80" s="30" t="s">
        <v>96</v>
      </c>
      <c r="E80" s="30" t="s">
        <v>99</v>
      </c>
      <c r="F80" s="30">
        <v>40323</v>
      </c>
      <c r="G80" s="30" t="s">
        <v>26</v>
      </c>
      <c r="H80" s="31">
        <v>0</v>
      </c>
      <c r="I80" s="31">
        <v>0</v>
      </c>
      <c r="J80" s="31">
        <v>0</v>
      </c>
      <c r="K80" s="31">
        <v>0</v>
      </c>
      <c r="L80" s="31">
        <v>0</v>
      </c>
      <c r="M80" s="31">
        <v>0</v>
      </c>
      <c r="N80" s="31">
        <v>0</v>
      </c>
      <c r="O80" s="31">
        <v>0</v>
      </c>
      <c r="P80" s="31">
        <v>0</v>
      </c>
      <c r="Q80" s="31">
        <v>0</v>
      </c>
      <c r="R80" s="31">
        <v>0</v>
      </c>
      <c r="S80" s="31">
        <v>0</v>
      </c>
      <c r="T80" s="31">
        <v>0</v>
      </c>
      <c r="U80" s="31">
        <v>0</v>
      </c>
      <c r="V80" s="31">
        <v>0</v>
      </c>
      <c r="W80" s="31">
        <v>0</v>
      </c>
      <c r="X80" s="31">
        <v>0</v>
      </c>
      <c r="Y80" s="31">
        <v>0</v>
      </c>
      <c r="Z80" s="31">
        <v>0</v>
      </c>
      <c r="AA80" s="31">
        <v>0</v>
      </c>
      <c r="AB80" s="31">
        <v>0</v>
      </c>
      <c r="AC80" s="31">
        <v>0</v>
      </c>
      <c r="AD80" s="31">
        <v>0</v>
      </c>
      <c r="AE80" s="31">
        <v>0</v>
      </c>
      <c r="AF80" s="31">
        <v>0</v>
      </c>
      <c r="AG80" s="31">
        <v>0</v>
      </c>
      <c r="AH80" s="31">
        <v>0</v>
      </c>
      <c r="AI80" s="31">
        <v>0</v>
      </c>
      <c r="AJ80" s="31">
        <v>0</v>
      </c>
      <c r="AK80" s="31">
        <v>0</v>
      </c>
      <c r="AL80" s="31">
        <v>0</v>
      </c>
      <c r="AM80" s="31">
        <v>0</v>
      </c>
      <c r="AN80" s="31">
        <v>0</v>
      </c>
      <c r="AO80" s="31">
        <v>0</v>
      </c>
      <c r="AP80" s="31">
        <v>0</v>
      </c>
      <c r="AQ80" s="31">
        <v>0</v>
      </c>
      <c r="AR80" s="31">
        <v>0</v>
      </c>
      <c r="AS80" s="31">
        <v>50000</v>
      </c>
      <c r="AT80" s="31">
        <v>50000</v>
      </c>
      <c r="AU80" s="31">
        <v>50000</v>
      </c>
      <c r="AV80" s="31">
        <v>50000</v>
      </c>
      <c r="AW80" s="31">
        <v>50000</v>
      </c>
      <c r="AX80" s="31">
        <v>50000</v>
      </c>
      <c r="AY80" s="31">
        <v>50000</v>
      </c>
      <c r="AZ80" s="31">
        <v>50000</v>
      </c>
      <c r="BA80" s="31">
        <v>50000</v>
      </c>
      <c r="BB80" s="31">
        <v>25000</v>
      </c>
      <c r="BC80" s="31">
        <v>25000</v>
      </c>
      <c r="BD80" s="31">
        <v>0</v>
      </c>
      <c r="BE80" s="31">
        <v>1000000</v>
      </c>
      <c r="BF80" s="31">
        <v>1000000</v>
      </c>
      <c r="BG80" s="31">
        <v>1000000</v>
      </c>
      <c r="BH80" s="31">
        <v>250000</v>
      </c>
      <c r="BI80" s="31">
        <v>250000</v>
      </c>
      <c r="BJ80" s="31">
        <v>250000</v>
      </c>
      <c r="BK80" s="31">
        <v>250000</v>
      </c>
      <c r="BL80" s="31">
        <v>500000</v>
      </c>
      <c r="BM80" s="31">
        <v>500000</v>
      </c>
      <c r="BN80" s="31">
        <v>2000000</v>
      </c>
      <c r="BO80" s="31">
        <v>3500000</v>
      </c>
      <c r="BP80" s="31">
        <v>1250000</v>
      </c>
      <c r="BQ80" s="31">
        <v>450000</v>
      </c>
      <c r="BR80" s="31">
        <v>450000</v>
      </c>
      <c r="BS80" s="31">
        <v>450000</v>
      </c>
      <c r="BT80" s="31">
        <v>450000</v>
      </c>
      <c r="BU80" s="31">
        <v>450000</v>
      </c>
      <c r="BV80" s="31">
        <v>450000</v>
      </c>
      <c r="BW80" s="31">
        <v>450000</v>
      </c>
      <c r="BX80" s="31">
        <v>200000</v>
      </c>
      <c r="BY80" s="31">
        <v>150000</v>
      </c>
      <c r="BZ80" s="31">
        <v>150000</v>
      </c>
      <c r="CA80" s="31">
        <v>100000</v>
      </c>
      <c r="CB80" s="32">
        <v>0</v>
      </c>
      <c r="CC80" s="33"/>
      <c r="CD80" s="33"/>
      <c r="CE80" s="33"/>
      <c r="CF80" s="33"/>
      <c r="CG80" s="33"/>
      <c r="CH80" s="33"/>
      <c r="CI80" s="33"/>
      <c r="CJ80" s="33"/>
      <c r="CK80" s="33"/>
      <c r="CL80" s="33"/>
      <c r="CM80" s="33"/>
      <c r="CN80" s="33"/>
      <c r="CO80" s="33"/>
      <c r="CP80" s="34"/>
      <c r="CQ80" s="33"/>
      <c r="CR80" s="34"/>
    </row>
    <row r="81" spans="1:96" ht="15" x14ac:dyDescent="0.2">
      <c r="A81" s="30">
        <v>2809</v>
      </c>
      <c r="B81" s="30">
        <v>1</v>
      </c>
      <c r="C81" s="30" t="s">
        <v>100</v>
      </c>
      <c r="D81" s="30" t="s">
        <v>86</v>
      </c>
      <c r="E81" s="30">
        <v>40000</v>
      </c>
      <c r="F81" s="30">
        <v>40323</v>
      </c>
      <c r="G81" s="30" t="s">
        <v>26</v>
      </c>
      <c r="H81" s="31">
        <v>0</v>
      </c>
      <c r="I81" s="31">
        <v>0</v>
      </c>
      <c r="J81" s="31">
        <v>0</v>
      </c>
      <c r="K81" s="31">
        <v>0</v>
      </c>
      <c r="L81" s="31">
        <v>0</v>
      </c>
      <c r="M81" s="31">
        <v>0</v>
      </c>
      <c r="N81" s="31">
        <v>0</v>
      </c>
      <c r="O81" s="31">
        <v>0</v>
      </c>
      <c r="P81" s="31">
        <v>0</v>
      </c>
      <c r="Q81" s="31">
        <v>0</v>
      </c>
      <c r="R81" s="31">
        <v>0</v>
      </c>
      <c r="S81" s="31">
        <v>0</v>
      </c>
      <c r="T81" s="31">
        <v>0</v>
      </c>
      <c r="U81" s="31">
        <v>0</v>
      </c>
      <c r="V81" s="31">
        <v>0</v>
      </c>
      <c r="W81" s="31">
        <v>0</v>
      </c>
      <c r="X81" s="31">
        <v>0</v>
      </c>
      <c r="Y81" s="31">
        <v>0</v>
      </c>
      <c r="Z81" s="31">
        <v>0</v>
      </c>
      <c r="AA81" s="31">
        <v>0</v>
      </c>
      <c r="AB81" s="31">
        <v>0</v>
      </c>
      <c r="AC81" s="31">
        <v>0</v>
      </c>
      <c r="AD81" s="31">
        <v>0</v>
      </c>
      <c r="AE81" s="31">
        <v>0</v>
      </c>
      <c r="AF81" s="31">
        <v>0</v>
      </c>
      <c r="AG81" s="31">
        <v>0</v>
      </c>
      <c r="AH81" s="31">
        <v>0</v>
      </c>
      <c r="AI81" s="31">
        <v>0</v>
      </c>
      <c r="AJ81" s="31">
        <v>0</v>
      </c>
      <c r="AK81" s="31">
        <v>0</v>
      </c>
      <c r="AL81" s="31">
        <v>0</v>
      </c>
      <c r="AM81" s="31">
        <v>0</v>
      </c>
      <c r="AN81" s="31">
        <v>0</v>
      </c>
      <c r="AO81" s="31">
        <v>0</v>
      </c>
      <c r="AP81" s="31">
        <v>0</v>
      </c>
      <c r="AQ81" s="31">
        <v>0</v>
      </c>
      <c r="AR81" s="31">
        <v>0</v>
      </c>
      <c r="AS81" s="31">
        <v>0</v>
      </c>
      <c r="AT81" s="31">
        <v>0</v>
      </c>
      <c r="AU81" s="31">
        <v>0</v>
      </c>
      <c r="AV81" s="31">
        <v>0</v>
      </c>
      <c r="AW81" s="31">
        <v>0</v>
      </c>
      <c r="AX81" s="31">
        <v>0</v>
      </c>
      <c r="AY81" s="31">
        <v>0</v>
      </c>
      <c r="AZ81" s="31">
        <v>0</v>
      </c>
      <c r="BA81" s="31">
        <v>0</v>
      </c>
      <c r="BB81" s="31">
        <v>0</v>
      </c>
      <c r="BC81" s="31">
        <v>0</v>
      </c>
      <c r="BD81" s="31">
        <v>0</v>
      </c>
      <c r="BE81" s="31">
        <v>0</v>
      </c>
      <c r="BF81" s="31">
        <v>0</v>
      </c>
      <c r="BG81" s="31">
        <v>0</v>
      </c>
      <c r="BH81" s="31">
        <v>0</v>
      </c>
      <c r="BI81" s="31">
        <v>0</v>
      </c>
      <c r="BJ81" s="31">
        <v>0</v>
      </c>
      <c r="BK81" s="31">
        <v>0</v>
      </c>
      <c r="BL81" s="31">
        <v>0</v>
      </c>
      <c r="BM81" s="31">
        <v>0</v>
      </c>
      <c r="BN81" s="31">
        <v>0</v>
      </c>
      <c r="BO81" s="31">
        <v>0</v>
      </c>
      <c r="BP81" s="31">
        <v>0</v>
      </c>
      <c r="BQ81" s="31">
        <v>0</v>
      </c>
      <c r="BR81" s="31">
        <v>0</v>
      </c>
      <c r="BS81" s="31">
        <v>0</v>
      </c>
      <c r="BT81" s="31">
        <v>0</v>
      </c>
      <c r="BU81" s="31">
        <v>0</v>
      </c>
      <c r="BV81" s="31">
        <v>0</v>
      </c>
      <c r="BW81" s="31">
        <v>0</v>
      </c>
      <c r="BX81" s="31">
        <v>0</v>
      </c>
      <c r="BY81" s="31">
        <v>0</v>
      </c>
      <c r="BZ81" s="31">
        <v>0</v>
      </c>
      <c r="CA81" s="31">
        <v>0</v>
      </c>
      <c r="CB81" s="32">
        <v>0</v>
      </c>
      <c r="CC81" s="33"/>
      <c r="CD81" s="33"/>
      <c r="CE81" s="33"/>
      <c r="CF81" s="33"/>
      <c r="CG81" s="33"/>
      <c r="CH81" s="33"/>
      <c r="CI81" s="33"/>
      <c r="CJ81" s="33"/>
      <c r="CK81" s="33"/>
      <c r="CL81" s="33"/>
      <c r="CM81" s="33"/>
      <c r="CN81" s="33"/>
      <c r="CO81" s="33"/>
      <c r="CP81" s="34"/>
      <c r="CQ81" s="33"/>
      <c r="CR81" s="34"/>
    </row>
    <row r="82" spans="1:96" ht="15" x14ac:dyDescent="0.2">
      <c r="A82" s="30">
        <v>2810</v>
      </c>
      <c r="B82" s="30">
        <v>1</v>
      </c>
      <c r="C82" s="30" t="s">
        <v>101</v>
      </c>
      <c r="D82" s="30" t="s">
        <v>102</v>
      </c>
      <c r="E82" s="30">
        <v>40000</v>
      </c>
      <c r="F82" s="30">
        <v>40323</v>
      </c>
      <c r="G82" s="30" t="s">
        <v>26</v>
      </c>
      <c r="H82" s="31">
        <v>36205</v>
      </c>
      <c r="I82" s="31">
        <v>32342</v>
      </c>
      <c r="J82" s="31">
        <v>42127</v>
      </c>
      <c r="K82" s="31">
        <v>31621</v>
      </c>
      <c r="L82" s="31">
        <v>49234</v>
      </c>
      <c r="M82" s="31">
        <v>56084</v>
      </c>
      <c r="N82" s="31">
        <v>28583</v>
      </c>
      <c r="O82" s="31">
        <v>42488</v>
      </c>
      <c r="P82" s="31">
        <v>38574</v>
      </c>
      <c r="Q82" s="31">
        <v>56238</v>
      </c>
      <c r="R82" s="31">
        <v>62109</v>
      </c>
      <c r="S82" s="31">
        <v>39395</v>
      </c>
      <c r="T82" s="31">
        <v>31635</v>
      </c>
      <c r="U82" s="31">
        <v>28260</v>
      </c>
      <c r="V82" s="31">
        <v>36810</v>
      </c>
      <c r="W82" s="31">
        <v>27630</v>
      </c>
      <c r="X82" s="31">
        <v>43020</v>
      </c>
      <c r="Y82" s="31">
        <v>49005</v>
      </c>
      <c r="Z82" s="31">
        <v>24975</v>
      </c>
      <c r="AA82" s="31">
        <v>37125</v>
      </c>
      <c r="AB82" s="31">
        <v>33705</v>
      </c>
      <c r="AC82" s="31">
        <v>49140</v>
      </c>
      <c r="AD82" s="31">
        <v>54270</v>
      </c>
      <c r="AE82" s="31">
        <v>34425</v>
      </c>
      <c r="AF82" s="31">
        <v>31635</v>
      </c>
      <c r="AG82" s="31">
        <v>28260</v>
      </c>
      <c r="AH82" s="31">
        <v>36810</v>
      </c>
      <c r="AI82" s="31">
        <v>27630</v>
      </c>
      <c r="AJ82" s="31">
        <v>43020</v>
      </c>
      <c r="AK82" s="31">
        <v>49005</v>
      </c>
      <c r="AL82" s="31">
        <v>24975</v>
      </c>
      <c r="AM82" s="31">
        <v>37125</v>
      </c>
      <c r="AN82" s="31">
        <v>33705</v>
      </c>
      <c r="AO82" s="31">
        <v>49140</v>
      </c>
      <c r="AP82" s="31">
        <v>54270</v>
      </c>
      <c r="AQ82" s="31">
        <v>34425</v>
      </c>
      <c r="AR82" s="31">
        <v>175750</v>
      </c>
      <c r="AS82" s="31">
        <v>157000</v>
      </c>
      <c r="AT82" s="31">
        <v>204500</v>
      </c>
      <c r="AU82" s="31">
        <v>153500</v>
      </c>
      <c r="AV82" s="31">
        <v>239000</v>
      </c>
      <c r="AW82" s="31">
        <v>272250</v>
      </c>
      <c r="AX82" s="31">
        <v>138750</v>
      </c>
      <c r="AY82" s="31">
        <v>206250</v>
      </c>
      <c r="AZ82" s="31">
        <v>187250</v>
      </c>
      <c r="BA82" s="31">
        <v>273000</v>
      </c>
      <c r="BB82" s="31">
        <v>301500</v>
      </c>
      <c r="BC82" s="31">
        <v>191250</v>
      </c>
      <c r="BD82" s="31">
        <v>175750</v>
      </c>
      <c r="BE82" s="31">
        <v>157000</v>
      </c>
      <c r="BF82" s="31">
        <v>204500</v>
      </c>
      <c r="BG82" s="31">
        <v>153500</v>
      </c>
      <c r="BH82" s="31">
        <v>239000</v>
      </c>
      <c r="BI82" s="31">
        <v>272250</v>
      </c>
      <c r="BJ82" s="31">
        <v>138750</v>
      </c>
      <c r="BK82" s="31">
        <v>206250</v>
      </c>
      <c r="BL82" s="31">
        <v>187250</v>
      </c>
      <c r="BM82" s="31">
        <v>273000</v>
      </c>
      <c r="BN82" s="31">
        <v>301500</v>
      </c>
      <c r="BO82" s="31">
        <v>191250</v>
      </c>
      <c r="BP82" s="31">
        <v>316350</v>
      </c>
      <c r="BQ82" s="31">
        <v>282600</v>
      </c>
      <c r="BR82" s="31">
        <v>368100</v>
      </c>
      <c r="BS82" s="31">
        <v>276300</v>
      </c>
      <c r="BT82" s="31">
        <v>430200</v>
      </c>
      <c r="BU82" s="31">
        <v>490050</v>
      </c>
      <c r="BV82" s="31">
        <v>249750</v>
      </c>
      <c r="BW82" s="31">
        <v>371250</v>
      </c>
      <c r="BX82" s="31">
        <v>337050</v>
      </c>
      <c r="BY82" s="31">
        <v>491400</v>
      </c>
      <c r="BZ82" s="31">
        <v>542700</v>
      </c>
      <c r="CA82" s="31">
        <v>344250</v>
      </c>
      <c r="CB82" s="32">
        <v>515000</v>
      </c>
      <c r="CC82" s="33"/>
      <c r="CD82" s="33"/>
      <c r="CE82" s="33"/>
      <c r="CF82" s="33"/>
      <c r="CG82" s="33"/>
      <c r="CH82" s="33"/>
      <c r="CI82" s="33"/>
      <c r="CJ82" s="33"/>
      <c r="CK82" s="33"/>
      <c r="CL82" s="33"/>
      <c r="CM82" s="33"/>
      <c r="CN82" s="33"/>
      <c r="CO82" s="33"/>
      <c r="CP82" s="34"/>
      <c r="CQ82" s="33"/>
      <c r="CR82" s="34"/>
    </row>
    <row r="83" spans="1:96" ht="15" x14ac:dyDescent="0.2">
      <c r="A83" s="30">
        <v>2812</v>
      </c>
      <c r="B83" s="30">
        <v>1</v>
      </c>
      <c r="C83" s="30" t="s">
        <v>103</v>
      </c>
      <c r="D83" s="30" t="s">
        <v>96</v>
      </c>
      <c r="E83" s="30">
        <v>40000</v>
      </c>
      <c r="F83" s="30">
        <v>40323</v>
      </c>
      <c r="G83" s="30" t="s">
        <v>26</v>
      </c>
      <c r="H83" s="31">
        <v>290000</v>
      </c>
      <c r="I83" s="31">
        <v>290000</v>
      </c>
      <c r="J83" s="31">
        <v>0</v>
      </c>
      <c r="K83" s="31">
        <v>0</v>
      </c>
      <c r="L83" s="31">
        <v>0</v>
      </c>
      <c r="M83" s="31">
        <v>0</v>
      </c>
      <c r="N83" s="31">
        <v>0</v>
      </c>
      <c r="O83" s="31">
        <v>0</v>
      </c>
      <c r="P83" s="31">
        <v>0</v>
      </c>
      <c r="Q83" s="31">
        <v>0</v>
      </c>
      <c r="R83" s="31">
        <v>0</v>
      </c>
      <c r="S83" s="31">
        <v>0</v>
      </c>
      <c r="T83" s="31">
        <v>0</v>
      </c>
      <c r="U83" s="31">
        <v>0</v>
      </c>
      <c r="V83" s="31">
        <v>0</v>
      </c>
      <c r="W83" s="31">
        <v>0</v>
      </c>
      <c r="X83" s="31">
        <v>0</v>
      </c>
      <c r="Y83" s="31">
        <v>0</v>
      </c>
      <c r="Z83" s="31">
        <v>0</v>
      </c>
      <c r="AA83" s="31">
        <v>0</v>
      </c>
      <c r="AB83" s="31">
        <v>0</v>
      </c>
      <c r="AC83" s="31">
        <v>0</v>
      </c>
      <c r="AD83" s="31">
        <v>0</v>
      </c>
      <c r="AE83" s="31">
        <v>0</v>
      </c>
      <c r="AF83" s="31">
        <v>0</v>
      </c>
      <c r="AG83" s="31">
        <v>0</v>
      </c>
      <c r="AH83" s="31">
        <v>0</v>
      </c>
      <c r="AI83" s="31">
        <v>0</v>
      </c>
      <c r="AJ83" s="31">
        <v>0</v>
      </c>
      <c r="AK83" s="31">
        <v>0</v>
      </c>
      <c r="AL83" s="31">
        <v>0</v>
      </c>
      <c r="AM83" s="31">
        <v>0</v>
      </c>
      <c r="AN83" s="31">
        <v>0</v>
      </c>
      <c r="AO83" s="31">
        <v>0</v>
      </c>
      <c r="AP83" s="31">
        <v>0</v>
      </c>
      <c r="AQ83" s="31">
        <v>0</v>
      </c>
      <c r="AR83" s="31">
        <v>0</v>
      </c>
      <c r="AS83" s="31">
        <v>0</v>
      </c>
      <c r="AT83" s="31">
        <v>0</v>
      </c>
      <c r="AU83" s="31">
        <v>0</v>
      </c>
      <c r="AV83" s="31">
        <v>0</v>
      </c>
      <c r="AW83" s="31">
        <v>0</v>
      </c>
      <c r="AX83" s="31">
        <v>0</v>
      </c>
      <c r="AY83" s="31">
        <v>0</v>
      </c>
      <c r="AZ83" s="31">
        <v>0</v>
      </c>
      <c r="BA83" s="31">
        <v>0</v>
      </c>
      <c r="BB83" s="31">
        <v>0</v>
      </c>
      <c r="BC83" s="31">
        <v>0</v>
      </c>
      <c r="BD83" s="31">
        <v>0</v>
      </c>
      <c r="BE83" s="31">
        <v>0</v>
      </c>
      <c r="BF83" s="31">
        <v>0</v>
      </c>
      <c r="BG83" s="31">
        <v>0</v>
      </c>
      <c r="BH83" s="31">
        <v>0</v>
      </c>
      <c r="BI83" s="31">
        <v>0</v>
      </c>
      <c r="BJ83" s="31">
        <v>0</v>
      </c>
      <c r="BK83" s="31">
        <v>0</v>
      </c>
      <c r="BL83" s="31">
        <v>0</v>
      </c>
      <c r="BM83" s="31">
        <v>0</v>
      </c>
      <c r="BN83" s="31">
        <v>0</v>
      </c>
      <c r="BO83" s="31">
        <v>0</v>
      </c>
      <c r="BP83" s="31">
        <v>0</v>
      </c>
      <c r="BQ83" s="31">
        <v>0</v>
      </c>
      <c r="BR83" s="31">
        <v>0</v>
      </c>
      <c r="BS83" s="31">
        <v>0</v>
      </c>
      <c r="BT83" s="31">
        <v>0</v>
      </c>
      <c r="BU83" s="31">
        <v>0</v>
      </c>
      <c r="BV83" s="31">
        <v>0</v>
      </c>
      <c r="BW83" s="31">
        <v>0</v>
      </c>
      <c r="BX83" s="31">
        <v>0</v>
      </c>
      <c r="BY83" s="31">
        <v>0</v>
      </c>
      <c r="BZ83" s="31">
        <v>0</v>
      </c>
      <c r="CA83" s="31">
        <v>0</v>
      </c>
      <c r="CB83" s="32">
        <v>580000</v>
      </c>
      <c r="CC83" s="33"/>
      <c r="CD83" s="33"/>
      <c r="CE83" s="33"/>
      <c r="CF83" s="33"/>
      <c r="CG83" s="33"/>
      <c r="CH83" s="33"/>
      <c r="CI83" s="33"/>
      <c r="CJ83" s="33"/>
      <c r="CK83" s="33"/>
      <c r="CL83" s="33"/>
      <c r="CM83" s="33"/>
      <c r="CN83" s="33"/>
      <c r="CO83" s="33"/>
      <c r="CP83" s="34"/>
      <c r="CQ83" s="33"/>
      <c r="CR83" s="34"/>
    </row>
    <row r="84" spans="1:96" ht="15" x14ac:dyDescent="0.2">
      <c r="A84" s="30">
        <v>2813</v>
      </c>
      <c r="B84" s="30">
        <v>1</v>
      </c>
      <c r="C84" s="30" t="s">
        <v>104</v>
      </c>
      <c r="D84" s="30" t="s">
        <v>105</v>
      </c>
      <c r="E84" s="30" t="s">
        <v>99</v>
      </c>
      <c r="F84" s="30">
        <v>40323</v>
      </c>
      <c r="G84" s="30" t="s">
        <v>26</v>
      </c>
      <c r="H84" s="31">
        <v>0</v>
      </c>
      <c r="I84" s="31">
        <v>35089</v>
      </c>
      <c r="J84" s="31">
        <v>15216</v>
      </c>
      <c r="K84" s="31">
        <v>255</v>
      </c>
      <c r="L84" s="31">
        <v>50383</v>
      </c>
      <c r="M84" s="31">
        <v>50638</v>
      </c>
      <c r="N84" s="31">
        <v>75959</v>
      </c>
      <c r="O84" s="31">
        <v>76344</v>
      </c>
      <c r="P84" s="31">
        <v>76731</v>
      </c>
      <c r="Q84" s="31">
        <v>52057</v>
      </c>
      <c r="R84" s="31">
        <v>52322</v>
      </c>
      <c r="S84" s="31">
        <v>27526</v>
      </c>
      <c r="T84" s="31">
        <v>2508940</v>
      </c>
      <c r="U84" s="31">
        <v>3524204</v>
      </c>
      <c r="V84" s="31">
        <v>3542081</v>
      </c>
      <c r="W84" s="31">
        <v>3058781</v>
      </c>
      <c r="X84" s="31">
        <v>1069225</v>
      </c>
      <c r="Y84" s="31">
        <v>1074649</v>
      </c>
      <c r="Z84" s="31">
        <v>879593</v>
      </c>
      <c r="AA84" s="31">
        <v>833928</v>
      </c>
      <c r="AB84" s="31">
        <v>1088792</v>
      </c>
      <c r="AC84" s="31">
        <v>3600656</v>
      </c>
      <c r="AD84" s="31">
        <v>3117653</v>
      </c>
      <c r="AE84" s="31">
        <v>2130935</v>
      </c>
      <c r="AF84" s="31">
        <v>657988</v>
      </c>
      <c r="AG84" s="31">
        <v>661326</v>
      </c>
      <c r="AH84" s="31">
        <v>664681</v>
      </c>
      <c r="AI84" s="31">
        <v>668053</v>
      </c>
      <c r="AJ84" s="31">
        <v>671441</v>
      </c>
      <c r="AK84" s="31">
        <v>674847</v>
      </c>
      <c r="AL84" s="31">
        <v>678271</v>
      </c>
      <c r="AM84" s="31">
        <v>681711</v>
      </c>
      <c r="AN84" s="31">
        <v>685169</v>
      </c>
      <c r="AO84" s="31">
        <v>688645</v>
      </c>
      <c r="AP84" s="31">
        <v>692138</v>
      </c>
      <c r="AQ84" s="31">
        <v>567771</v>
      </c>
      <c r="AR84" s="31">
        <v>0</v>
      </c>
      <c r="AS84" s="31">
        <v>0</v>
      </c>
      <c r="AT84" s="31">
        <v>0</v>
      </c>
      <c r="AU84" s="31">
        <v>0</v>
      </c>
      <c r="AV84" s="31">
        <v>0</v>
      </c>
      <c r="AW84" s="31">
        <v>0</v>
      </c>
      <c r="AX84" s="31">
        <v>0</v>
      </c>
      <c r="AY84" s="31">
        <v>0</v>
      </c>
      <c r="AZ84" s="31">
        <v>0</v>
      </c>
      <c r="BA84" s="31">
        <v>0</v>
      </c>
      <c r="BB84" s="31">
        <v>0</v>
      </c>
      <c r="BC84" s="31">
        <v>0</v>
      </c>
      <c r="BD84" s="31">
        <v>0</v>
      </c>
      <c r="BE84" s="31">
        <v>0</v>
      </c>
      <c r="BF84" s="31">
        <v>0</v>
      </c>
      <c r="BG84" s="31">
        <v>0</v>
      </c>
      <c r="BH84" s="31">
        <v>0</v>
      </c>
      <c r="BI84" s="31">
        <v>0</v>
      </c>
      <c r="BJ84" s="31">
        <v>0</v>
      </c>
      <c r="BK84" s="31">
        <v>0</v>
      </c>
      <c r="BL84" s="31">
        <v>0</v>
      </c>
      <c r="BM84" s="31">
        <v>0</v>
      </c>
      <c r="BN84" s="31">
        <v>0</v>
      </c>
      <c r="BO84" s="31">
        <v>0</v>
      </c>
      <c r="BP84" s="31">
        <v>0</v>
      </c>
      <c r="BQ84" s="31">
        <v>0</v>
      </c>
      <c r="BR84" s="31">
        <v>0</v>
      </c>
      <c r="BS84" s="31">
        <v>0</v>
      </c>
      <c r="BT84" s="31">
        <v>0</v>
      </c>
      <c r="BU84" s="31">
        <v>0</v>
      </c>
      <c r="BV84" s="31">
        <v>0</v>
      </c>
      <c r="BW84" s="31">
        <v>0</v>
      </c>
      <c r="BX84" s="31">
        <v>0</v>
      </c>
      <c r="BY84" s="31">
        <v>0</v>
      </c>
      <c r="BZ84" s="31">
        <v>0</v>
      </c>
      <c r="CA84" s="31">
        <v>0</v>
      </c>
      <c r="CB84" s="32">
        <v>512520</v>
      </c>
      <c r="CC84" s="33"/>
      <c r="CD84" s="33"/>
      <c r="CE84" s="33"/>
      <c r="CF84" s="33"/>
      <c r="CG84" s="33"/>
      <c r="CH84" s="33"/>
      <c r="CI84" s="33"/>
      <c r="CJ84" s="33"/>
      <c r="CK84" s="33"/>
      <c r="CL84" s="33"/>
      <c r="CM84" s="33"/>
      <c r="CN84" s="33"/>
      <c r="CO84" s="33"/>
      <c r="CP84" s="34"/>
      <c r="CQ84" s="33"/>
      <c r="CR84" s="34"/>
    </row>
    <row r="85" spans="1:96" ht="15" x14ac:dyDescent="0.2">
      <c r="A85" s="30">
        <v>2813</v>
      </c>
      <c r="B85" s="30">
        <v>2</v>
      </c>
      <c r="C85" s="30" t="s">
        <v>104</v>
      </c>
      <c r="D85" s="30" t="s">
        <v>106</v>
      </c>
      <c r="E85" s="30" t="s">
        <v>99</v>
      </c>
      <c r="F85" s="30">
        <v>40323</v>
      </c>
      <c r="G85" s="30" t="s">
        <v>26</v>
      </c>
      <c r="H85" s="31">
        <v>0</v>
      </c>
      <c r="I85" s="31">
        <v>0</v>
      </c>
      <c r="J85" s="31">
        <v>0</v>
      </c>
      <c r="K85" s="31">
        <v>0</v>
      </c>
      <c r="L85" s="31">
        <v>0</v>
      </c>
      <c r="M85" s="31">
        <v>0</v>
      </c>
      <c r="N85" s="31">
        <v>0</v>
      </c>
      <c r="O85" s="31">
        <v>0</v>
      </c>
      <c r="P85" s="31">
        <v>0</v>
      </c>
      <c r="Q85" s="31">
        <v>0</v>
      </c>
      <c r="R85" s="31">
        <v>0</v>
      </c>
      <c r="S85" s="31">
        <v>0</v>
      </c>
      <c r="T85" s="31">
        <v>0</v>
      </c>
      <c r="U85" s="31">
        <v>0</v>
      </c>
      <c r="V85" s="31">
        <v>0</v>
      </c>
      <c r="W85" s="31">
        <v>0</v>
      </c>
      <c r="X85" s="31">
        <v>0</v>
      </c>
      <c r="Y85" s="31">
        <v>0</v>
      </c>
      <c r="Z85" s="31">
        <v>0</v>
      </c>
      <c r="AA85" s="31">
        <v>0</v>
      </c>
      <c r="AB85" s="31">
        <v>0</v>
      </c>
      <c r="AC85" s="31">
        <v>0</v>
      </c>
      <c r="AD85" s="31">
        <v>0</v>
      </c>
      <c r="AE85" s="31">
        <v>0</v>
      </c>
      <c r="AF85" s="31">
        <v>15038</v>
      </c>
      <c r="AG85" s="31">
        <v>15115</v>
      </c>
      <c r="AH85" s="31">
        <v>20184</v>
      </c>
      <c r="AI85" s="31">
        <v>40357</v>
      </c>
      <c r="AJ85" s="31">
        <v>10485</v>
      </c>
      <c r="AK85" s="31">
        <v>10539</v>
      </c>
      <c r="AL85" s="31">
        <v>50693</v>
      </c>
      <c r="AM85" s="31">
        <v>50951</v>
      </c>
      <c r="AN85" s="31">
        <v>11108</v>
      </c>
      <c r="AO85" s="31">
        <v>16177</v>
      </c>
      <c r="AP85" s="31">
        <v>11246</v>
      </c>
      <c r="AQ85" s="31">
        <v>5665</v>
      </c>
      <c r="AR85" s="31">
        <v>0</v>
      </c>
      <c r="AS85" s="31">
        <v>0</v>
      </c>
      <c r="AT85" s="31">
        <v>0</v>
      </c>
      <c r="AU85" s="31">
        <v>0</v>
      </c>
      <c r="AV85" s="31">
        <v>0</v>
      </c>
      <c r="AW85" s="31">
        <v>0</v>
      </c>
      <c r="AX85" s="31">
        <v>0</v>
      </c>
      <c r="AY85" s="31">
        <v>0</v>
      </c>
      <c r="AZ85" s="31">
        <v>0</v>
      </c>
      <c r="BA85" s="31">
        <v>0</v>
      </c>
      <c r="BB85" s="31">
        <v>0</v>
      </c>
      <c r="BC85" s="31">
        <v>0</v>
      </c>
      <c r="BD85" s="31">
        <v>0</v>
      </c>
      <c r="BE85" s="31">
        <v>0</v>
      </c>
      <c r="BF85" s="31">
        <v>0</v>
      </c>
      <c r="BG85" s="31">
        <v>0</v>
      </c>
      <c r="BH85" s="31">
        <v>0</v>
      </c>
      <c r="BI85" s="31">
        <v>0</v>
      </c>
      <c r="BJ85" s="31">
        <v>0</v>
      </c>
      <c r="BK85" s="31">
        <v>0</v>
      </c>
      <c r="BL85" s="31">
        <v>0</v>
      </c>
      <c r="BM85" s="31">
        <v>0</v>
      </c>
      <c r="BN85" s="31">
        <v>0</v>
      </c>
      <c r="BO85" s="31">
        <v>0</v>
      </c>
      <c r="BP85" s="31">
        <v>0</v>
      </c>
      <c r="BQ85" s="31">
        <v>0</v>
      </c>
      <c r="BR85" s="31">
        <v>0</v>
      </c>
      <c r="BS85" s="31">
        <v>0</v>
      </c>
      <c r="BT85" s="31">
        <v>0</v>
      </c>
      <c r="BU85" s="31">
        <v>0</v>
      </c>
      <c r="BV85" s="31">
        <v>0</v>
      </c>
      <c r="BW85" s="31">
        <v>0</v>
      </c>
      <c r="BX85" s="31">
        <v>0</v>
      </c>
      <c r="BY85" s="31">
        <v>0</v>
      </c>
      <c r="BZ85" s="31">
        <v>0</v>
      </c>
      <c r="CA85" s="31">
        <v>0</v>
      </c>
      <c r="CB85" s="32">
        <v>0</v>
      </c>
      <c r="CC85" s="33"/>
      <c r="CD85" s="33"/>
      <c r="CE85" s="33"/>
      <c r="CF85" s="33"/>
      <c r="CG85" s="33"/>
      <c r="CH85" s="33"/>
      <c r="CI85" s="33"/>
      <c r="CJ85" s="33"/>
      <c r="CK85" s="33"/>
      <c r="CL85" s="33"/>
      <c r="CM85" s="33"/>
      <c r="CN85" s="33"/>
      <c r="CO85" s="33"/>
      <c r="CP85" s="34"/>
      <c r="CQ85" s="33"/>
      <c r="CR85" s="34"/>
    </row>
    <row r="86" spans="1:96" ht="15" x14ac:dyDescent="0.2">
      <c r="A86" s="30">
        <v>2814</v>
      </c>
      <c r="B86" s="30">
        <v>3</v>
      </c>
      <c r="C86" s="30" t="s">
        <v>107</v>
      </c>
      <c r="D86" s="30" t="s">
        <v>105</v>
      </c>
      <c r="E86" s="30" t="s">
        <v>99</v>
      </c>
      <c r="F86" s="30">
        <v>40323</v>
      </c>
      <c r="G86" s="30" t="s">
        <v>26</v>
      </c>
      <c r="H86" s="31">
        <v>512</v>
      </c>
      <c r="I86" s="31">
        <v>597</v>
      </c>
      <c r="J86" s="31">
        <v>683</v>
      </c>
      <c r="K86" s="31">
        <v>728</v>
      </c>
      <c r="L86" s="31">
        <v>732</v>
      </c>
      <c r="M86" s="31">
        <v>735</v>
      </c>
      <c r="N86" s="31">
        <v>739</v>
      </c>
      <c r="O86" s="31">
        <v>743</v>
      </c>
      <c r="P86" s="31">
        <v>747</v>
      </c>
      <c r="Q86" s="31">
        <v>750</v>
      </c>
      <c r="R86" s="31">
        <v>754</v>
      </c>
      <c r="S86" s="31">
        <v>758</v>
      </c>
      <c r="T86" s="31">
        <v>4573</v>
      </c>
      <c r="U86" s="31">
        <v>12219</v>
      </c>
      <c r="V86" s="31">
        <v>18951</v>
      </c>
      <c r="W86" s="31">
        <v>24765</v>
      </c>
      <c r="X86" s="31">
        <v>29157</v>
      </c>
      <c r="Y86" s="31">
        <v>31957</v>
      </c>
      <c r="Z86" s="31">
        <v>34522</v>
      </c>
      <c r="AA86" s="31">
        <v>36934</v>
      </c>
      <c r="AB86" s="31">
        <v>39151</v>
      </c>
      <c r="AC86" s="31">
        <v>41256</v>
      </c>
      <c r="AD86" s="31">
        <v>43371</v>
      </c>
      <c r="AE86" s="31">
        <v>45496</v>
      </c>
      <c r="AF86" s="31">
        <v>51486</v>
      </c>
      <c r="AG86" s="31">
        <v>57713</v>
      </c>
      <c r="AH86" s="31">
        <v>60325</v>
      </c>
      <c r="AI86" s="31">
        <v>62951</v>
      </c>
      <c r="AJ86" s="31">
        <v>32712</v>
      </c>
      <c r="AK86" s="31">
        <v>0</v>
      </c>
      <c r="AL86" s="31">
        <v>0</v>
      </c>
      <c r="AM86" s="31">
        <v>0</v>
      </c>
      <c r="AN86" s="31">
        <v>0</v>
      </c>
      <c r="AO86" s="31">
        <v>0</v>
      </c>
      <c r="AP86" s="31">
        <v>0</v>
      </c>
      <c r="AQ86" s="31">
        <v>0</v>
      </c>
      <c r="AR86" s="31">
        <v>0</v>
      </c>
      <c r="AS86" s="31">
        <v>0</v>
      </c>
      <c r="AT86" s="31">
        <v>0</v>
      </c>
      <c r="AU86" s="31">
        <v>0</v>
      </c>
      <c r="AV86" s="31">
        <v>0</v>
      </c>
      <c r="AW86" s="31">
        <v>0</v>
      </c>
      <c r="AX86" s="31">
        <v>0</v>
      </c>
      <c r="AY86" s="31">
        <v>0</v>
      </c>
      <c r="AZ86" s="31">
        <v>0</v>
      </c>
      <c r="BA86" s="31">
        <v>0</v>
      </c>
      <c r="BB86" s="31">
        <v>0</v>
      </c>
      <c r="BC86" s="31">
        <v>0</v>
      </c>
      <c r="BD86" s="31">
        <v>0</v>
      </c>
      <c r="BE86" s="31">
        <v>0</v>
      </c>
      <c r="BF86" s="31">
        <v>0</v>
      </c>
      <c r="BG86" s="31">
        <v>0</v>
      </c>
      <c r="BH86" s="31">
        <v>0</v>
      </c>
      <c r="BI86" s="31">
        <v>0</v>
      </c>
      <c r="BJ86" s="31">
        <v>0</v>
      </c>
      <c r="BK86" s="31">
        <v>0</v>
      </c>
      <c r="BL86" s="31">
        <v>0</v>
      </c>
      <c r="BM86" s="31">
        <v>0</v>
      </c>
      <c r="BN86" s="31">
        <v>0</v>
      </c>
      <c r="BO86" s="31">
        <v>0</v>
      </c>
      <c r="BP86" s="31">
        <v>0</v>
      </c>
      <c r="BQ86" s="31">
        <v>0</v>
      </c>
      <c r="BR86" s="31">
        <v>0</v>
      </c>
      <c r="BS86" s="31">
        <v>0</v>
      </c>
      <c r="BT86" s="31">
        <v>0</v>
      </c>
      <c r="BU86" s="31">
        <v>0</v>
      </c>
      <c r="BV86" s="31">
        <v>0</v>
      </c>
      <c r="BW86" s="31">
        <v>0</v>
      </c>
      <c r="BX86" s="31">
        <v>0</v>
      </c>
      <c r="BY86" s="31">
        <v>0</v>
      </c>
      <c r="BZ86" s="31">
        <v>0</v>
      </c>
      <c r="CA86" s="31">
        <v>0</v>
      </c>
      <c r="CB86" s="32">
        <v>8478</v>
      </c>
      <c r="CC86" s="33"/>
      <c r="CD86" s="33"/>
      <c r="CE86" s="33"/>
      <c r="CF86" s="33"/>
      <c r="CG86" s="33"/>
      <c r="CH86" s="33"/>
      <c r="CI86" s="33"/>
      <c r="CJ86" s="33"/>
      <c r="CK86" s="33"/>
      <c r="CL86" s="33"/>
      <c r="CM86" s="33"/>
      <c r="CN86" s="33"/>
      <c r="CO86" s="33"/>
      <c r="CP86" s="34"/>
      <c r="CQ86" s="33"/>
      <c r="CR86" s="34"/>
    </row>
    <row r="87" spans="1:96" ht="15" x14ac:dyDescent="0.2">
      <c r="A87" s="30">
        <v>2814</v>
      </c>
      <c r="B87" s="30">
        <v>3</v>
      </c>
      <c r="C87" s="30" t="s">
        <v>107</v>
      </c>
      <c r="D87" s="30" t="s">
        <v>105</v>
      </c>
      <c r="E87" s="30">
        <v>40000</v>
      </c>
      <c r="F87" s="30">
        <v>40323</v>
      </c>
      <c r="G87" s="30" t="s">
        <v>26</v>
      </c>
      <c r="H87" s="31">
        <v>25271</v>
      </c>
      <c r="I87" s="31">
        <v>25317</v>
      </c>
      <c r="J87" s="31">
        <v>25362</v>
      </c>
      <c r="K87" s="31">
        <v>386</v>
      </c>
      <c r="L87" s="31">
        <v>388</v>
      </c>
      <c r="M87" s="31">
        <v>390</v>
      </c>
      <c r="N87" s="31">
        <v>392</v>
      </c>
      <c r="O87" s="31">
        <v>394</v>
      </c>
      <c r="P87" s="31">
        <v>396</v>
      </c>
      <c r="Q87" s="31">
        <v>398</v>
      </c>
      <c r="R87" s="31">
        <v>400</v>
      </c>
      <c r="S87" s="31">
        <v>404</v>
      </c>
      <c r="T87" s="31">
        <v>2302426</v>
      </c>
      <c r="U87" s="31">
        <v>2306483</v>
      </c>
      <c r="V87" s="31">
        <v>1735055</v>
      </c>
      <c r="W87" s="31">
        <v>1738139</v>
      </c>
      <c r="X87" s="31">
        <v>865470</v>
      </c>
      <c r="Y87" s="31">
        <v>766955</v>
      </c>
      <c r="Z87" s="31">
        <v>718316</v>
      </c>
      <c r="AA87" s="31">
        <v>669596</v>
      </c>
      <c r="AB87" s="31">
        <v>595772</v>
      </c>
      <c r="AC87" s="31">
        <v>596889</v>
      </c>
      <c r="AD87" s="31">
        <v>598011</v>
      </c>
      <c r="AE87" s="31">
        <v>599138</v>
      </c>
      <c r="AF87" s="31">
        <v>2927316</v>
      </c>
      <c r="AG87" s="31">
        <v>730620</v>
      </c>
      <c r="AH87" s="31">
        <v>732006</v>
      </c>
      <c r="AI87" s="31">
        <v>733400</v>
      </c>
      <c r="AJ87" s="31">
        <v>617356</v>
      </c>
      <c r="AK87" s="31">
        <v>0</v>
      </c>
      <c r="AL87" s="31">
        <v>0</v>
      </c>
      <c r="AM87" s="31">
        <v>0</v>
      </c>
      <c r="AN87" s="31">
        <v>0</v>
      </c>
      <c r="AO87" s="31">
        <v>0</v>
      </c>
      <c r="AP87" s="31">
        <v>0</v>
      </c>
      <c r="AQ87" s="31">
        <v>0</v>
      </c>
      <c r="AR87" s="31">
        <v>0</v>
      </c>
      <c r="AS87" s="31">
        <v>0</v>
      </c>
      <c r="AT87" s="31">
        <v>0</v>
      </c>
      <c r="AU87" s="31">
        <v>0</v>
      </c>
      <c r="AV87" s="31">
        <v>0</v>
      </c>
      <c r="AW87" s="31">
        <v>0</v>
      </c>
      <c r="AX87" s="31">
        <v>0</v>
      </c>
      <c r="AY87" s="31">
        <v>0</v>
      </c>
      <c r="AZ87" s="31">
        <v>0</v>
      </c>
      <c r="BA87" s="31">
        <v>0</v>
      </c>
      <c r="BB87" s="31">
        <v>0</v>
      </c>
      <c r="BC87" s="31">
        <v>0</v>
      </c>
      <c r="BD87" s="31">
        <v>0</v>
      </c>
      <c r="BE87" s="31">
        <v>0</v>
      </c>
      <c r="BF87" s="31">
        <v>0</v>
      </c>
      <c r="BG87" s="31">
        <v>0</v>
      </c>
      <c r="BH87" s="31">
        <v>0</v>
      </c>
      <c r="BI87" s="31">
        <v>0</v>
      </c>
      <c r="BJ87" s="31">
        <v>0</v>
      </c>
      <c r="BK87" s="31">
        <v>0</v>
      </c>
      <c r="BL87" s="31">
        <v>0</v>
      </c>
      <c r="BM87" s="31">
        <v>0</v>
      </c>
      <c r="BN87" s="31">
        <v>0</v>
      </c>
      <c r="BO87" s="31">
        <v>0</v>
      </c>
      <c r="BP87" s="31">
        <v>0</v>
      </c>
      <c r="BQ87" s="31">
        <v>0</v>
      </c>
      <c r="BR87" s="31">
        <v>0</v>
      </c>
      <c r="BS87" s="31">
        <v>0</v>
      </c>
      <c r="BT87" s="31">
        <v>0</v>
      </c>
      <c r="BU87" s="31">
        <v>0</v>
      </c>
      <c r="BV87" s="31">
        <v>0</v>
      </c>
      <c r="BW87" s="31">
        <v>0</v>
      </c>
      <c r="BX87" s="31">
        <v>0</v>
      </c>
      <c r="BY87" s="31">
        <v>0</v>
      </c>
      <c r="BZ87" s="31">
        <v>0</v>
      </c>
      <c r="CA87" s="31">
        <v>0</v>
      </c>
      <c r="CB87" s="32">
        <v>79498</v>
      </c>
      <c r="CC87" s="33"/>
      <c r="CD87" s="33"/>
      <c r="CE87" s="33"/>
      <c r="CF87" s="33"/>
      <c r="CG87" s="33"/>
      <c r="CH87" s="33"/>
      <c r="CI87" s="33"/>
      <c r="CJ87" s="33"/>
      <c r="CK87" s="33"/>
      <c r="CL87" s="33"/>
      <c r="CM87" s="33"/>
      <c r="CN87" s="33"/>
      <c r="CO87" s="33"/>
      <c r="CP87" s="34"/>
      <c r="CQ87" s="33"/>
      <c r="CR87" s="34"/>
    </row>
    <row r="88" spans="1:96" ht="15" x14ac:dyDescent="0.2">
      <c r="A88" s="30">
        <v>2814</v>
      </c>
      <c r="B88" s="30">
        <v>5</v>
      </c>
      <c r="C88" s="30" t="s">
        <v>107</v>
      </c>
      <c r="D88" s="30" t="s">
        <v>106</v>
      </c>
      <c r="E88" s="30" t="s">
        <v>99</v>
      </c>
      <c r="F88" s="30">
        <v>40323</v>
      </c>
      <c r="G88" s="30" t="s">
        <v>26</v>
      </c>
      <c r="H88" s="31">
        <v>0</v>
      </c>
      <c r="I88" s="31">
        <v>0</v>
      </c>
      <c r="J88" s="31">
        <v>0</v>
      </c>
      <c r="K88" s="31">
        <v>0</v>
      </c>
      <c r="L88" s="31">
        <v>0</v>
      </c>
      <c r="M88" s="31">
        <v>0</v>
      </c>
      <c r="N88" s="31">
        <v>0</v>
      </c>
      <c r="O88" s="31">
        <v>0</v>
      </c>
      <c r="P88" s="31">
        <v>0</v>
      </c>
      <c r="Q88" s="31">
        <v>0</v>
      </c>
      <c r="R88" s="31">
        <v>0</v>
      </c>
      <c r="S88" s="31">
        <v>0</v>
      </c>
      <c r="T88" s="31">
        <v>0</v>
      </c>
      <c r="U88" s="31">
        <v>0</v>
      </c>
      <c r="V88" s="31">
        <v>0</v>
      </c>
      <c r="W88" s="31">
        <v>0</v>
      </c>
      <c r="X88" s="31">
        <v>0</v>
      </c>
      <c r="Y88" s="31">
        <v>0</v>
      </c>
      <c r="Z88" s="31">
        <v>0</v>
      </c>
      <c r="AA88" s="31">
        <v>0</v>
      </c>
      <c r="AB88" s="31">
        <v>0</v>
      </c>
      <c r="AC88" s="31">
        <v>0</v>
      </c>
      <c r="AD88" s="31">
        <v>0</v>
      </c>
      <c r="AE88" s="31">
        <v>0</v>
      </c>
      <c r="AF88" s="31">
        <v>39</v>
      </c>
      <c r="AG88" s="31">
        <v>316</v>
      </c>
      <c r="AH88" s="31">
        <v>712</v>
      </c>
      <c r="AI88" s="31">
        <v>913</v>
      </c>
      <c r="AJ88" s="31">
        <v>981</v>
      </c>
      <c r="AK88" s="31">
        <v>1009</v>
      </c>
      <c r="AL88" s="31">
        <v>1014</v>
      </c>
      <c r="AM88" s="31">
        <v>1020</v>
      </c>
      <c r="AN88" s="31">
        <v>1025</v>
      </c>
      <c r="AO88" s="31">
        <v>1030</v>
      </c>
      <c r="AP88" s="31">
        <v>1035</v>
      </c>
      <c r="AQ88" s="31">
        <v>520</v>
      </c>
      <c r="AR88" s="31">
        <v>0</v>
      </c>
      <c r="AS88" s="31">
        <v>0</v>
      </c>
      <c r="AT88" s="31">
        <v>0</v>
      </c>
      <c r="AU88" s="31">
        <v>0</v>
      </c>
      <c r="AV88" s="31">
        <v>0</v>
      </c>
      <c r="AW88" s="31">
        <v>0</v>
      </c>
      <c r="AX88" s="31">
        <v>0</v>
      </c>
      <c r="AY88" s="31">
        <v>0</v>
      </c>
      <c r="AZ88" s="31">
        <v>0</v>
      </c>
      <c r="BA88" s="31">
        <v>0</v>
      </c>
      <c r="BB88" s="31">
        <v>0</v>
      </c>
      <c r="BC88" s="31">
        <v>0</v>
      </c>
      <c r="BD88" s="31">
        <v>0</v>
      </c>
      <c r="BE88" s="31">
        <v>0</v>
      </c>
      <c r="BF88" s="31">
        <v>0</v>
      </c>
      <c r="BG88" s="31">
        <v>0</v>
      </c>
      <c r="BH88" s="31">
        <v>0</v>
      </c>
      <c r="BI88" s="31">
        <v>0</v>
      </c>
      <c r="BJ88" s="31">
        <v>0</v>
      </c>
      <c r="BK88" s="31">
        <v>0</v>
      </c>
      <c r="BL88" s="31">
        <v>0</v>
      </c>
      <c r="BM88" s="31">
        <v>0</v>
      </c>
      <c r="BN88" s="31">
        <v>0</v>
      </c>
      <c r="BO88" s="31">
        <v>0</v>
      </c>
      <c r="BP88" s="31">
        <v>0</v>
      </c>
      <c r="BQ88" s="31">
        <v>0</v>
      </c>
      <c r="BR88" s="31">
        <v>0</v>
      </c>
      <c r="BS88" s="31">
        <v>0</v>
      </c>
      <c r="BT88" s="31">
        <v>0</v>
      </c>
      <c r="BU88" s="31">
        <v>0</v>
      </c>
      <c r="BV88" s="31">
        <v>0</v>
      </c>
      <c r="BW88" s="31">
        <v>0</v>
      </c>
      <c r="BX88" s="31">
        <v>0</v>
      </c>
      <c r="BY88" s="31">
        <v>0</v>
      </c>
      <c r="BZ88" s="31">
        <v>0</v>
      </c>
      <c r="CA88" s="31">
        <v>0</v>
      </c>
      <c r="CB88" s="32">
        <v>0</v>
      </c>
      <c r="CC88" s="33"/>
      <c r="CD88" s="33"/>
      <c r="CE88" s="33"/>
      <c r="CF88" s="33"/>
      <c r="CG88" s="33"/>
      <c r="CH88" s="33"/>
      <c r="CI88" s="33"/>
      <c r="CJ88" s="33"/>
      <c r="CK88" s="33"/>
      <c r="CL88" s="33"/>
      <c r="CM88" s="33"/>
      <c r="CN88" s="33"/>
      <c r="CO88" s="33"/>
      <c r="CP88" s="34"/>
      <c r="CQ88" s="33"/>
      <c r="CR88" s="34"/>
    </row>
    <row r="89" spans="1:96" ht="15" x14ac:dyDescent="0.2">
      <c r="A89" s="30">
        <v>2814</v>
      </c>
      <c r="B89" s="30">
        <v>5</v>
      </c>
      <c r="C89" s="30" t="s">
        <v>107</v>
      </c>
      <c r="D89" s="30" t="s">
        <v>106</v>
      </c>
      <c r="E89" s="30">
        <v>40000</v>
      </c>
      <c r="F89" s="30">
        <v>40323</v>
      </c>
      <c r="G89" s="30" t="s">
        <v>26</v>
      </c>
      <c r="H89" s="31">
        <v>0</v>
      </c>
      <c r="I89" s="31">
        <v>0</v>
      </c>
      <c r="J89" s="31">
        <v>0</v>
      </c>
      <c r="K89" s="31">
        <v>0</v>
      </c>
      <c r="L89" s="31">
        <v>0</v>
      </c>
      <c r="M89" s="31">
        <v>0</v>
      </c>
      <c r="N89" s="31">
        <v>0</v>
      </c>
      <c r="O89" s="31">
        <v>0</v>
      </c>
      <c r="P89" s="31">
        <v>0</v>
      </c>
      <c r="Q89" s="31">
        <v>0</v>
      </c>
      <c r="R89" s="31">
        <v>0</v>
      </c>
      <c r="S89" s="31">
        <v>0</v>
      </c>
      <c r="T89" s="31">
        <v>0</v>
      </c>
      <c r="U89" s="31">
        <v>0</v>
      </c>
      <c r="V89" s="31">
        <v>0</v>
      </c>
      <c r="W89" s="31">
        <v>0</v>
      </c>
      <c r="X89" s="31">
        <v>0</v>
      </c>
      <c r="Y89" s="31">
        <v>0</v>
      </c>
      <c r="Z89" s="31">
        <v>0</v>
      </c>
      <c r="AA89" s="31">
        <v>0</v>
      </c>
      <c r="AB89" s="31">
        <v>0</v>
      </c>
      <c r="AC89" s="31">
        <v>0</v>
      </c>
      <c r="AD89" s="31">
        <v>0</v>
      </c>
      <c r="AE89" s="31">
        <v>0</v>
      </c>
      <c r="AF89" s="31">
        <v>50021</v>
      </c>
      <c r="AG89" s="31">
        <v>100168</v>
      </c>
      <c r="AH89" s="31">
        <v>100378</v>
      </c>
      <c r="AI89" s="31">
        <v>50484</v>
      </c>
      <c r="AJ89" s="31">
        <v>520</v>
      </c>
      <c r="AK89" s="31">
        <v>536</v>
      </c>
      <c r="AL89" s="31">
        <v>538</v>
      </c>
      <c r="AM89" s="31">
        <v>541</v>
      </c>
      <c r="AN89" s="31">
        <v>544</v>
      </c>
      <c r="AO89" s="31">
        <v>546</v>
      </c>
      <c r="AP89" s="31">
        <v>549</v>
      </c>
      <c r="AQ89" s="31">
        <v>276</v>
      </c>
      <c r="AR89" s="31">
        <v>0</v>
      </c>
      <c r="AS89" s="31">
        <v>0</v>
      </c>
      <c r="AT89" s="31">
        <v>0</v>
      </c>
      <c r="AU89" s="31">
        <v>0</v>
      </c>
      <c r="AV89" s="31">
        <v>0</v>
      </c>
      <c r="AW89" s="31">
        <v>0</v>
      </c>
      <c r="AX89" s="31">
        <v>0</v>
      </c>
      <c r="AY89" s="31">
        <v>0</v>
      </c>
      <c r="AZ89" s="31">
        <v>0</v>
      </c>
      <c r="BA89" s="31">
        <v>0</v>
      </c>
      <c r="BB89" s="31">
        <v>0</v>
      </c>
      <c r="BC89" s="31">
        <v>0</v>
      </c>
      <c r="BD89" s="31">
        <v>0</v>
      </c>
      <c r="BE89" s="31">
        <v>0</v>
      </c>
      <c r="BF89" s="31">
        <v>0</v>
      </c>
      <c r="BG89" s="31">
        <v>0</v>
      </c>
      <c r="BH89" s="31">
        <v>0</v>
      </c>
      <c r="BI89" s="31">
        <v>0</v>
      </c>
      <c r="BJ89" s="31">
        <v>0</v>
      </c>
      <c r="BK89" s="31">
        <v>0</v>
      </c>
      <c r="BL89" s="31">
        <v>0</v>
      </c>
      <c r="BM89" s="31">
        <v>0</v>
      </c>
      <c r="BN89" s="31">
        <v>0</v>
      </c>
      <c r="BO89" s="31">
        <v>0</v>
      </c>
      <c r="BP89" s="31">
        <v>0</v>
      </c>
      <c r="BQ89" s="31">
        <v>0</v>
      </c>
      <c r="BR89" s="31">
        <v>0</v>
      </c>
      <c r="BS89" s="31">
        <v>0</v>
      </c>
      <c r="BT89" s="31">
        <v>0</v>
      </c>
      <c r="BU89" s="31">
        <v>0</v>
      </c>
      <c r="BV89" s="31">
        <v>0</v>
      </c>
      <c r="BW89" s="31">
        <v>0</v>
      </c>
      <c r="BX89" s="31">
        <v>0</v>
      </c>
      <c r="BY89" s="31">
        <v>0</v>
      </c>
      <c r="BZ89" s="31">
        <v>0</v>
      </c>
      <c r="CA89" s="31">
        <v>0</v>
      </c>
      <c r="CB89" s="32">
        <v>0</v>
      </c>
      <c r="CC89" s="33"/>
      <c r="CD89" s="33"/>
      <c r="CE89" s="33"/>
      <c r="CF89" s="33"/>
      <c r="CG89" s="33"/>
      <c r="CH89" s="33"/>
      <c r="CI89" s="33"/>
      <c r="CJ89" s="33"/>
      <c r="CK89" s="33"/>
      <c r="CL89" s="33"/>
      <c r="CM89" s="33"/>
      <c r="CN89" s="33"/>
      <c r="CO89" s="33"/>
      <c r="CP89" s="34"/>
      <c r="CQ89" s="33"/>
      <c r="CR89" s="34"/>
    </row>
    <row r="90" spans="1:96" ht="15" x14ac:dyDescent="0.2">
      <c r="A90" s="30">
        <v>2814</v>
      </c>
      <c r="B90" s="30">
        <v>7</v>
      </c>
      <c r="C90" s="30" t="s">
        <v>107</v>
      </c>
      <c r="D90" s="30" t="s">
        <v>106</v>
      </c>
      <c r="E90" s="30" t="s">
        <v>99</v>
      </c>
      <c r="F90" s="30">
        <v>40323</v>
      </c>
      <c r="G90" s="30" t="s">
        <v>26</v>
      </c>
      <c r="H90" s="31">
        <v>12664</v>
      </c>
      <c r="I90" s="31">
        <v>12728</v>
      </c>
      <c r="J90" s="31">
        <v>12793</v>
      </c>
      <c r="K90" s="31">
        <v>12858</v>
      </c>
      <c r="L90" s="31">
        <v>12923</v>
      </c>
      <c r="M90" s="31">
        <v>12989</v>
      </c>
      <c r="N90" s="31">
        <v>13054</v>
      </c>
      <c r="O90" s="31">
        <v>13121</v>
      </c>
      <c r="P90" s="31">
        <v>13187</v>
      </c>
      <c r="Q90" s="31">
        <v>13254</v>
      </c>
      <c r="R90" s="31">
        <v>13321</v>
      </c>
      <c r="S90" s="31">
        <v>13389</v>
      </c>
      <c r="T90" s="31">
        <v>13623</v>
      </c>
      <c r="U90" s="31">
        <v>14023</v>
      </c>
      <c r="V90" s="31">
        <v>14260</v>
      </c>
      <c r="W90" s="31">
        <v>14332</v>
      </c>
      <c r="X90" s="31">
        <v>14405</v>
      </c>
      <c r="Y90" s="31">
        <v>15307</v>
      </c>
      <c r="Z90" s="31">
        <v>18284</v>
      </c>
      <c r="AA90" s="31">
        <v>22520</v>
      </c>
      <c r="AB90" s="31">
        <v>26777</v>
      </c>
      <c r="AC90" s="31">
        <v>30227</v>
      </c>
      <c r="AD90" s="31">
        <v>32618</v>
      </c>
      <c r="AE90" s="31">
        <v>34108</v>
      </c>
      <c r="AF90" s="31">
        <v>35027</v>
      </c>
      <c r="AG90" s="31">
        <v>35901</v>
      </c>
      <c r="AH90" s="31">
        <v>36448</v>
      </c>
      <c r="AI90" s="31">
        <v>36757</v>
      </c>
      <c r="AJ90" s="31">
        <v>36993</v>
      </c>
      <c r="AK90" s="31">
        <v>37189</v>
      </c>
      <c r="AL90" s="31">
        <v>37378</v>
      </c>
      <c r="AM90" s="31">
        <v>37567</v>
      </c>
      <c r="AN90" s="31">
        <v>37758</v>
      </c>
      <c r="AO90" s="31">
        <v>37949</v>
      </c>
      <c r="AP90" s="31">
        <v>38142</v>
      </c>
      <c r="AQ90" s="31">
        <v>19169</v>
      </c>
      <c r="AR90" s="31">
        <v>0</v>
      </c>
      <c r="AS90" s="31">
        <v>0</v>
      </c>
      <c r="AT90" s="31">
        <v>0</v>
      </c>
      <c r="AU90" s="31">
        <v>0</v>
      </c>
      <c r="AV90" s="31">
        <v>0</v>
      </c>
      <c r="AW90" s="31">
        <v>0</v>
      </c>
      <c r="AX90" s="31">
        <v>0</v>
      </c>
      <c r="AY90" s="31">
        <v>0</v>
      </c>
      <c r="AZ90" s="31">
        <v>0</v>
      </c>
      <c r="BA90" s="31">
        <v>0</v>
      </c>
      <c r="BB90" s="31">
        <v>0</v>
      </c>
      <c r="BC90" s="31">
        <v>0</v>
      </c>
      <c r="BD90" s="31">
        <v>0</v>
      </c>
      <c r="BE90" s="31">
        <v>0</v>
      </c>
      <c r="BF90" s="31">
        <v>0</v>
      </c>
      <c r="BG90" s="31">
        <v>0</v>
      </c>
      <c r="BH90" s="31">
        <v>0</v>
      </c>
      <c r="BI90" s="31">
        <v>0</v>
      </c>
      <c r="BJ90" s="31">
        <v>0</v>
      </c>
      <c r="BK90" s="31">
        <v>0</v>
      </c>
      <c r="BL90" s="31">
        <v>0</v>
      </c>
      <c r="BM90" s="31">
        <v>0</v>
      </c>
      <c r="BN90" s="31">
        <v>0</v>
      </c>
      <c r="BO90" s="31">
        <v>0</v>
      </c>
      <c r="BP90" s="31">
        <v>0</v>
      </c>
      <c r="BQ90" s="31">
        <v>0</v>
      </c>
      <c r="BR90" s="31">
        <v>0</v>
      </c>
      <c r="BS90" s="31">
        <v>0</v>
      </c>
      <c r="BT90" s="31">
        <v>0</v>
      </c>
      <c r="BU90" s="31">
        <v>0</v>
      </c>
      <c r="BV90" s="31">
        <v>0</v>
      </c>
      <c r="BW90" s="31">
        <v>0</v>
      </c>
      <c r="BX90" s="31">
        <v>0</v>
      </c>
      <c r="BY90" s="31">
        <v>0</v>
      </c>
      <c r="BZ90" s="31">
        <v>0</v>
      </c>
      <c r="CA90" s="31">
        <v>0</v>
      </c>
      <c r="CB90" s="32">
        <v>156281</v>
      </c>
      <c r="CC90" s="33"/>
      <c r="CD90" s="33"/>
      <c r="CE90" s="33"/>
      <c r="CF90" s="33"/>
      <c r="CG90" s="33"/>
      <c r="CH90" s="33"/>
      <c r="CI90" s="33"/>
      <c r="CJ90" s="33"/>
      <c r="CK90" s="33"/>
      <c r="CL90" s="33"/>
      <c r="CM90" s="33"/>
      <c r="CN90" s="33"/>
      <c r="CO90" s="33"/>
      <c r="CP90" s="34"/>
      <c r="CQ90" s="33"/>
      <c r="CR90" s="34"/>
    </row>
    <row r="91" spans="1:96" ht="15" x14ac:dyDescent="0.2">
      <c r="A91" s="30">
        <v>2814</v>
      </c>
      <c r="B91" s="30">
        <v>7</v>
      </c>
      <c r="C91" s="30" t="s">
        <v>107</v>
      </c>
      <c r="D91" s="30" t="s">
        <v>106</v>
      </c>
      <c r="E91" s="30">
        <v>40000</v>
      </c>
      <c r="F91" s="30">
        <v>40323</v>
      </c>
      <c r="G91" s="30" t="s">
        <v>26</v>
      </c>
      <c r="H91" s="31">
        <v>6719</v>
      </c>
      <c r="I91" s="31">
        <v>6753</v>
      </c>
      <c r="J91" s="31">
        <v>6787</v>
      </c>
      <c r="K91" s="31">
        <v>6822</v>
      </c>
      <c r="L91" s="31">
        <v>6856</v>
      </c>
      <c r="M91" s="31">
        <v>6891</v>
      </c>
      <c r="N91" s="31">
        <v>6926</v>
      </c>
      <c r="O91" s="31">
        <v>6961</v>
      </c>
      <c r="P91" s="31">
        <v>6997</v>
      </c>
      <c r="Q91" s="31">
        <v>7032</v>
      </c>
      <c r="R91" s="31">
        <v>7068</v>
      </c>
      <c r="S91" s="31">
        <v>7105</v>
      </c>
      <c r="T91" s="31">
        <v>107228</v>
      </c>
      <c r="U91" s="31">
        <v>107440</v>
      </c>
      <c r="V91" s="31">
        <v>7566</v>
      </c>
      <c r="W91" s="31">
        <v>7604</v>
      </c>
      <c r="X91" s="31">
        <v>7643</v>
      </c>
      <c r="Y91" s="31">
        <v>508121</v>
      </c>
      <c r="Z91" s="31">
        <v>1259701</v>
      </c>
      <c r="AA91" s="31">
        <v>1261948</v>
      </c>
      <c r="AB91" s="31">
        <v>1264207</v>
      </c>
      <c r="AC91" s="31">
        <v>766037</v>
      </c>
      <c r="AD91" s="31">
        <v>617306</v>
      </c>
      <c r="AE91" s="31">
        <v>218096</v>
      </c>
      <c r="AF91" s="31">
        <v>268584</v>
      </c>
      <c r="AG91" s="31">
        <v>189048</v>
      </c>
      <c r="AH91" s="31">
        <v>69338</v>
      </c>
      <c r="AI91" s="31">
        <v>44502</v>
      </c>
      <c r="AJ91" s="31">
        <v>24627</v>
      </c>
      <c r="AK91" s="31">
        <v>19731</v>
      </c>
      <c r="AL91" s="31">
        <v>19831</v>
      </c>
      <c r="AM91" s="31">
        <v>19932</v>
      </c>
      <c r="AN91" s="31">
        <v>20033</v>
      </c>
      <c r="AO91" s="31">
        <v>20135</v>
      </c>
      <c r="AP91" s="31">
        <v>20237</v>
      </c>
      <c r="AQ91" s="31">
        <v>10169</v>
      </c>
      <c r="AR91" s="31">
        <v>0</v>
      </c>
      <c r="AS91" s="31">
        <v>0</v>
      </c>
      <c r="AT91" s="31">
        <v>0</v>
      </c>
      <c r="AU91" s="31">
        <v>0</v>
      </c>
      <c r="AV91" s="31">
        <v>0</v>
      </c>
      <c r="AW91" s="31">
        <v>0</v>
      </c>
      <c r="AX91" s="31">
        <v>0</v>
      </c>
      <c r="AY91" s="31">
        <v>0</v>
      </c>
      <c r="AZ91" s="31">
        <v>0</v>
      </c>
      <c r="BA91" s="31">
        <v>0</v>
      </c>
      <c r="BB91" s="31">
        <v>0</v>
      </c>
      <c r="BC91" s="31">
        <v>0</v>
      </c>
      <c r="BD91" s="31">
        <v>0</v>
      </c>
      <c r="BE91" s="31">
        <v>0</v>
      </c>
      <c r="BF91" s="31">
        <v>0</v>
      </c>
      <c r="BG91" s="31">
        <v>0</v>
      </c>
      <c r="BH91" s="31">
        <v>0</v>
      </c>
      <c r="BI91" s="31">
        <v>0</v>
      </c>
      <c r="BJ91" s="31">
        <v>0</v>
      </c>
      <c r="BK91" s="31">
        <v>0</v>
      </c>
      <c r="BL91" s="31">
        <v>0</v>
      </c>
      <c r="BM91" s="31">
        <v>0</v>
      </c>
      <c r="BN91" s="31">
        <v>0</v>
      </c>
      <c r="BO91" s="31">
        <v>0</v>
      </c>
      <c r="BP91" s="31">
        <v>0</v>
      </c>
      <c r="BQ91" s="31">
        <v>0</v>
      </c>
      <c r="BR91" s="31">
        <v>0</v>
      </c>
      <c r="BS91" s="31">
        <v>0</v>
      </c>
      <c r="BT91" s="31">
        <v>0</v>
      </c>
      <c r="BU91" s="31">
        <v>0</v>
      </c>
      <c r="BV91" s="31">
        <v>0</v>
      </c>
      <c r="BW91" s="31">
        <v>0</v>
      </c>
      <c r="BX91" s="31">
        <v>0</v>
      </c>
      <c r="BY91" s="31">
        <v>0</v>
      </c>
      <c r="BZ91" s="31">
        <v>0</v>
      </c>
      <c r="CA91" s="31">
        <v>0</v>
      </c>
      <c r="CB91" s="32">
        <v>82917</v>
      </c>
      <c r="CC91" s="33"/>
      <c r="CD91" s="33"/>
      <c r="CE91" s="33"/>
      <c r="CF91" s="33"/>
      <c r="CG91" s="33"/>
      <c r="CH91" s="33"/>
      <c r="CI91" s="33"/>
      <c r="CJ91" s="33"/>
      <c r="CK91" s="33"/>
      <c r="CL91" s="33"/>
      <c r="CM91" s="33"/>
      <c r="CN91" s="33"/>
      <c r="CO91" s="33"/>
      <c r="CP91" s="34"/>
      <c r="CQ91" s="33"/>
      <c r="CR91" s="34"/>
    </row>
    <row r="92" spans="1:96" ht="15" x14ac:dyDescent="0.2">
      <c r="A92" s="30">
        <v>2820</v>
      </c>
      <c r="B92" s="30">
        <v>1</v>
      </c>
      <c r="C92" s="30" t="s">
        <v>108</v>
      </c>
      <c r="D92" s="30" t="s">
        <v>109</v>
      </c>
      <c r="E92" s="30">
        <v>40000</v>
      </c>
      <c r="F92" s="30">
        <v>40323</v>
      </c>
      <c r="G92" s="30" t="s">
        <v>26</v>
      </c>
      <c r="H92" s="31">
        <v>100000</v>
      </c>
      <c r="I92" s="31">
        <v>1000000</v>
      </c>
      <c r="J92" s="31">
        <v>750000</v>
      </c>
      <c r="K92" s="31">
        <v>750000</v>
      </c>
      <c r="L92" s="31">
        <v>300000</v>
      </c>
      <c r="M92" s="31">
        <v>200000</v>
      </c>
      <c r="N92" s="31">
        <v>200000</v>
      </c>
      <c r="O92" s="31">
        <v>100000</v>
      </c>
      <c r="P92" s="31">
        <v>0</v>
      </c>
      <c r="Q92" s="31">
        <v>0</v>
      </c>
      <c r="R92" s="31">
        <v>0</v>
      </c>
      <c r="S92" s="31">
        <v>0</v>
      </c>
      <c r="T92" s="31">
        <v>0</v>
      </c>
      <c r="U92" s="31">
        <v>0</v>
      </c>
      <c r="V92" s="31">
        <v>0</v>
      </c>
      <c r="W92" s="31">
        <v>0</v>
      </c>
      <c r="X92" s="31">
        <v>0</v>
      </c>
      <c r="Y92" s="31">
        <v>0</v>
      </c>
      <c r="Z92" s="31">
        <v>0</v>
      </c>
      <c r="AA92" s="31">
        <v>0</v>
      </c>
      <c r="AB92" s="31">
        <v>0</v>
      </c>
      <c r="AC92" s="31">
        <v>0</v>
      </c>
      <c r="AD92" s="31">
        <v>0</v>
      </c>
      <c r="AE92" s="31">
        <v>0</v>
      </c>
      <c r="AF92" s="31">
        <v>0</v>
      </c>
      <c r="AG92" s="31">
        <v>0</v>
      </c>
      <c r="AH92" s="31">
        <v>0</v>
      </c>
      <c r="AI92" s="31">
        <v>0</v>
      </c>
      <c r="AJ92" s="31">
        <v>0</v>
      </c>
      <c r="AK92" s="31">
        <v>0</v>
      </c>
      <c r="AL92" s="31">
        <v>0</v>
      </c>
      <c r="AM92" s="31">
        <v>0</v>
      </c>
      <c r="AN92" s="31">
        <v>0</v>
      </c>
      <c r="AO92" s="31">
        <v>0</v>
      </c>
      <c r="AP92" s="31">
        <v>0</v>
      </c>
      <c r="AQ92" s="31">
        <v>0</v>
      </c>
      <c r="AR92" s="31">
        <v>0</v>
      </c>
      <c r="AS92" s="31">
        <v>0</v>
      </c>
      <c r="AT92" s="31">
        <v>0</v>
      </c>
      <c r="AU92" s="31">
        <v>0</v>
      </c>
      <c r="AV92" s="31">
        <v>0</v>
      </c>
      <c r="AW92" s="31">
        <v>0</v>
      </c>
      <c r="AX92" s="31">
        <v>0</v>
      </c>
      <c r="AY92" s="31">
        <v>0</v>
      </c>
      <c r="AZ92" s="31">
        <v>0</v>
      </c>
      <c r="BA92" s="31">
        <v>0</v>
      </c>
      <c r="BB92" s="31">
        <v>0</v>
      </c>
      <c r="BC92" s="31">
        <v>0</v>
      </c>
      <c r="BD92" s="31">
        <v>0</v>
      </c>
      <c r="BE92" s="31">
        <v>0</v>
      </c>
      <c r="BF92" s="31">
        <v>0</v>
      </c>
      <c r="BG92" s="31">
        <v>0</v>
      </c>
      <c r="BH92" s="31">
        <v>0</v>
      </c>
      <c r="BI92" s="31">
        <v>0</v>
      </c>
      <c r="BJ92" s="31">
        <v>0</v>
      </c>
      <c r="BK92" s="31">
        <v>0</v>
      </c>
      <c r="BL92" s="31">
        <v>0</v>
      </c>
      <c r="BM92" s="31">
        <v>0</v>
      </c>
      <c r="BN92" s="31">
        <v>0</v>
      </c>
      <c r="BO92" s="31">
        <v>0</v>
      </c>
      <c r="BP92" s="31">
        <v>0</v>
      </c>
      <c r="BQ92" s="31">
        <v>0</v>
      </c>
      <c r="BR92" s="31">
        <v>0</v>
      </c>
      <c r="BS92" s="31">
        <v>0</v>
      </c>
      <c r="BT92" s="31">
        <v>0</v>
      </c>
      <c r="BU92" s="31">
        <v>0</v>
      </c>
      <c r="BV92" s="31">
        <v>0</v>
      </c>
      <c r="BW92" s="31">
        <v>0</v>
      </c>
      <c r="BX92" s="31">
        <v>0</v>
      </c>
      <c r="BY92" s="31">
        <v>0</v>
      </c>
      <c r="BZ92" s="31">
        <v>0</v>
      </c>
      <c r="CA92" s="31">
        <v>0</v>
      </c>
      <c r="CB92" s="32">
        <v>3400000</v>
      </c>
      <c r="CC92" s="33"/>
      <c r="CD92" s="33"/>
      <c r="CE92" s="33"/>
      <c r="CF92" s="33"/>
      <c r="CG92" s="33"/>
      <c r="CH92" s="33"/>
      <c r="CI92" s="33"/>
      <c r="CJ92" s="33"/>
      <c r="CK92" s="33"/>
      <c r="CL92" s="33"/>
      <c r="CM92" s="33"/>
      <c r="CN92" s="33"/>
      <c r="CO92" s="33"/>
      <c r="CP92" s="34"/>
      <c r="CQ92" s="33"/>
      <c r="CR92" s="34"/>
    </row>
    <row r="93" spans="1:96" ht="15" x14ac:dyDescent="0.2">
      <c r="A93" s="30">
        <v>2820</v>
      </c>
      <c r="B93" s="30">
        <v>2</v>
      </c>
      <c r="C93" s="30" t="s">
        <v>108</v>
      </c>
      <c r="D93" s="30" t="s">
        <v>102</v>
      </c>
      <c r="E93" s="30" t="s">
        <v>99</v>
      </c>
      <c r="F93" s="30">
        <v>40323</v>
      </c>
      <c r="G93" s="30" t="s">
        <v>26</v>
      </c>
      <c r="H93" s="31">
        <v>0</v>
      </c>
      <c r="I93" s="31">
        <v>0</v>
      </c>
      <c r="J93" s="31">
        <v>100000</v>
      </c>
      <c r="K93" s="31">
        <v>75000</v>
      </c>
      <c r="L93" s="31">
        <v>75000</v>
      </c>
      <c r="M93" s="31">
        <v>10000</v>
      </c>
      <c r="N93" s="31">
        <v>0</v>
      </c>
      <c r="O93" s="31">
        <v>0</v>
      </c>
      <c r="P93" s="31">
        <v>0</v>
      </c>
      <c r="Q93" s="31">
        <v>0</v>
      </c>
      <c r="R93" s="31">
        <v>0</v>
      </c>
      <c r="S93" s="31">
        <v>0</v>
      </c>
      <c r="T93" s="31">
        <v>0</v>
      </c>
      <c r="U93" s="31">
        <v>0</v>
      </c>
      <c r="V93" s="31">
        <v>0</v>
      </c>
      <c r="W93" s="31">
        <v>0</v>
      </c>
      <c r="X93" s="31">
        <v>0</v>
      </c>
      <c r="Y93" s="31">
        <v>0</v>
      </c>
      <c r="Z93" s="31">
        <v>0</v>
      </c>
      <c r="AA93" s="31">
        <v>0</v>
      </c>
      <c r="AB93" s="31">
        <v>0</v>
      </c>
      <c r="AC93" s="31">
        <v>0</v>
      </c>
      <c r="AD93" s="31">
        <v>0</v>
      </c>
      <c r="AE93" s="31">
        <v>0</v>
      </c>
      <c r="AF93" s="31">
        <v>0</v>
      </c>
      <c r="AG93" s="31">
        <v>0</v>
      </c>
      <c r="AH93" s="31">
        <v>0</v>
      </c>
      <c r="AI93" s="31">
        <v>0</v>
      </c>
      <c r="AJ93" s="31">
        <v>0</v>
      </c>
      <c r="AK93" s="31">
        <v>0</v>
      </c>
      <c r="AL93" s="31">
        <v>0</v>
      </c>
      <c r="AM93" s="31">
        <v>0</v>
      </c>
      <c r="AN93" s="31">
        <v>0</v>
      </c>
      <c r="AO93" s="31">
        <v>0</v>
      </c>
      <c r="AP93" s="31">
        <v>0</v>
      </c>
      <c r="AQ93" s="31">
        <v>0</v>
      </c>
      <c r="AR93" s="31">
        <v>0</v>
      </c>
      <c r="AS93" s="31">
        <v>0</v>
      </c>
      <c r="AT93" s="31">
        <v>0</v>
      </c>
      <c r="AU93" s="31">
        <v>0</v>
      </c>
      <c r="AV93" s="31">
        <v>0</v>
      </c>
      <c r="AW93" s="31">
        <v>0</v>
      </c>
      <c r="AX93" s="31">
        <v>0</v>
      </c>
      <c r="AY93" s="31">
        <v>0</v>
      </c>
      <c r="AZ93" s="31">
        <v>0</v>
      </c>
      <c r="BA93" s="31">
        <v>0</v>
      </c>
      <c r="BB93" s="31">
        <v>0</v>
      </c>
      <c r="BC93" s="31">
        <v>0</v>
      </c>
      <c r="BD93" s="31">
        <v>0</v>
      </c>
      <c r="BE93" s="31">
        <v>0</v>
      </c>
      <c r="BF93" s="31">
        <v>0</v>
      </c>
      <c r="BG93" s="31">
        <v>0</v>
      </c>
      <c r="BH93" s="31">
        <v>0</v>
      </c>
      <c r="BI93" s="31">
        <v>0</v>
      </c>
      <c r="BJ93" s="31">
        <v>0</v>
      </c>
      <c r="BK93" s="31">
        <v>0</v>
      </c>
      <c r="BL93" s="31">
        <v>0</v>
      </c>
      <c r="BM93" s="31">
        <v>0</v>
      </c>
      <c r="BN93" s="31">
        <v>0</v>
      </c>
      <c r="BO93" s="31">
        <v>0</v>
      </c>
      <c r="BP93" s="31">
        <v>0</v>
      </c>
      <c r="BQ93" s="31">
        <v>0</v>
      </c>
      <c r="BR93" s="31">
        <v>0</v>
      </c>
      <c r="BS93" s="31">
        <v>0</v>
      </c>
      <c r="BT93" s="31">
        <v>0</v>
      </c>
      <c r="BU93" s="31">
        <v>0</v>
      </c>
      <c r="BV93" s="31">
        <v>0</v>
      </c>
      <c r="BW93" s="31">
        <v>0</v>
      </c>
      <c r="BX93" s="31">
        <v>0</v>
      </c>
      <c r="BY93" s="31">
        <v>0</v>
      </c>
      <c r="BZ93" s="31">
        <v>0</v>
      </c>
      <c r="CA93" s="31">
        <v>0</v>
      </c>
      <c r="CB93" s="32">
        <v>260000</v>
      </c>
      <c r="CC93" s="33"/>
      <c r="CD93" s="33"/>
      <c r="CE93" s="33"/>
      <c r="CF93" s="33"/>
      <c r="CG93" s="33"/>
      <c r="CH93" s="33"/>
      <c r="CI93" s="33"/>
      <c r="CJ93" s="33"/>
      <c r="CK93" s="33"/>
      <c r="CL93" s="33"/>
      <c r="CM93" s="33"/>
      <c r="CN93" s="33"/>
      <c r="CO93" s="33"/>
      <c r="CP93" s="34"/>
      <c r="CQ93" s="33"/>
      <c r="CR93" s="34"/>
    </row>
    <row r="94" spans="1:96" ht="15" x14ac:dyDescent="0.2">
      <c r="A94" s="30">
        <v>2821</v>
      </c>
      <c r="B94" s="30">
        <v>1</v>
      </c>
      <c r="C94" s="30" t="s">
        <v>110</v>
      </c>
      <c r="D94" s="30" t="s">
        <v>94</v>
      </c>
      <c r="E94" s="30" t="s">
        <v>99</v>
      </c>
      <c r="F94" s="30">
        <v>40323</v>
      </c>
      <c r="G94" s="30" t="s">
        <v>26</v>
      </c>
      <c r="H94" s="31">
        <v>0</v>
      </c>
      <c r="I94" s="31">
        <v>0</v>
      </c>
      <c r="J94" s="31">
        <v>0</v>
      </c>
      <c r="K94" s="31">
        <v>0</v>
      </c>
      <c r="L94" s="31">
        <v>0</v>
      </c>
      <c r="M94" s="31">
        <v>0</v>
      </c>
      <c r="N94" s="31">
        <v>0</v>
      </c>
      <c r="O94" s="31">
        <v>0</v>
      </c>
      <c r="P94" s="31">
        <v>0</v>
      </c>
      <c r="Q94" s="31">
        <v>0</v>
      </c>
      <c r="R94" s="31">
        <v>0</v>
      </c>
      <c r="S94" s="31">
        <v>0</v>
      </c>
      <c r="T94" s="31">
        <v>15000</v>
      </c>
      <c r="U94" s="31">
        <v>15000</v>
      </c>
      <c r="V94" s="31">
        <v>0</v>
      </c>
      <c r="W94" s="31">
        <v>20000</v>
      </c>
      <c r="X94" s="31">
        <v>20000</v>
      </c>
      <c r="Y94" s="31">
        <v>20000</v>
      </c>
      <c r="Z94" s="31">
        <v>20000</v>
      </c>
      <c r="AA94" s="31">
        <v>15000</v>
      </c>
      <c r="AB94" s="31">
        <v>0</v>
      </c>
      <c r="AC94" s="31">
        <v>0</v>
      </c>
      <c r="AD94" s="31">
        <v>0</v>
      </c>
      <c r="AE94" s="31">
        <v>0</v>
      </c>
      <c r="AF94" s="31">
        <v>33333</v>
      </c>
      <c r="AG94" s="31">
        <v>33333</v>
      </c>
      <c r="AH94" s="31">
        <v>33333</v>
      </c>
      <c r="AI94" s="31">
        <v>33333</v>
      </c>
      <c r="AJ94" s="31">
        <v>33333</v>
      </c>
      <c r="AK94" s="31">
        <v>33333</v>
      </c>
      <c r="AL94" s="31">
        <v>50000</v>
      </c>
      <c r="AM94" s="31">
        <v>50000</v>
      </c>
      <c r="AN94" s="31">
        <v>33333</v>
      </c>
      <c r="AO94" s="31">
        <v>33333</v>
      </c>
      <c r="AP94" s="31">
        <v>15000</v>
      </c>
      <c r="AQ94" s="31">
        <v>18336</v>
      </c>
      <c r="AR94" s="31">
        <v>0</v>
      </c>
      <c r="AS94" s="31">
        <v>0</v>
      </c>
      <c r="AT94" s="31">
        <v>0</v>
      </c>
      <c r="AU94" s="31">
        <v>0</v>
      </c>
      <c r="AV94" s="31">
        <v>0</v>
      </c>
      <c r="AW94" s="31">
        <v>0</v>
      </c>
      <c r="AX94" s="31">
        <v>0</v>
      </c>
      <c r="AY94" s="31">
        <v>0</v>
      </c>
      <c r="AZ94" s="31">
        <v>0</v>
      </c>
      <c r="BA94" s="31">
        <v>0</v>
      </c>
      <c r="BB94" s="31">
        <v>0</v>
      </c>
      <c r="BC94" s="31">
        <v>0</v>
      </c>
      <c r="BD94" s="31">
        <v>0</v>
      </c>
      <c r="BE94" s="31">
        <v>0</v>
      </c>
      <c r="BF94" s="31">
        <v>0</v>
      </c>
      <c r="BG94" s="31">
        <v>0</v>
      </c>
      <c r="BH94" s="31">
        <v>0</v>
      </c>
      <c r="BI94" s="31">
        <v>0</v>
      </c>
      <c r="BJ94" s="31">
        <v>0</v>
      </c>
      <c r="BK94" s="31">
        <v>0</v>
      </c>
      <c r="BL94" s="31">
        <v>0</v>
      </c>
      <c r="BM94" s="31">
        <v>0</v>
      </c>
      <c r="BN94" s="31">
        <v>0</v>
      </c>
      <c r="BO94" s="31">
        <v>0</v>
      </c>
      <c r="BP94" s="31">
        <v>0</v>
      </c>
      <c r="BQ94" s="31">
        <v>0</v>
      </c>
      <c r="BR94" s="31">
        <v>0</v>
      </c>
      <c r="BS94" s="31">
        <v>0</v>
      </c>
      <c r="BT94" s="31">
        <v>0</v>
      </c>
      <c r="BU94" s="31">
        <v>0</v>
      </c>
      <c r="BV94" s="31">
        <v>0</v>
      </c>
      <c r="BW94" s="31">
        <v>0</v>
      </c>
      <c r="BX94" s="31">
        <v>0</v>
      </c>
      <c r="BY94" s="31">
        <v>0</v>
      </c>
      <c r="BZ94" s="31">
        <v>0</v>
      </c>
      <c r="CA94" s="31">
        <v>0</v>
      </c>
      <c r="CB94" s="32">
        <v>0</v>
      </c>
      <c r="CC94" s="33"/>
      <c r="CD94" s="33"/>
      <c r="CE94" s="33"/>
      <c r="CF94" s="33"/>
      <c r="CG94" s="33"/>
      <c r="CH94" s="33"/>
      <c r="CI94" s="33"/>
      <c r="CJ94" s="33"/>
      <c r="CK94" s="33"/>
      <c r="CL94" s="33"/>
      <c r="CM94" s="33"/>
      <c r="CN94" s="33"/>
      <c r="CO94" s="33"/>
      <c r="CP94" s="34"/>
      <c r="CQ94" s="33"/>
      <c r="CR94" s="34"/>
    </row>
    <row r="95" spans="1:96" ht="15" x14ac:dyDescent="0.2">
      <c r="A95" s="30">
        <v>2821</v>
      </c>
      <c r="B95" s="30">
        <v>2</v>
      </c>
      <c r="C95" s="30" t="s">
        <v>110</v>
      </c>
      <c r="D95" s="30" t="s">
        <v>94</v>
      </c>
      <c r="E95" s="30" t="s">
        <v>99</v>
      </c>
      <c r="F95" s="30">
        <v>40323</v>
      </c>
      <c r="G95" s="30" t="s">
        <v>26</v>
      </c>
      <c r="H95" s="31">
        <v>0</v>
      </c>
      <c r="I95" s="31">
        <v>0</v>
      </c>
      <c r="J95" s="31">
        <v>0</v>
      </c>
      <c r="K95" s="31">
        <v>0</v>
      </c>
      <c r="L95" s="31">
        <v>0</v>
      </c>
      <c r="M95" s="31">
        <v>0</v>
      </c>
      <c r="N95" s="31">
        <v>0</v>
      </c>
      <c r="O95" s="31">
        <v>0</v>
      </c>
      <c r="P95" s="31">
        <v>0</v>
      </c>
      <c r="Q95" s="31">
        <v>0</v>
      </c>
      <c r="R95" s="31">
        <v>0</v>
      </c>
      <c r="S95" s="31">
        <v>0</v>
      </c>
      <c r="T95" s="31">
        <v>0</v>
      </c>
      <c r="U95" s="31">
        <v>0</v>
      </c>
      <c r="V95" s="31">
        <v>0</v>
      </c>
      <c r="W95" s="31">
        <v>0</v>
      </c>
      <c r="X95" s="31">
        <v>0</v>
      </c>
      <c r="Y95" s="31">
        <v>0</v>
      </c>
      <c r="Z95" s="31">
        <v>0</v>
      </c>
      <c r="AA95" s="31">
        <v>0</v>
      </c>
      <c r="AB95" s="31">
        <v>0</v>
      </c>
      <c r="AC95" s="31">
        <v>25000</v>
      </c>
      <c r="AD95" s="31">
        <v>25000</v>
      </c>
      <c r="AE95" s="31">
        <v>25000</v>
      </c>
      <c r="AF95" s="31">
        <v>50000</v>
      </c>
      <c r="AG95" s="31">
        <v>50000</v>
      </c>
      <c r="AH95" s="31">
        <v>50000</v>
      </c>
      <c r="AI95" s="31">
        <v>50000</v>
      </c>
      <c r="AJ95" s="31">
        <v>50000</v>
      </c>
      <c r="AK95" s="31">
        <v>75000</v>
      </c>
      <c r="AL95" s="31">
        <v>75000</v>
      </c>
      <c r="AM95" s="31">
        <v>50000</v>
      </c>
      <c r="AN95" s="31">
        <v>50000</v>
      </c>
      <c r="AO95" s="31">
        <v>50000</v>
      </c>
      <c r="AP95" s="31">
        <v>75000</v>
      </c>
      <c r="AQ95" s="31">
        <v>175000</v>
      </c>
      <c r="AR95" s="31">
        <v>0</v>
      </c>
      <c r="AS95" s="31">
        <v>0</v>
      </c>
      <c r="AT95" s="31">
        <v>0</v>
      </c>
      <c r="AU95" s="31">
        <v>0</v>
      </c>
      <c r="AV95" s="31">
        <v>0</v>
      </c>
      <c r="AW95" s="31">
        <v>0</v>
      </c>
      <c r="AX95" s="31">
        <v>0</v>
      </c>
      <c r="AY95" s="31">
        <v>0</v>
      </c>
      <c r="AZ95" s="31">
        <v>0</v>
      </c>
      <c r="BA95" s="31">
        <v>0</v>
      </c>
      <c r="BB95" s="31">
        <v>0</v>
      </c>
      <c r="BC95" s="31">
        <v>0</v>
      </c>
      <c r="BD95" s="31">
        <v>0</v>
      </c>
      <c r="BE95" s="31">
        <v>0</v>
      </c>
      <c r="BF95" s="31">
        <v>0</v>
      </c>
      <c r="BG95" s="31">
        <v>0</v>
      </c>
      <c r="BH95" s="31">
        <v>0</v>
      </c>
      <c r="BI95" s="31">
        <v>0</v>
      </c>
      <c r="BJ95" s="31">
        <v>0</v>
      </c>
      <c r="BK95" s="31">
        <v>0</v>
      </c>
      <c r="BL95" s="31">
        <v>0</v>
      </c>
      <c r="BM95" s="31">
        <v>0</v>
      </c>
      <c r="BN95" s="31">
        <v>0</v>
      </c>
      <c r="BO95" s="31">
        <v>0</v>
      </c>
      <c r="BP95" s="31">
        <v>0</v>
      </c>
      <c r="BQ95" s="31">
        <v>0</v>
      </c>
      <c r="BR95" s="31">
        <v>0</v>
      </c>
      <c r="BS95" s="31">
        <v>0</v>
      </c>
      <c r="BT95" s="31">
        <v>0</v>
      </c>
      <c r="BU95" s="31">
        <v>0</v>
      </c>
      <c r="BV95" s="31">
        <v>0</v>
      </c>
      <c r="BW95" s="31">
        <v>0</v>
      </c>
      <c r="BX95" s="31">
        <v>0</v>
      </c>
      <c r="BY95" s="31">
        <v>0</v>
      </c>
      <c r="BZ95" s="31">
        <v>0</v>
      </c>
      <c r="CA95" s="31">
        <v>0</v>
      </c>
      <c r="CB95" s="32">
        <v>0</v>
      </c>
      <c r="CC95" s="33"/>
      <c r="CD95" s="33"/>
      <c r="CE95" s="33"/>
      <c r="CF95" s="33"/>
      <c r="CG95" s="33"/>
      <c r="CH95" s="33"/>
      <c r="CI95" s="33"/>
      <c r="CJ95" s="33"/>
      <c r="CK95" s="33"/>
      <c r="CL95" s="33"/>
      <c r="CM95" s="33"/>
      <c r="CN95" s="33"/>
      <c r="CO95" s="33"/>
      <c r="CP95" s="34"/>
      <c r="CQ95" s="33"/>
      <c r="CR95" s="34"/>
    </row>
    <row r="96" spans="1:96" ht="15" x14ac:dyDescent="0.2">
      <c r="A96" s="30">
        <v>2822</v>
      </c>
      <c r="B96" s="30">
        <v>1</v>
      </c>
      <c r="C96" s="30" t="s">
        <v>111</v>
      </c>
      <c r="D96" s="30" t="s">
        <v>96</v>
      </c>
      <c r="E96" s="30">
        <v>40000</v>
      </c>
      <c r="F96" s="30">
        <v>40323</v>
      </c>
      <c r="G96" s="30" t="s">
        <v>26</v>
      </c>
      <c r="H96" s="31">
        <v>41650</v>
      </c>
      <c r="I96" s="31">
        <v>41650</v>
      </c>
      <c r="J96" s="31">
        <v>41650</v>
      </c>
      <c r="K96" s="31">
        <v>41650</v>
      </c>
      <c r="L96" s="31">
        <v>41650</v>
      </c>
      <c r="M96" s="31">
        <v>41650</v>
      </c>
      <c r="N96" s="31">
        <v>41850</v>
      </c>
      <c r="O96" s="31">
        <v>41650</v>
      </c>
      <c r="P96" s="31">
        <v>41650</v>
      </c>
      <c r="Q96" s="31">
        <v>41650</v>
      </c>
      <c r="R96" s="31">
        <v>41650</v>
      </c>
      <c r="S96" s="31">
        <v>41650</v>
      </c>
      <c r="T96" s="31">
        <v>41650</v>
      </c>
      <c r="U96" s="31">
        <v>41650</v>
      </c>
      <c r="V96" s="31">
        <v>41650</v>
      </c>
      <c r="W96" s="31">
        <v>41650</v>
      </c>
      <c r="X96" s="31">
        <v>41650</v>
      </c>
      <c r="Y96" s="31">
        <v>41650</v>
      </c>
      <c r="Z96" s="31">
        <v>41850</v>
      </c>
      <c r="AA96" s="31">
        <v>41650</v>
      </c>
      <c r="AB96" s="31">
        <v>41650</v>
      </c>
      <c r="AC96" s="31">
        <v>41650</v>
      </c>
      <c r="AD96" s="31">
        <v>41650</v>
      </c>
      <c r="AE96" s="31">
        <v>41650</v>
      </c>
      <c r="AF96" s="31">
        <v>83300</v>
      </c>
      <c r="AG96" s="31">
        <v>83300</v>
      </c>
      <c r="AH96" s="31">
        <v>83300</v>
      </c>
      <c r="AI96" s="31">
        <v>83300</v>
      </c>
      <c r="AJ96" s="31">
        <v>83300</v>
      </c>
      <c r="AK96" s="31">
        <v>83300</v>
      </c>
      <c r="AL96" s="31">
        <v>83700</v>
      </c>
      <c r="AM96" s="31">
        <v>83300</v>
      </c>
      <c r="AN96" s="31">
        <v>83300</v>
      </c>
      <c r="AO96" s="31">
        <v>83300</v>
      </c>
      <c r="AP96" s="31">
        <v>83300</v>
      </c>
      <c r="AQ96" s="31">
        <v>83300</v>
      </c>
      <c r="AR96" s="31">
        <v>83300</v>
      </c>
      <c r="AS96" s="31">
        <v>83300</v>
      </c>
      <c r="AT96" s="31">
        <v>83300</v>
      </c>
      <c r="AU96" s="31">
        <v>83300</v>
      </c>
      <c r="AV96" s="31">
        <v>83300</v>
      </c>
      <c r="AW96" s="31">
        <v>83300</v>
      </c>
      <c r="AX96" s="31">
        <v>83700</v>
      </c>
      <c r="AY96" s="31">
        <v>83300</v>
      </c>
      <c r="AZ96" s="31">
        <v>83300</v>
      </c>
      <c r="BA96" s="31">
        <v>83300</v>
      </c>
      <c r="BB96" s="31">
        <v>83300</v>
      </c>
      <c r="BC96" s="31">
        <v>83300</v>
      </c>
      <c r="BD96" s="31">
        <v>83300</v>
      </c>
      <c r="BE96" s="31">
        <v>83300</v>
      </c>
      <c r="BF96" s="31">
        <v>83300</v>
      </c>
      <c r="BG96" s="31">
        <v>83300</v>
      </c>
      <c r="BH96" s="31">
        <v>83300</v>
      </c>
      <c r="BI96" s="31">
        <v>83300</v>
      </c>
      <c r="BJ96" s="31">
        <v>83700</v>
      </c>
      <c r="BK96" s="31">
        <v>83300</v>
      </c>
      <c r="BL96" s="31">
        <v>83300</v>
      </c>
      <c r="BM96" s="31">
        <v>83300</v>
      </c>
      <c r="BN96" s="31">
        <v>83300</v>
      </c>
      <c r="BO96" s="31">
        <v>83300</v>
      </c>
      <c r="BP96" s="31">
        <v>83300</v>
      </c>
      <c r="BQ96" s="31">
        <v>83300</v>
      </c>
      <c r="BR96" s="31">
        <v>83300</v>
      </c>
      <c r="BS96" s="31">
        <v>83300</v>
      </c>
      <c r="BT96" s="31">
        <v>83300</v>
      </c>
      <c r="BU96" s="31">
        <v>83300</v>
      </c>
      <c r="BV96" s="31">
        <v>83700</v>
      </c>
      <c r="BW96" s="31">
        <v>83300</v>
      </c>
      <c r="BX96" s="31">
        <v>83300</v>
      </c>
      <c r="BY96" s="31">
        <v>83300</v>
      </c>
      <c r="BZ96" s="31">
        <v>83300</v>
      </c>
      <c r="CA96" s="31">
        <v>83300</v>
      </c>
      <c r="CB96" s="32">
        <v>500000</v>
      </c>
      <c r="CC96" s="33"/>
      <c r="CD96" s="33"/>
      <c r="CE96" s="33"/>
      <c r="CF96" s="33"/>
      <c r="CG96" s="33"/>
      <c r="CH96" s="33"/>
      <c r="CI96" s="33"/>
      <c r="CJ96" s="33"/>
      <c r="CK96" s="33"/>
      <c r="CL96" s="33"/>
      <c r="CM96" s="33"/>
      <c r="CN96" s="33"/>
      <c r="CO96" s="33"/>
      <c r="CP96" s="34"/>
      <c r="CQ96" s="33"/>
      <c r="CR96" s="34"/>
    </row>
    <row r="97" spans="1:96" ht="15" x14ac:dyDescent="0.2">
      <c r="A97" s="30">
        <v>2824</v>
      </c>
      <c r="B97" s="30">
        <v>1</v>
      </c>
      <c r="C97" s="30" t="s">
        <v>112</v>
      </c>
      <c r="D97" s="30" t="s">
        <v>96</v>
      </c>
      <c r="E97" s="30" t="s">
        <v>99</v>
      </c>
      <c r="F97" s="30">
        <v>40323</v>
      </c>
      <c r="G97" s="30" t="s">
        <v>26</v>
      </c>
      <c r="H97" s="31">
        <v>59337</v>
      </c>
      <c r="I97" s="31">
        <v>62952</v>
      </c>
      <c r="J97" s="31">
        <v>66586</v>
      </c>
      <c r="K97" s="31">
        <v>69823</v>
      </c>
      <c r="L97" s="31">
        <v>72663</v>
      </c>
      <c r="M97" s="31">
        <v>74689</v>
      </c>
      <c r="N97" s="31">
        <v>75896</v>
      </c>
      <c r="O97" s="31">
        <v>77110</v>
      </c>
      <c r="P97" s="31">
        <v>79158</v>
      </c>
      <c r="Q97" s="31">
        <v>82046</v>
      </c>
      <c r="R97" s="31">
        <v>84947</v>
      </c>
      <c r="S97" s="31">
        <v>43725</v>
      </c>
      <c r="T97" s="31">
        <v>0</v>
      </c>
      <c r="U97" s="31">
        <v>0</v>
      </c>
      <c r="V97" s="31">
        <v>0</v>
      </c>
      <c r="W97" s="31">
        <v>0</v>
      </c>
      <c r="X97" s="31">
        <v>0</v>
      </c>
      <c r="Y97" s="31">
        <v>0</v>
      </c>
      <c r="Z97" s="31">
        <v>0</v>
      </c>
      <c r="AA97" s="31">
        <v>0</v>
      </c>
      <c r="AB97" s="31">
        <v>0</v>
      </c>
      <c r="AC97" s="31">
        <v>0</v>
      </c>
      <c r="AD97" s="31">
        <v>0</v>
      </c>
      <c r="AE97" s="31">
        <v>0</v>
      </c>
      <c r="AF97" s="31">
        <v>0</v>
      </c>
      <c r="AG97" s="31">
        <v>0</v>
      </c>
      <c r="AH97" s="31">
        <v>0</v>
      </c>
      <c r="AI97" s="31">
        <v>0</v>
      </c>
      <c r="AJ97" s="31">
        <v>0</v>
      </c>
      <c r="AK97" s="31">
        <v>0</v>
      </c>
      <c r="AL97" s="31">
        <v>0</v>
      </c>
      <c r="AM97" s="31">
        <v>0</v>
      </c>
      <c r="AN97" s="31">
        <v>0</v>
      </c>
      <c r="AO97" s="31">
        <v>0</v>
      </c>
      <c r="AP97" s="31">
        <v>0</v>
      </c>
      <c r="AQ97" s="31">
        <v>0</v>
      </c>
      <c r="AR97" s="31">
        <v>0</v>
      </c>
      <c r="AS97" s="31">
        <v>0</v>
      </c>
      <c r="AT97" s="31">
        <v>0</v>
      </c>
      <c r="AU97" s="31">
        <v>0</v>
      </c>
      <c r="AV97" s="31">
        <v>0</v>
      </c>
      <c r="AW97" s="31">
        <v>0</v>
      </c>
      <c r="AX97" s="31">
        <v>0</v>
      </c>
      <c r="AY97" s="31">
        <v>0</v>
      </c>
      <c r="AZ97" s="31">
        <v>0</v>
      </c>
      <c r="BA97" s="31">
        <v>0</v>
      </c>
      <c r="BB97" s="31">
        <v>0</v>
      </c>
      <c r="BC97" s="31">
        <v>0</v>
      </c>
      <c r="BD97" s="31">
        <v>0</v>
      </c>
      <c r="BE97" s="31">
        <v>0</v>
      </c>
      <c r="BF97" s="31">
        <v>0</v>
      </c>
      <c r="BG97" s="31">
        <v>0</v>
      </c>
      <c r="BH97" s="31">
        <v>0</v>
      </c>
      <c r="BI97" s="31">
        <v>0</v>
      </c>
      <c r="BJ97" s="31">
        <v>0</v>
      </c>
      <c r="BK97" s="31">
        <v>0</v>
      </c>
      <c r="BL97" s="31">
        <v>0</v>
      </c>
      <c r="BM97" s="31">
        <v>0</v>
      </c>
      <c r="BN97" s="31">
        <v>0</v>
      </c>
      <c r="BO97" s="31">
        <v>0</v>
      </c>
      <c r="BP97" s="31">
        <v>0</v>
      </c>
      <c r="BQ97" s="31">
        <v>0</v>
      </c>
      <c r="BR97" s="31">
        <v>0</v>
      </c>
      <c r="BS97" s="31">
        <v>0</v>
      </c>
      <c r="BT97" s="31">
        <v>0</v>
      </c>
      <c r="BU97" s="31">
        <v>0</v>
      </c>
      <c r="BV97" s="31">
        <v>0</v>
      </c>
      <c r="BW97" s="31">
        <v>0</v>
      </c>
      <c r="BX97" s="31">
        <v>0</v>
      </c>
      <c r="BY97" s="31">
        <v>0</v>
      </c>
      <c r="BZ97" s="31">
        <v>0</v>
      </c>
      <c r="CA97" s="31">
        <v>0</v>
      </c>
      <c r="CB97" s="32">
        <v>848932</v>
      </c>
      <c r="CC97" s="33"/>
      <c r="CD97" s="33"/>
      <c r="CE97" s="33"/>
      <c r="CF97" s="33"/>
      <c r="CG97" s="33"/>
      <c r="CH97" s="33"/>
      <c r="CI97" s="33"/>
      <c r="CJ97" s="33"/>
      <c r="CK97" s="33"/>
      <c r="CL97" s="33"/>
      <c r="CM97" s="33"/>
      <c r="CN97" s="33"/>
      <c r="CO97" s="33"/>
      <c r="CP97" s="34"/>
      <c r="CQ97" s="33"/>
      <c r="CR97" s="34"/>
    </row>
    <row r="98" spans="1:96" ht="15" x14ac:dyDescent="0.2">
      <c r="A98" s="30">
        <v>2824</v>
      </c>
      <c r="B98" s="30">
        <v>1</v>
      </c>
      <c r="C98" s="30" t="s">
        <v>112</v>
      </c>
      <c r="D98" s="30" t="s">
        <v>96</v>
      </c>
      <c r="E98" s="30">
        <v>40000</v>
      </c>
      <c r="F98" s="30">
        <v>40323</v>
      </c>
      <c r="G98" s="30" t="s">
        <v>26</v>
      </c>
      <c r="H98" s="31">
        <v>1031482</v>
      </c>
      <c r="I98" s="31">
        <v>1033400</v>
      </c>
      <c r="J98" s="31">
        <v>1035328</v>
      </c>
      <c r="K98" s="31">
        <v>787046</v>
      </c>
      <c r="L98" s="31">
        <v>788552</v>
      </c>
      <c r="M98" s="31">
        <v>289627</v>
      </c>
      <c r="N98" s="31">
        <v>290268</v>
      </c>
      <c r="O98" s="31">
        <v>290912</v>
      </c>
      <c r="P98" s="31">
        <v>791998</v>
      </c>
      <c r="Q98" s="31">
        <v>793530</v>
      </c>
      <c r="R98" s="31">
        <v>795070</v>
      </c>
      <c r="S98" s="31">
        <v>523198</v>
      </c>
      <c r="T98" s="31">
        <v>0</v>
      </c>
      <c r="U98" s="31">
        <v>0</v>
      </c>
      <c r="V98" s="31">
        <v>0</v>
      </c>
      <c r="W98" s="31">
        <v>0</v>
      </c>
      <c r="X98" s="31">
        <v>0</v>
      </c>
      <c r="Y98" s="31">
        <v>0</v>
      </c>
      <c r="Z98" s="31">
        <v>0</v>
      </c>
      <c r="AA98" s="31">
        <v>0</v>
      </c>
      <c r="AB98" s="31">
        <v>0</v>
      </c>
      <c r="AC98" s="31">
        <v>0</v>
      </c>
      <c r="AD98" s="31">
        <v>0</v>
      </c>
      <c r="AE98" s="31">
        <v>0</v>
      </c>
      <c r="AF98" s="31">
        <v>0</v>
      </c>
      <c r="AG98" s="31">
        <v>0</v>
      </c>
      <c r="AH98" s="31">
        <v>0</v>
      </c>
      <c r="AI98" s="31">
        <v>0</v>
      </c>
      <c r="AJ98" s="31">
        <v>0</v>
      </c>
      <c r="AK98" s="31">
        <v>0</v>
      </c>
      <c r="AL98" s="31">
        <v>0</v>
      </c>
      <c r="AM98" s="31">
        <v>0</v>
      </c>
      <c r="AN98" s="31">
        <v>0</v>
      </c>
      <c r="AO98" s="31">
        <v>0</v>
      </c>
      <c r="AP98" s="31">
        <v>0</v>
      </c>
      <c r="AQ98" s="31">
        <v>0</v>
      </c>
      <c r="AR98" s="31">
        <v>0</v>
      </c>
      <c r="AS98" s="31">
        <v>0</v>
      </c>
      <c r="AT98" s="31">
        <v>0</v>
      </c>
      <c r="AU98" s="31">
        <v>0</v>
      </c>
      <c r="AV98" s="31">
        <v>0</v>
      </c>
      <c r="AW98" s="31">
        <v>0</v>
      </c>
      <c r="AX98" s="31">
        <v>0</v>
      </c>
      <c r="AY98" s="31">
        <v>0</v>
      </c>
      <c r="AZ98" s="31">
        <v>0</v>
      </c>
      <c r="BA98" s="31">
        <v>0</v>
      </c>
      <c r="BB98" s="31">
        <v>0</v>
      </c>
      <c r="BC98" s="31">
        <v>0</v>
      </c>
      <c r="BD98" s="31">
        <v>0</v>
      </c>
      <c r="BE98" s="31">
        <v>0</v>
      </c>
      <c r="BF98" s="31">
        <v>0</v>
      </c>
      <c r="BG98" s="31">
        <v>0</v>
      </c>
      <c r="BH98" s="31">
        <v>0</v>
      </c>
      <c r="BI98" s="31">
        <v>0</v>
      </c>
      <c r="BJ98" s="31">
        <v>0</v>
      </c>
      <c r="BK98" s="31">
        <v>0</v>
      </c>
      <c r="BL98" s="31">
        <v>0</v>
      </c>
      <c r="BM98" s="31">
        <v>0</v>
      </c>
      <c r="BN98" s="31">
        <v>0</v>
      </c>
      <c r="BO98" s="31">
        <v>0</v>
      </c>
      <c r="BP98" s="31">
        <v>0</v>
      </c>
      <c r="BQ98" s="31">
        <v>0</v>
      </c>
      <c r="BR98" s="31">
        <v>0</v>
      </c>
      <c r="BS98" s="31">
        <v>0</v>
      </c>
      <c r="BT98" s="31">
        <v>0</v>
      </c>
      <c r="BU98" s="31">
        <v>0</v>
      </c>
      <c r="BV98" s="31">
        <v>0</v>
      </c>
      <c r="BW98" s="31">
        <v>0</v>
      </c>
      <c r="BX98" s="31">
        <v>0</v>
      </c>
      <c r="BY98" s="31">
        <v>0</v>
      </c>
      <c r="BZ98" s="31">
        <v>0</v>
      </c>
      <c r="CA98" s="31">
        <v>0</v>
      </c>
      <c r="CB98" s="32">
        <v>8450411</v>
      </c>
      <c r="CC98" s="33"/>
      <c r="CD98" s="33"/>
      <c r="CE98" s="33"/>
      <c r="CF98" s="33"/>
      <c r="CG98" s="33"/>
      <c r="CH98" s="33"/>
      <c r="CI98" s="33"/>
      <c r="CJ98" s="33"/>
      <c r="CK98" s="33"/>
      <c r="CL98" s="33"/>
      <c r="CM98" s="33"/>
      <c r="CN98" s="33"/>
      <c r="CO98" s="33"/>
      <c r="CP98" s="34"/>
      <c r="CQ98" s="33"/>
      <c r="CR98" s="34"/>
    </row>
    <row r="99" spans="1:96" ht="15" x14ac:dyDescent="0.2">
      <c r="A99" s="30">
        <v>2826</v>
      </c>
      <c r="B99" s="30">
        <v>1</v>
      </c>
      <c r="C99" s="30" t="s">
        <v>113</v>
      </c>
      <c r="D99" s="30" t="s">
        <v>94</v>
      </c>
      <c r="E99" s="30" t="s">
        <v>99</v>
      </c>
      <c r="F99" s="30">
        <v>40323</v>
      </c>
      <c r="G99" s="30" t="s">
        <v>26</v>
      </c>
      <c r="H99" s="31">
        <v>0</v>
      </c>
      <c r="I99" s="31">
        <v>0</v>
      </c>
      <c r="J99" s="31">
        <v>0</v>
      </c>
      <c r="K99" s="31">
        <v>0</v>
      </c>
      <c r="L99" s="31">
        <v>0</v>
      </c>
      <c r="M99" s="31">
        <v>0</v>
      </c>
      <c r="N99" s="31">
        <v>0</v>
      </c>
      <c r="O99" s="31">
        <v>0</v>
      </c>
      <c r="P99" s="31">
        <v>0</v>
      </c>
      <c r="Q99" s="31">
        <v>0</v>
      </c>
      <c r="R99" s="31">
        <v>0</v>
      </c>
      <c r="S99" s="31">
        <v>0</v>
      </c>
      <c r="T99" s="31">
        <v>0</v>
      </c>
      <c r="U99" s="31">
        <v>0</v>
      </c>
      <c r="V99" s="31">
        <v>0</v>
      </c>
      <c r="W99" s="31">
        <v>0</v>
      </c>
      <c r="X99" s="31">
        <v>0</v>
      </c>
      <c r="Y99" s="31">
        <v>0</v>
      </c>
      <c r="Z99" s="31">
        <v>0</v>
      </c>
      <c r="AA99" s="31">
        <v>0</v>
      </c>
      <c r="AB99" s="31">
        <v>0</v>
      </c>
      <c r="AC99" s="31">
        <v>0</v>
      </c>
      <c r="AD99" s="31">
        <v>0</v>
      </c>
      <c r="AE99" s="31">
        <v>0</v>
      </c>
      <c r="AF99" s="31">
        <v>0</v>
      </c>
      <c r="AG99" s="31">
        <v>0</v>
      </c>
      <c r="AH99" s="31">
        <v>0</v>
      </c>
      <c r="AI99" s="31">
        <v>0</v>
      </c>
      <c r="AJ99" s="31">
        <v>0</v>
      </c>
      <c r="AK99" s="31">
        <v>0</v>
      </c>
      <c r="AL99" s="31">
        <v>0</v>
      </c>
      <c r="AM99" s="31">
        <v>0</v>
      </c>
      <c r="AN99" s="31">
        <v>0</v>
      </c>
      <c r="AO99" s="31">
        <v>0</v>
      </c>
      <c r="AP99" s="31">
        <v>0</v>
      </c>
      <c r="AQ99" s="31">
        <v>0</v>
      </c>
      <c r="AR99" s="31">
        <v>0</v>
      </c>
      <c r="AS99" s="31">
        <v>800000</v>
      </c>
      <c r="AT99" s="31">
        <v>250000</v>
      </c>
      <c r="AU99" s="31">
        <v>250000</v>
      </c>
      <c r="AV99" s="31">
        <v>250000</v>
      </c>
      <c r="AW99" s="31">
        <v>250000</v>
      </c>
      <c r="AX99" s="31">
        <v>50000</v>
      </c>
      <c r="AY99" s="31">
        <v>50000</v>
      </c>
      <c r="AZ99" s="31">
        <v>25000</v>
      </c>
      <c r="BA99" s="31">
        <v>25000</v>
      </c>
      <c r="BB99" s="31">
        <v>25000</v>
      </c>
      <c r="BC99" s="31">
        <v>25000</v>
      </c>
      <c r="BD99" s="31">
        <v>0</v>
      </c>
      <c r="BE99" s="31">
        <v>600000</v>
      </c>
      <c r="BF99" s="31">
        <v>250000</v>
      </c>
      <c r="BG99" s="31">
        <v>250000</v>
      </c>
      <c r="BH99" s="31">
        <v>250000</v>
      </c>
      <c r="BI99" s="31">
        <v>250000</v>
      </c>
      <c r="BJ99" s="31">
        <v>250000</v>
      </c>
      <c r="BK99" s="31">
        <v>25000</v>
      </c>
      <c r="BL99" s="31">
        <v>25000</v>
      </c>
      <c r="BM99" s="31">
        <v>25000</v>
      </c>
      <c r="BN99" s="31">
        <v>300000</v>
      </c>
      <c r="BO99" s="31">
        <v>275000</v>
      </c>
      <c r="BP99" s="31">
        <v>0</v>
      </c>
      <c r="BQ99" s="31">
        <v>0</v>
      </c>
      <c r="BR99" s="31">
        <v>0</v>
      </c>
      <c r="BS99" s="31">
        <v>0</v>
      </c>
      <c r="BT99" s="31">
        <v>0</v>
      </c>
      <c r="BU99" s="31">
        <v>0</v>
      </c>
      <c r="BV99" s="31">
        <v>0</v>
      </c>
      <c r="BW99" s="31">
        <v>0</v>
      </c>
      <c r="BX99" s="31">
        <v>0</v>
      </c>
      <c r="BY99" s="31">
        <v>0</v>
      </c>
      <c r="BZ99" s="31">
        <v>0</v>
      </c>
      <c r="CA99" s="31">
        <v>0</v>
      </c>
      <c r="CB99" s="32">
        <v>0</v>
      </c>
      <c r="CC99" s="33"/>
      <c r="CD99" s="33"/>
      <c r="CE99" s="33"/>
      <c r="CF99" s="33"/>
      <c r="CG99" s="33"/>
      <c r="CH99" s="33"/>
      <c r="CI99" s="33"/>
      <c r="CJ99" s="33"/>
      <c r="CK99" s="33"/>
      <c r="CL99" s="33"/>
      <c r="CM99" s="33"/>
      <c r="CN99" s="33"/>
      <c r="CO99" s="33"/>
      <c r="CP99" s="34"/>
      <c r="CQ99" s="33"/>
      <c r="CR99" s="34"/>
    </row>
    <row r="100" spans="1:96" ht="15" x14ac:dyDescent="0.2">
      <c r="A100" s="30">
        <v>2827</v>
      </c>
      <c r="B100" s="30">
        <v>1</v>
      </c>
      <c r="C100" s="30" t="s">
        <v>114</v>
      </c>
      <c r="D100" s="30" t="s">
        <v>115</v>
      </c>
      <c r="E100" s="30" t="s">
        <v>99</v>
      </c>
      <c r="F100" s="30">
        <v>40323</v>
      </c>
      <c r="G100" s="30" t="s">
        <v>26</v>
      </c>
      <c r="H100" s="31">
        <v>0</v>
      </c>
      <c r="I100" s="31">
        <v>100000</v>
      </c>
      <c r="J100" s="31">
        <v>300000</v>
      </c>
      <c r="K100" s="31">
        <v>100000</v>
      </c>
      <c r="L100" s="31">
        <v>0</v>
      </c>
      <c r="M100" s="31">
        <v>0</v>
      </c>
      <c r="N100" s="31">
        <v>0</v>
      </c>
      <c r="O100" s="31">
        <v>0</v>
      </c>
      <c r="P100" s="31">
        <v>0</v>
      </c>
      <c r="Q100" s="31">
        <v>0</v>
      </c>
      <c r="R100" s="31">
        <v>0</v>
      </c>
      <c r="S100" s="31">
        <v>0</v>
      </c>
      <c r="T100" s="31">
        <v>0</v>
      </c>
      <c r="U100" s="31">
        <v>0</v>
      </c>
      <c r="V100" s="31">
        <v>0</v>
      </c>
      <c r="W100" s="31">
        <v>0</v>
      </c>
      <c r="X100" s="31">
        <v>0</v>
      </c>
      <c r="Y100" s="31">
        <v>0</v>
      </c>
      <c r="Z100" s="31">
        <v>0</v>
      </c>
      <c r="AA100" s="31">
        <v>0</v>
      </c>
      <c r="AB100" s="31">
        <v>0</v>
      </c>
      <c r="AC100" s="31">
        <v>0</v>
      </c>
      <c r="AD100" s="31">
        <v>0</v>
      </c>
      <c r="AE100" s="31">
        <v>0</v>
      </c>
      <c r="AF100" s="31">
        <v>0</v>
      </c>
      <c r="AG100" s="31">
        <v>0</v>
      </c>
      <c r="AH100" s="31">
        <v>0</v>
      </c>
      <c r="AI100" s="31">
        <v>0</v>
      </c>
      <c r="AJ100" s="31">
        <v>0</v>
      </c>
      <c r="AK100" s="31">
        <v>0</v>
      </c>
      <c r="AL100" s="31">
        <v>0</v>
      </c>
      <c r="AM100" s="31">
        <v>0</v>
      </c>
      <c r="AN100" s="31">
        <v>0</v>
      </c>
      <c r="AO100" s="31">
        <v>0</v>
      </c>
      <c r="AP100" s="31">
        <v>0</v>
      </c>
      <c r="AQ100" s="31">
        <v>0</v>
      </c>
      <c r="AR100" s="31">
        <v>0</v>
      </c>
      <c r="AS100" s="31">
        <v>0</v>
      </c>
      <c r="AT100" s="31">
        <v>0</v>
      </c>
      <c r="AU100" s="31">
        <v>0</v>
      </c>
      <c r="AV100" s="31">
        <v>0</v>
      </c>
      <c r="AW100" s="31">
        <v>0</v>
      </c>
      <c r="AX100" s="31">
        <v>0</v>
      </c>
      <c r="AY100" s="31">
        <v>0</v>
      </c>
      <c r="AZ100" s="31">
        <v>0</v>
      </c>
      <c r="BA100" s="31">
        <v>0</v>
      </c>
      <c r="BB100" s="31">
        <v>0</v>
      </c>
      <c r="BC100" s="31">
        <v>0</v>
      </c>
      <c r="BD100" s="31">
        <v>0</v>
      </c>
      <c r="BE100" s="31">
        <v>0</v>
      </c>
      <c r="BF100" s="31">
        <v>0</v>
      </c>
      <c r="BG100" s="31">
        <v>0</v>
      </c>
      <c r="BH100" s="31">
        <v>0</v>
      </c>
      <c r="BI100" s="31">
        <v>0</v>
      </c>
      <c r="BJ100" s="31">
        <v>0</v>
      </c>
      <c r="BK100" s="31">
        <v>0</v>
      </c>
      <c r="BL100" s="31">
        <v>0</v>
      </c>
      <c r="BM100" s="31">
        <v>0</v>
      </c>
      <c r="BN100" s="31">
        <v>0</v>
      </c>
      <c r="BO100" s="31">
        <v>0</v>
      </c>
      <c r="BP100" s="31">
        <v>0</v>
      </c>
      <c r="BQ100" s="31">
        <v>0</v>
      </c>
      <c r="BR100" s="31">
        <v>0</v>
      </c>
      <c r="BS100" s="31">
        <v>0</v>
      </c>
      <c r="BT100" s="31">
        <v>0</v>
      </c>
      <c r="BU100" s="31">
        <v>0</v>
      </c>
      <c r="BV100" s="31">
        <v>0</v>
      </c>
      <c r="BW100" s="31">
        <v>0</v>
      </c>
      <c r="BX100" s="31">
        <v>0</v>
      </c>
      <c r="BY100" s="31">
        <v>0</v>
      </c>
      <c r="BZ100" s="31">
        <v>0</v>
      </c>
      <c r="CA100" s="31">
        <v>0</v>
      </c>
      <c r="CB100" s="32">
        <v>500000</v>
      </c>
      <c r="CC100" s="33"/>
      <c r="CD100" s="33"/>
      <c r="CE100" s="33"/>
      <c r="CF100" s="33"/>
      <c r="CG100" s="33"/>
      <c r="CH100" s="33"/>
      <c r="CI100" s="33"/>
      <c r="CJ100" s="33"/>
      <c r="CK100" s="33"/>
      <c r="CL100" s="33"/>
      <c r="CM100" s="33"/>
      <c r="CN100" s="33"/>
      <c r="CO100" s="33"/>
      <c r="CP100" s="34"/>
      <c r="CQ100" s="33"/>
      <c r="CR100" s="34"/>
    </row>
    <row r="101" spans="1:96" ht="15" x14ac:dyDescent="0.2">
      <c r="A101" s="30">
        <v>2829</v>
      </c>
      <c r="B101" s="30">
        <v>1</v>
      </c>
      <c r="C101" s="30" t="s">
        <v>116</v>
      </c>
      <c r="D101" s="30" t="s">
        <v>106</v>
      </c>
      <c r="E101" s="30" t="s">
        <v>99</v>
      </c>
      <c r="F101" s="30">
        <v>40323</v>
      </c>
      <c r="G101" s="30" t="s">
        <v>26</v>
      </c>
      <c r="H101" s="31">
        <v>0</v>
      </c>
      <c r="I101" s="31">
        <v>50000</v>
      </c>
      <c r="J101" s="31">
        <v>50000</v>
      </c>
      <c r="K101" s="31">
        <v>50000</v>
      </c>
      <c r="L101" s="31">
        <v>50000</v>
      </c>
      <c r="M101" s="31">
        <v>50000</v>
      </c>
      <c r="N101" s="31">
        <v>50000</v>
      </c>
      <c r="O101" s="31">
        <v>50000</v>
      </c>
      <c r="P101" s="31">
        <v>50000</v>
      </c>
      <c r="Q101" s="31">
        <v>50000</v>
      </c>
      <c r="R101" s="31">
        <v>25000</v>
      </c>
      <c r="S101" s="31">
        <v>25000</v>
      </c>
      <c r="T101" s="31">
        <v>0</v>
      </c>
      <c r="U101" s="31">
        <v>1000000</v>
      </c>
      <c r="V101" s="31">
        <v>1000000</v>
      </c>
      <c r="W101" s="31">
        <v>1000000</v>
      </c>
      <c r="X101" s="31">
        <v>250000</v>
      </c>
      <c r="Y101" s="31">
        <v>250000</v>
      </c>
      <c r="Z101" s="31">
        <v>250000</v>
      </c>
      <c r="AA101" s="31">
        <v>250000</v>
      </c>
      <c r="AB101" s="31">
        <v>500000</v>
      </c>
      <c r="AC101" s="31">
        <v>500000</v>
      </c>
      <c r="AD101" s="31">
        <v>2500000</v>
      </c>
      <c r="AE101" s="31">
        <v>3000000</v>
      </c>
      <c r="AF101" s="31">
        <v>416673</v>
      </c>
      <c r="AG101" s="31">
        <v>416666</v>
      </c>
      <c r="AH101" s="31">
        <v>416666</v>
      </c>
      <c r="AI101" s="31">
        <v>416666</v>
      </c>
      <c r="AJ101" s="31">
        <v>416666</v>
      </c>
      <c r="AK101" s="31">
        <v>416666</v>
      </c>
      <c r="AL101" s="31">
        <v>416666</v>
      </c>
      <c r="AM101" s="31">
        <v>416666</v>
      </c>
      <c r="AN101" s="31">
        <v>416666</v>
      </c>
      <c r="AO101" s="31">
        <v>416666</v>
      </c>
      <c r="AP101" s="31">
        <v>416666</v>
      </c>
      <c r="AQ101" s="31">
        <v>416667</v>
      </c>
      <c r="AR101" s="31">
        <v>0</v>
      </c>
      <c r="AS101" s="31">
        <v>0</v>
      </c>
      <c r="AT101" s="31">
        <v>0</v>
      </c>
      <c r="AU101" s="31">
        <v>0</v>
      </c>
      <c r="AV101" s="31">
        <v>0</v>
      </c>
      <c r="AW101" s="31">
        <v>0</v>
      </c>
      <c r="AX101" s="31">
        <v>0</v>
      </c>
      <c r="AY101" s="31">
        <v>0</v>
      </c>
      <c r="AZ101" s="31">
        <v>0</v>
      </c>
      <c r="BA101" s="31">
        <v>0</v>
      </c>
      <c r="BB101" s="31">
        <v>0</v>
      </c>
      <c r="BC101" s="31">
        <v>0</v>
      </c>
      <c r="BD101" s="31">
        <v>0</v>
      </c>
      <c r="BE101" s="31">
        <v>0</v>
      </c>
      <c r="BF101" s="31">
        <v>0</v>
      </c>
      <c r="BG101" s="31">
        <v>0</v>
      </c>
      <c r="BH101" s="31">
        <v>0</v>
      </c>
      <c r="BI101" s="31">
        <v>0</v>
      </c>
      <c r="BJ101" s="31">
        <v>0</v>
      </c>
      <c r="BK101" s="31">
        <v>0</v>
      </c>
      <c r="BL101" s="31">
        <v>0</v>
      </c>
      <c r="BM101" s="31">
        <v>0</v>
      </c>
      <c r="BN101" s="31">
        <v>0</v>
      </c>
      <c r="BO101" s="31">
        <v>0</v>
      </c>
      <c r="BP101" s="31">
        <v>0</v>
      </c>
      <c r="BQ101" s="31">
        <v>0</v>
      </c>
      <c r="BR101" s="31">
        <v>0</v>
      </c>
      <c r="BS101" s="31">
        <v>0</v>
      </c>
      <c r="BT101" s="31">
        <v>0</v>
      </c>
      <c r="BU101" s="31">
        <v>0</v>
      </c>
      <c r="BV101" s="31">
        <v>0</v>
      </c>
      <c r="BW101" s="31">
        <v>0</v>
      </c>
      <c r="BX101" s="31">
        <v>0</v>
      </c>
      <c r="BY101" s="31">
        <v>0</v>
      </c>
      <c r="BZ101" s="31">
        <v>0</v>
      </c>
      <c r="CA101" s="31">
        <v>0</v>
      </c>
      <c r="CB101" s="32">
        <v>500000</v>
      </c>
      <c r="CC101" s="33"/>
      <c r="CD101" s="33"/>
      <c r="CE101" s="33"/>
      <c r="CF101" s="33"/>
      <c r="CG101" s="33"/>
      <c r="CH101" s="33"/>
      <c r="CI101" s="33"/>
      <c r="CJ101" s="33"/>
      <c r="CK101" s="33"/>
      <c r="CL101" s="33"/>
      <c r="CM101" s="33"/>
      <c r="CN101" s="33"/>
      <c r="CO101" s="33"/>
      <c r="CP101" s="34"/>
      <c r="CQ101" s="33"/>
      <c r="CR101" s="34"/>
    </row>
    <row r="102" spans="1:96" ht="15" x14ac:dyDescent="0.2">
      <c r="A102" s="30">
        <v>2830</v>
      </c>
      <c r="B102" s="30">
        <v>1</v>
      </c>
      <c r="C102" s="30" t="s">
        <v>117</v>
      </c>
      <c r="D102" s="30" t="s">
        <v>86</v>
      </c>
      <c r="E102" s="30">
        <v>40000</v>
      </c>
      <c r="F102" s="30">
        <v>40323</v>
      </c>
      <c r="G102" s="30" t="s">
        <v>26</v>
      </c>
      <c r="H102" s="31">
        <v>0</v>
      </c>
      <c r="I102" s="31">
        <v>10000</v>
      </c>
      <c r="J102" s="31">
        <v>80000</v>
      </c>
      <c r="K102" s="31">
        <v>10000</v>
      </c>
      <c r="L102" s="31">
        <v>0</v>
      </c>
      <c r="M102" s="31">
        <v>0</v>
      </c>
      <c r="N102" s="31">
        <v>0</v>
      </c>
      <c r="O102" s="31">
        <v>10000</v>
      </c>
      <c r="P102" s="31">
        <v>80000</v>
      </c>
      <c r="Q102" s="31">
        <v>10000</v>
      </c>
      <c r="R102" s="31">
        <v>0</v>
      </c>
      <c r="S102" s="31">
        <v>0</v>
      </c>
      <c r="T102" s="31">
        <v>0</v>
      </c>
      <c r="U102" s="31">
        <v>10000</v>
      </c>
      <c r="V102" s="31">
        <v>80000</v>
      </c>
      <c r="W102" s="31">
        <v>10000</v>
      </c>
      <c r="X102" s="31">
        <v>0</v>
      </c>
      <c r="Y102" s="31">
        <v>0</v>
      </c>
      <c r="Z102" s="31">
        <v>0</v>
      </c>
      <c r="AA102" s="31">
        <v>10000</v>
      </c>
      <c r="AB102" s="31">
        <v>80000</v>
      </c>
      <c r="AC102" s="31">
        <v>10000</v>
      </c>
      <c r="AD102" s="31">
        <v>0</v>
      </c>
      <c r="AE102" s="31">
        <v>0</v>
      </c>
      <c r="AF102" s="31">
        <v>0</v>
      </c>
      <c r="AG102" s="31">
        <v>10000</v>
      </c>
      <c r="AH102" s="31">
        <v>80000</v>
      </c>
      <c r="AI102" s="31">
        <v>10000</v>
      </c>
      <c r="AJ102" s="31">
        <v>0</v>
      </c>
      <c r="AK102" s="31">
        <v>0</v>
      </c>
      <c r="AL102" s="31">
        <v>0</v>
      </c>
      <c r="AM102" s="31">
        <v>10000</v>
      </c>
      <c r="AN102" s="31">
        <v>80000</v>
      </c>
      <c r="AO102" s="31">
        <v>10000</v>
      </c>
      <c r="AP102" s="31">
        <v>0</v>
      </c>
      <c r="AQ102" s="31">
        <v>0</v>
      </c>
      <c r="AR102" s="31">
        <v>0</v>
      </c>
      <c r="AS102" s="31">
        <v>75000</v>
      </c>
      <c r="AT102" s="31">
        <v>90000</v>
      </c>
      <c r="AU102" s="31">
        <v>75000</v>
      </c>
      <c r="AV102" s="31">
        <v>0</v>
      </c>
      <c r="AW102" s="31">
        <v>0</v>
      </c>
      <c r="AX102" s="31">
        <v>0</v>
      </c>
      <c r="AY102" s="31">
        <v>50000</v>
      </c>
      <c r="AZ102" s="31">
        <v>90000</v>
      </c>
      <c r="BA102" s="31">
        <v>70000</v>
      </c>
      <c r="BB102" s="31">
        <v>0</v>
      </c>
      <c r="BC102" s="31">
        <v>0</v>
      </c>
      <c r="BD102" s="31">
        <v>0</v>
      </c>
      <c r="BE102" s="31">
        <v>75000</v>
      </c>
      <c r="BF102" s="31">
        <v>90000</v>
      </c>
      <c r="BG102" s="31">
        <v>75000</v>
      </c>
      <c r="BH102" s="31">
        <v>0</v>
      </c>
      <c r="BI102" s="31">
        <v>0</v>
      </c>
      <c r="BJ102" s="31">
        <v>0</v>
      </c>
      <c r="BK102" s="31">
        <v>50000</v>
      </c>
      <c r="BL102" s="31">
        <v>90000</v>
      </c>
      <c r="BM102" s="31">
        <v>70000</v>
      </c>
      <c r="BN102" s="31">
        <v>0</v>
      </c>
      <c r="BO102" s="31">
        <v>0</v>
      </c>
      <c r="BP102" s="31">
        <v>0</v>
      </c>
      <c r="BQ102" s="31">
        <v>75000</v>
      </c>
      <c r="BR102" s="31">
        <v>90000</v>
      </c>
      <c r="BS102" s="31">
        <v>75000</v>
      </c>
      <c r="BT102" s="31">
        <v>0</v>
      </c>
      <c r="BU102" s="31">
        <v>0</v>
      </c>
      <c r="BV102" s="31">
        <v>0</v>
      </c>
      <c r="BW102" s="31">
        <v>50000</v>
      </c>
      <c r="BX102" s="31">
        <v>90000</v>
      </c>
      <c r="BY102" s="31">
        <v>70000</v>
      </c>
      <c r="BZ102" s="31">
        <v>0</v>
      </c>
      <c r="CA102" s="31">
        <v>0</v>
      </c>
      <c r="CB102" s="32">
        <v>200000</v>
      </c>
      <c r="CC102" s="33"/>
      <c r="CD102" s="33"/>
      <c r="CE102" s="33"/>
      <c r="CF102" s="33"/>
      <c r="CG102" s="33"/>
      <c r="CH102" s="33"/>
      <c r="CI102" s="33"/>
      <c r="CJ102" s="33"/>
      <c r="CK102" s="33"/>
      <c r="CL102" s="33"/>
      <c r="CM102" s="33"/>
      <c r="CN102" s="33"/>
      <c r="CO102" s="33"/>
      <c r="CP102" s="34"/>
      <c r="CQ102" s="33"/>
      <c r="CR102" s="34"/>
    </row>
    <row r="103" spans="1:96" ht="15" x14ac:dyDescent="0.2">
      <c r="A103" s="30">
        <v>2834</v>
      </c>
      <c r="B103" s="30">
        <v>1</v>
      </c>
      <c r="C103" s="30" t="s">
        <v>118</v>
      </c>
      <c r="D103" s="30" t="s">
        <v>109</v>
      </c>
      <c r="E103" s="30">
        <v>40000</v>
      </c>
      <c r="F103" s="30">
        <v>40323</v>
      </c>
      <c r="G103" s="30" t="s">
        <v>26</v>
      </c>
      <c r="H103" s="31">
        <v>0</v>
      </c>
      <c r="I103" s="31">
        <v>0</v>
      </c>
      <c r="J103" s="31">
        <v>0</v>
      </c>
      <c r="K103" s="31">
        <v>0</v>
      </c>
      <c r="L103" s="31">
        <v>0</v>
      </c>
      <c r="M103" s="31">
        <v>0</v>
      </c>
      <c r="N103" s="31">
        <v>0</v>
      </c>
      <c r="O103" s="31">
        <v>0</v>
      </c>
      <c r="P103" s="31">
        <v>0</v>
      </c>
      <c r="Q103" s="31">
        <v>0</v>
      </c>
      <c r="R103" s="31">
        <v>0</v>
      </c>
      <c r="S103" s="31">
        <v>0</v>
      </c>
      <c r="T103" s="31">
        <v>0</v>
      </c>
      <c r="U103" s="31">
        <v>0</v>
      </c>
      <c r="V103" s="31">
        <v>0</v>
      </c>
      <c r="W103" s="31">
        <v>0</v>
      </c>
      <c r="X103" s="31">
        <v>0</v>
      </c>
      <c r="Y103" s="31">
        <v>0</v>
      </c>
      <c r="Z103" s="31">
        <v>0</v>
      </c>
      <c r="AA103" s="31">
        <v>0</v>
      </c>
      <c r="AB103" s="31">
        <v>0</v>
      </c>
      <c r="AC103" s="31">
        <v>0</v>
      </c>
      <c r="AD103" s="31">
        <v>0</v>
      </c>
      <c r="AE103" s="31">
        <v>0</v>
      </c>
      <c r="AF103" s="31">
        <v>0</v>
      </c>
      <c r="AG103" s="31">
        <v>0</v>
      </c>
      <c r="AH103" s="31">
        <v>0</v>
      </c>
      <c r="AI103" s="31">
        <v>0</v>
      </c>
      <c r="AJ103" s="31">
        <v>0</v>
      </c>
      <c r="AK103" s="31">
        <v>0</v>
      </c>
      <c r="AL103" s="31">
        <v>0</v>
      </c>
      <c r="AM103" s="31">
        <v>0</v>
      </c>
      <c r="AN103" s="31">
        <v>0</v>
      </c>
      <c r="AO103" s="31">
        <v>0</v>
      </c>
      <c r="AP103" s="31">
        <v>0</v>
      </c>
      <c r="AQ103" s="31">
        <v>0</v>
      </c>
      <c r="AR103" s="31">
        <v>0</v>
      </c>
      <c r="AS103" s="31">
        <v>0</v>
      </c>
      <c r="AT103" s="31">
        <v>0</v>
      </c>
      <c r="AU103" s="31">
        <v>0</v>
      </c>
      <c r="AV103" s="31">
        <v>0</v>
      </c>
      <c r="AW103" s="31">
        <v>0</v>
      </c>
      <c r="AX103" s="31">
        <v>0</v>
      </c>
      <c r="AY103" s="31">
        <v>0</v>
      </c>
      <c r="AZ103" s="31">
        <v>0</v>
      </c>
      <c r="BA103" s="31">
        <v>0</v>
      </c>
      <c r="BB103" s="31">
        <v>0</v>
      </c>
      <c r="BC103" s="31">
        <v>0</v>
      </c>
      <c r="BD103" s="31">
        <v>0</v>
      </c>
      <c r="BE103" s="31">
        <v>0</v>
      </c>
      <c r="BF103" s="31">
        <v>0</v>
      </c>
      <c r="BG103" s="31">
        <v>0</v>
      </c>
      <c r="BH103" s="31">
        <v>0</v>
      </c>
      <c r="BI103" s="31">
        <v>0</v>
      </c>
      <c r="BJ103" s="31">
        <v>0</v>
      </c>
      <c r="BK103" s="31">
        <v>0</v>
      </c>
      <c r="BL103" s="31">
        <v>0</v>
      </c>
      <c r="BM103" s="31">
        <v>0</v>
      </c>
      <c r="BN103" s="31">
        <v>0</v>
      </c>
      <c r="BO103" s="31">
        <v>0</v>
      </c>
      <c r="BP103" s="31">
        <v>0</v>
      </c>
      <c r="BQ103" s="31">
        <v>0</v>
      </c>
      <c r="BR103" s="31">
        <v>0</v>
      </c>
      <c r="BS103" s="31">
        <v>0</v>
      </c>
      <c r="BT103" s="31">
        <v>0</v>
      </c>
      <c r="BU103" s="31">
        <v>0</v>
      </c>
      <c r="BV103" s="31">
        <v>0</v>
      </c>
      <c r="BW103" s="31">
        <v>0</v>
      </c>
      <c r="BX103" s="31">
        <v>0</v>
      </c>
      <c r="BY103" s="31">
        <v>0</v>
      </c>
      <c r="BZ103" s="31">
        <v>0</v>
      </c>
      <c r="CA103" s="31">
        <v>0</v>
      </c>
      <c r="CB103" s="32">
        <v>0</v>
      </c>
      <c r="CC103" s="33"/>
      <c r="CD103" s="33"/>
      <c r="CE103" s="33"/>
      <c r="CF103" s="33"/>
      <c r="CG103" s="33"/>
      <c r="CH103" s="33"/>
      <c r="CI103" s="33"/>
      <c r="CJ103" s="33"/>
      <c r="CK103" s="33"/>
      <c r="CL103" s="33"/>
      <c r="CM103" s="33"/>
      <c r="CN103" s="33"/>
      <c r="CO103" s="33"/>
      <c r="CP103" s="34"/>
      <c r="CQ103" s="33"/>
      <c r="CR103" s="34"/>
    </row>
    <row r="104" spans="1:96" ht="15" x14ac:dyDescent="0.2">
      <c r="A104" s="30">
        <v>2834</v>
      </c>
      <c r="B104" s="30">
        <v>2</v>
      </c>
      <c r="C104" s="30" t="s">
        <v>118</v>
      </c>
      <c r="D104" s="30" t="s">
        <v>109</v>
      </c>
      <c r="E104" s="30" t="s">
        <v>99</v>
      </c>
      <c r="F104" s="30">
        <v>40323</v>
      </c>
      <c r="G104" s="30" t="s">
        <v>26</v>
      </c>
      <c r="H104" s="31">
        <v>0</v>
      </c>
      <c r="I104" s="31">
        <v>0</v>
      </c>
      <c r="J104" s="31">
        <v>0</v>
      </c>
      <c r="K104" s="31">
        <v>0</v>
      </c>
      <c r="L104" s="31">
        <v>0</v>
      </c>
      <c r="M104" s="31">
        <v>0</v>
      </c>
      <c r="N104" s="31">
        <v>0</v>
      </c>
      <c r="O104" s="31">
        <v>0</v>
      </c>
      <c r="P104" s="31">
        <v>0</v>
      </c>
      <c r="Q104" s="31">
        <v>0</v>
      </c>
      <c r="R104" s="31">
        <v>0</v>
      </c>
      <c r="S104" s="31">
        <v>0</v>
      </c>
      <c r="T104" s="31">
        <v>0</v>
      </c>
      <c r="U104" s="31">
        <v>0</v>
      </c>
      <c r="V104" s="31">
        <v>0</v>
      </c>
      <c r="W104" s="31">
        <v>0</v>
      </c>
      <c r="X104" s="31">
        <v>0</v>
      </c>
      <c r="Y104" s="31">
        <v>0</v>
      </c>
      <c r="Z104" s="31">
        <v>0</v>
      </c>
      <c r="AA104" s="31">
        <v>0</v>
      </c>
      <c r="AB104" s="31">
        <v>0</v>
      </c>
      <c r="AC104" s="31">
        <v>0</v>
      </c>
      <c r="AD104" s="31">
        <v>0</v>
      </c>
      <c r="AE104" s="31">
        <v>0</v>
      </c>
      <c r="AF104" s="31">
        <v>0</v>
      </c>
      <c r="AG104" s="31">
        <v>0</v>
      </c>
      <c r="AH104" s="31">
        <v>0</v>
      </c>
      <c r="AI104" s="31">
        <v>0</v>
      </c>
      <c r="AJ104" s="31">
        <v>0</v>
      </c>
      <c r="AK104" s="31">
        <v>0</v>
      </c>
      <c r="AL104" s="31">
        <v>0</v>
      </c>
      <c r="AM104" s="31">
        <v>0</v>
      </c>
      <c r="AN104" s="31">
        <v>0</v>
      </c>
      <c r="AO104" s="31">
        <v>0</v>
      </c>
      <c r="AP104" s="31">
        <v>0</v>
      </c>
      <c r="AQ104" s="31">
        <v>0</v>
      </c>
      <c r="AR104" s="31">
        <v>0</v>
      </c>
      <c r="AS104" s="31">
        <v>0</v>
      </c>
      <c r="AT104" s="31">
        <v>0</v>
      </c>
      <c r="AU104" s="31">
        <v>0</v>
      </c>
      <c r="AV104" s="31">
        <v>0</v>
      </c>
      <c r="AW104" s="31">
        <v>0</v>
      </c>
      <c r="AX104" s="31">
        <v>0</v>
      </c>
      <c r="AY104" s="31">
        <v>0</v>
      </c>
      <c r="AZ104" s="31">
        <v>0</v>
      </c>
      <c r="BA104" s="31">
        <v>0</v>
      </c>
      <c r="BB104" s="31">
        <v>0</v>
      </c>
      <c r="BC104" s="31">
        <v>0</v>
      </c>
      <c r="BD104" s="31">
        <v>0</v>
      </c>
      <c r="BE104" s="31">
        <v>0</v>
      </c>
      <c r="BF104" s="31">
        <v>0</v>
      </c>
      <c r="BG104" s="31">
        <v>0</v>
      </c>
      <c r="BH104" s="31">
        <v>0</v>
      </c>
      <c r="BI104" s="31">
        <v>0</v>
      </c>
      <c r="BJ104" s="31">
        <v>0</v>
      </c>
      <c r="BK104" s="31">
        <v>0</v>
      </c>
      <c r="BL104" s="31">
        <v>0</v>
      </c>
      <c r="BM104" s="31">
        <v>0</v>
      </c>
      <c r="BN104" s="31">
        <v>0</v>
      </c>
      <c r="BO104" s="31">
        <v>0</v>
      </c>
      <c r="BP104" s="31">
        <v>0</v>
      </c>
      <c r="BQ104" s="31">
        <v>0</v>
      </c>
      <c r="BR104" s="31">
        <v>0</v>
      </c>
      <c r="BS104" s="31">
        <v>0</v>
      </c>
      <c r="BT104" s="31">
        <v>0</v>
      </c>
      <c r="BU104" s="31">
        <v>0</v>
      </c>
      <c r="BV104" s="31">
        <v>0</v>
      </c>
      <c r="BW104" s="31">
        <v>0</v>
      </c>
      <c r="BX104" s="31">
        <v>0</v>
      </c>
      <c r="BY104" s="31">
        <v>0</v>
      </c>
      <c r="BZ104" s="31">
        <v>0</v>
      </c>
      <c r="CA104" s="31">
        <v>0</v>
      </c>
      <c r="CB104" s="32">
        <v>0</v>
      </c>
      <c r="CC104" s="33"/>
      <c r="CD104" s="33"/>
      <c r="CE104" s="33"/>
      <c r="CF104" s="33"/>
      <c r="CG104" s="33"/>
      <c r="CH104" s="33"/>
      <c r="CI104" s="33"/>
      <c r="CJ104" s="33"/>
      <c r="CK104" s="33"/>
      <c r="CL104" s="33"/>
      <c r="CM104" s="33"/>
      <c r="CN104" s="33"/>
      <c r="CO104" s="33"/>
      <c r="CP104" s="34"/>
      <c r="CQ104" s="33"/>
      <c r="CR104" s="34"/>
    </row>
    <row r="105" spans="1:96" ht="15" x14ac:dyDescent="0.2">
      <c r="A105" s="30">
        <v>2835</v>
      </c>
      <c r="B105" s="30">
        <v>1</v>
      </c>
      <c r="C105" s="30" t="s">
        <v>119</v>
      </c>
      <c r="D105" s="30" t="s">
        <v>92</v>
      </c>
      <c r="E105" s="30">
        <v>40000</v>
      </c>
      <c r="F105" s="30">
        <v>40323</v>
      </c>
      <c r="G105" s="30" t="s">
        <v>26</v>
      </c>
      <c r="H105" s="31">
        <v>0</v>
      </c>
      <c r="I105" s="31">
        <v>0</v>
      </c>
      <c r="J105" s="31">
        <v>0</v>
      </c>
      <c r="K105" s="31">
        <v>0</v>
      </c>
      <c r="L105" s="31">
        <v>0</v>
      </c>
      <c r="M105" s="31">
        <v>0</v>
      </c>
      <c r="N105" s="31">
        <v>0</v>
      </c>
      <c r="O105" s="31">
        <v>0</v>
      </c>
      <c r="P105" s="31">
        <v>0</v>
      </c>
      <c r="Q105" s="31">
        <v>0</v>
      </c>
      <c r="R105" s="31">
        <v>0</v>
      </c>
      <c r="S105" s="31">
        <v>0</v>
      </c>
      <c r="T105" s="31">
        <v>50000</v>
      </c>
      <c r="U105" s="31">
        <v>0</v>
      </c>
      <c r="V105" s="31">
        <v>50000</v>
      </c>
      <c r="W105" s="31">
        <v>20000</v>
      </c>
      <c r="X105" s="31">
        <v>20000</v>
      </c>
      <c r="Y105" s="31">
        <v>20000</v>
      </c>
      <c r="Z105" s="31">
        <v>20000</v>
      </c>
      <c r="AA105" s="31">
        <v>20000</v>
      </c>
      <c r="AB105" s="31">
        <v>10000</v>
      </c>
      <c r="AC105" s="31">
        <v>10000</v>
      </c>
      <c r="AD105" s="31">
        <v>7800</v>
      </c>
      <c r="AE105" s="31">
        <v>10000</v>
      </c>
      <c r="AF105" s="31">
        <v>0</v>
      </c>
      <c r="AG105" s="31">
        <v>0</v>
      </c>
      <c r="AH105" s="31">
        <v>0</v>
      </c>
      <c r="AI105" s="31">
        <v>0</v>
      </c>
      <c r="AJ105" s="31">
        <v>0</v>
      </c>
      <c r="AK105" s="31">
        <v>0</v>
      </c>
      <c r="AL105" s="31">
        <v>0</v>
      </c>
      <c r="AM105" s="31">
        <v>0</v>
      </c>
      <c r="AN105" s="31">
        <v>0</v>
      </c>
      <c r="AO105" s="31">
        <v>0</v>
      </c>
      <c r="AP105" s="31">
        <v>0</v>
      </c>
      <c r="AQ105" s="31">
        <v>0</v>
      </c>
      <c r="AR105" s="31">
        <v>0</v>
      </c>
      <c r="AS105" s="31">
        <v>0</v>
      </c>
      <c r="AT105" s="31">
        <v>0</v>
      </c>
      <c r="AU105" s="31">
        <v>0</v>
      </c>
      <c r="AV105" s="31">
        <v>0</v>
      </c>
      <c r="AW105" s="31">
        <v>0</v>
      </c>
      <c r="AX105" s="31">
        <v>0</v>
      </c>
      <c r="AY105" s="31">
        <v>0</v>
      </c>
      <c r="AZ105" s="31">
        <v>0</v>
      </c>
      <c r="BA105" s="31">
        <v>0</v>
      </c>
      <c r="BB105" s="31">
        <v>0</v>
      </c>
      <c r="BC105" s="31">
        <v>0</v>
      </c>
      <c r="BD105" s="31">
        <v>0</v>
      </c>
      <c r="BE105" s="31">
        <v>0</v>
      </c>
      <c r="BF105" s="31">
        <v>0</v>
      </c>
      <c r="BG105" s="31">
        <v>0</v>
      </c>
      <c r="BH105" s="31">
        <v>0</v>
      </c>
      <c r="BI105" s="31">
        <v>0</v>
      </c>
      <c r="BJ105" s="31">
        <v>0</v>
      </c>
      <c r="BK105" s="31">
        <v>0</v>
      </c>
      <c r="BL105" s="31">
        <v>0</v>
      </c>
      <c r="BM105" s="31">
        <v>0</v>
      </c>
      <c r="BN105" s="31">
        <v>0</v>
      </c>
      <c r="BO105" s="31">
        <v>0</v>
      </c>
      <c r="BP105" s="31">
        <v>0</v>
      </c>
      <c r="BQ105" s="31">
        <v>0</v>
      </c>
      <c r="BR105" s="31">
        <v>0</v>
      </c>
      <c r="BS105" s="31">
        <v>0</v>
      </c>
      <c r="BT105" s="31">
        <v>0</v>
      </c>
      <c r="BU105" s="31">
        <v>0</v>
      </c>
      <c r="BV105" s="31">
        <v>0</v>
      </c>
      <c r="BW105" s="31">
        <v>0</v>
      </c>
      <c r="BX105" s="31">
        <v>0</v>
      </c>
      <c r="BY105" s="31">
        <v>0</v>
      </c>
      <c r="BZ105" s="31">
        <v>0</v>
      </c>
      <c r="CA105" s="31">
        <v>0</v>
      </c>
      <c r="CB105" s="32">
        <v>0</v>
      </c>
      <c r="CC105" s="33"/>
      <c r="CD105" s="33"/>
      <c r="CE105" s="33"/>
      <c r="CF105" s="33"/>
      <c r="CG105" s="33"/>
      <c r="CH105" s="33"/>
      <c r="CI105" s="33"/>
      <c r="CJ105" s="33"/>
      <c r="CK105" s="33"/>
      <c r="CL105" s="33"/>
      <c r="CM105" s="33"/>
      <c r="CN105" s="33"/>
      <c r="CO105" s="33"/>
      <c r="CP105" s="34"/>
      <c r="CQ105" s="33"/>
      <c r="CR105" s="34"/>
    </row>
    <row r="106" spans="1:96" ht="15" x14ac:dyDescent="0.2">
      <c r="A106" s="30">
        <v>2839</v>
      </c>
      <c r="B106" s="30">
        <v>1</v>
      </c>
      <c r="C106" s="30" t="s">
        <v>120</v>
      </c>
      <c r="D106" s="30" t="s">
        <v>92</v>
      </c>
      <c r="E106" s="30">
        <v>40000</v>
      </c>
      <c r="F106" s="30">
        <v>40323</v>
      </c>
      <c r="G106" s="30" t="s">
        <v>26</v>
      </c>
      <c r="H106" s="31">
        <v>0</v>
      </c>
      <c r="I106" s="31">
        <v>0</v>
      </c>
      <c r="J106" s="31">
        <v>0</v>
      </c>
      <c r="K106" s="31">
        <v>0</v>
      </c>
      <c r="L106" s="31">
        <v>0</v>
      </c>
      <c r="M106" s="31">
        <v>0</v>
      </c>
      <c r="N106" s="31">
        <v>0</v>
      </c>
      <c r="O106" s="31">
        <v>0</v>
      </c>
      <c r="P106" s="31">
        <v>0</v>
      </c>
      <c r="Q106" s="31">
        <v>0</v>
      </c>
      <c r="R106" s="31">
        <v>0</v>
      </c>
      <c r="S106" s="31">
        <v>0</v>
      </c>
      <c r="T106" s="31">
        <v>0</v>
      </c>
      <c r="U106" s="31">
        <v>0</v>
      </c>
      <c r="V106" s="31">
        <v>0</v>
      </c>
      <c r="W106" s="31">
        <v>0</v>
      </c>
      <c r="X106" s="31">
        <v>0</v>
      </c>
      <c r="Y106" s="31">
        <v>0</v>
      </c>
      <c r="Z106" s="31">
        <v>0</v>
      </c>
      <c r="AA106" s="31">
        <v>0</v>
      </c>
      <c r="AB106" s="31">
        <v>0</v>
      </c>
      <c r="AC106" s="31">
        <v>0</v>
      </c>
      <c r="AD106" s="31">
        <v>0</v>
      </c>
      <c r="AE106" s="31">
        <v>0</v>
      </c>
      <c r="AF106" s="31">
        <v>0</v>
      </c>
      <c r="AG106" s="31">
        <v>0</v>
      </c>
      <c r="AH106" s="31">
        <v>0</v>
      </c>
      <c r="AI106" s="31">
        <v>0</v>
      </c>
      <c r="AJ106" s="31">
        <v>0</v>
      </c>
      <c r="AK106" s="31">
        <v>0</v>
      </c>
      <c r="AL106" s="31">
        <v>0</v>
      </c>
      <c r="AM106" s="31">
        <v>0</v>
      </c>
      <c r="AN106" s="31">
        <v>0</v>
      </c>
      <c r="AO106" s="31">
        <v>0</v>
      </c>
      <c r="AP106" s="31">
        <v>0</v>
      </c>
      <c r="AQ106" s="31">
        <v>0</v>
      </c>
      <c r="AR106" s="31">
        <v>0</v>
      </c>
      <c r="AS106" s="31">
        <v>0</v>
      </c>
      <c r="AT106" s="31">
        <v>0</v>
      </c>
      <c r="AU106" s="31">
        <v>0</v>
      </c>
      <c r="AV106" s="31">
        <v>0</v>
      </c>
      <c r="AW106" s="31">
        <v>0</v>
      </c>
      <c r="AX106" s="31">
        <v>0</v>
      </c>
      <c r="AY106" s="31">
        <v>0</v>
      </c>
      <c r="AZ106" s="31">
        <v>0</v>
      </c>
      <c r="BA106" s="31">
        <v>0</v>
      </c>
      <c r="BB106" s="31">
        <v>0</v>
      </c>
      <c r="BC106" s="31">
        <v>0</v>
      </c>
      <c r="BD106" s="31">
        <v>0</v>
      </c>
      <c r="BE106" s="31">
        <v>0</v>
      </c>
      <c r="BF106" s="31">
        <v>0</v>
      </c>
      <c r="BG106" s="31">
        <v>0</v>
      </c>
      <c r="BH106" s="31">
        <v>0</v>
      </c>
      <c r="BI106" s="31">
        <v>0</v>
      </c>
      <c r="BJ106" s="31">
        <v>0</v>
      </c>
      <c r="BK106" s="31">
        <v>0</v>
      </c>
      <c r="BL106" s="31">
        <v>0</v>
      </c>
      <c r="BM106" s="31">
        <v>0</v>
      </c>
      <c r="BN106" s="31">
        <v>0</v>
      </c>
      <c r="BO106" s="31">
        <v>0</v>
      </c>
      <c r="BP106" s="31">
        <v>0</v>
      </c>
      <c r="BQ106" s="31">
        <v>0</v>
      </c>
      <c r="BR106" s="31">
        <v>0</v>
      </c>
      <c r="BS106" s="31">
        <v>0</v>
      </c>
      <c r="BT106" s="31">
        <v>0</v>
      </c>
      <c r="BU106" s="31">
        <v>0</v>
      </c>
      <c r="BV106" s="31">
        <v>0</v>
      </c>
      <c r="BW106" s="31">
        <v>0</v>
      </c>
      <c r="BX106" s="31">
        <v>0</v>
      </c>
      <c r="BY106" s="31">
        <v>0</v>
      </c>
      <c r="BZ106" s="31">
        <v>0</v>
      </c>
      <c r="CA106" s="31">
        <v>0</v>
      </c>
      <c r="CB106" s="32">
        <v>0</v>
      </c>
      <c r="CC106" s="33"/>
      <c r="CD106" s="33"/>
      <c r="CE106" s="33"/>
      <c r="CF106" s="33"/>
      <c r="CG106" s="33"/>
      <c r="CH106" s="33"/>
      <c r="CI106" s="33"/>
      <c r="CJ106" s="33"/>
      <c r="CK106" s="33"/>
      <c r="CL106" s="33"/>
      <c r="CM106" s="33"/>
      <c r="CN106" s="33"/>
      <c r="CO106" s="33"/>
      <c r="CP106" s="34"/>
      <c r="CQ106" s="33"/>
      <c r="CR106" s="34"/>
    </row>
    <row r="107" spans="1:96" ht="15" x14ac:dyDescent="0.2">
      <c r="A107" s="30">
        <v>2841</v>
      </c>
      <c r="B107" s="30">
        <v>1</v>
      </c>
      <c r="C107" s="30" t="s">
        <v>121</v>
      </c>
      <c r="D107" s="30" t="s">
        <v>96</v>
      </c>
      <c r="E107" s="30" t="s">
        <v>99</v>
      </c>
      <c r="F107" s="30">
        <v>40323</v>
      </c>
      <c r="G107" s="30" t="s">
        <v>26</v>
      </c>
      <c r="H107" s="31">
        <v>100000</v>
      </c>
      <c r="I107" s="31">
        <v>100000</v>
      </c>
      <c r="J107" s="31">
        <v>300000</v>
      </c>
      <c r="K107" s="31">
        <v>400000</v>
      </c>
      <c r="L107" s="31">
        <v>100000</v>
      </c>
      <c r="M107" s="31">
        <v>0</v>
      </c>
      <c r="N107" s="31">
        <v>0</v>
      </c>
      <c r="O107" s="31">
        <v>0</v>
      </c>
      <c r="P107" s="31">
        <v>0</v>
      </c>
      <c r="Q107" s="31">
        <v>0</v>
      </c>
      <c r="R107" s="31">
        <v>0</v>
      </c>
      <c r="S107" s="31">
        <v>0</v>
      </c>
      <c r="T107" s="31">
        <v>0</v>
      </c>
      <c r="U107" s="31">
        <v>0</v>
      </c>
      <c r="V107" s="31">
        <v>0</v>
      </c>
      <c r="W107" s="31">
        <v>0</v>
      </c>
      <c r="X107" s="31">
        <v>0</v>
      </c>
      <c r="Y107" s="31">
        <v>0</v>
      </c>
      <c r="Z107" s="31">
        <v>0</v>
      </c>
      <c r="AA107" s="31">
        <v>0</v>
      </c>
      <c r="AB107" s="31">
        <v>0</v>
      </c>
      <c r="AC107" s="31">
        <v>0</v>
      </c>
      <c r="AD107" s="31">
        <v>0</v>
      </c>
      <c r="AE107" s="31">
        <v>0</v>
      </c>
      <c r="AF107" s="31">
        <v>0</v>
      </c>
      <c r="AG107" s="31">
        <v>0</v>
      </c>
      <c r="AH107" s="31">
        <v>0</v>
      </c>
      <c r="AI107" s="31">
        <v>0</v>
      </c>
      <c r="AJ107" s="31">
        <v>0</v>
      </c>
      <c r="AK107" s="31">
        <v>0</v>
      </c>
      <c r="AL107" s="31">
        <v>0</v>
      </c>
      <c r="AM107" s="31">
        <v>0</v>
      </c>
      <c r="AN107" s="31">
        <v>0</v>
      </c>
      <c r="AO107" s="31">
        <v>0</v>
      </c>
      <c r="AP107" s="31">
        <v>0</v>
      </c>
      <c r="AQ107" s="31">
        <v>0</v>
      </c>
      <c r="AR107" s="31">
        <v>0</v>
      </c>
      <c r="AS107" s="31">
        <v>0</v>
      </c>
      <c r="AT107" s="31">
        <v>0</v>
      </c>
      <c r="AU107" s="31">
        <v>0</v>
      </c>
      <c r="AV107" s="31">
        <v>0</v>
      </c>
      <c r="AW107" s="31">
        <v>0</v>
      </c>
      <c r="AX107" s="31">
        <v>0</v>
      </c>
      <c r="AY107" s="31">
        <v>0</v>
      </c>
      <c r="AZ107" s="31">
        <v>0</v>
      </c>
      <c r="BA107" s="31">
        <v>0</v>
      </c>
      <c r="BB107" s="31">
        <v>0</v>
      </c>
      <c r="BC107" s="31">
        <v>0</v>
      </c>
      <c r="BD107" s="31">
        <v>0</v>
      </c>
      <c r="BE107" s="31">
        <v>0</v>
      </c>
      <c r="BF107" s="31">
        <v>0</v>
      </c>
      <c r="BG107" s="31">
        <v>0</v>
      </c>
      <c r="BH107" s="31">
        <v>0</v>
      </c>
      <c r="BI107" s="31">
        <v>0</v>
      </c>
      <c r="BJ107" s="31">
        <v>0</v>
      </c>
      <c r="BK107" s="31">
        <v>0</v>
      </c>
      <c r="BL107" s="31">
        <v>0</v>
      </c>
      <c r="BM107" s="31">
        <v>0</v>
      </c>
      <c r="BN107" s="31">
        <v>0</v>
      </c>
      <c r="BO107" s="31">
        <v>0</v>
      </c>
      <c r="BP107" s="31">
        <v>0</v>
      </c>
      <c r="BQ107" s="31">
        <v>0</v>
      </c>
      <c r="BR107" s="31">
        <v>0</v>
      </c>
      <c r="BS107" s="31">
        <v>0</v>
      </c>
      <c r="BT107" s="31">
        <v>0</v>
      </c>
      <c r="BU107" s="31">
        <v>0</v>
      </c>
      <c r="BV107" s="31">
        <v>0</v>
      </c>
      <c r="BW107" s="31">
        <v>0</v>
      </c>
      <c r="BX107" s="31">
        <v>0</v>
      </c>
      <c r="BY107" s="31">
        <v>0</v>
      </c>
      <c r="BZ107" s="31">
        <v>0</v>
      </c>
      <c r="CA107" s="31">
        <v>0</v>
      </c>
      <c r="CB107" s="32">
        <v>1000000</v>
      </c>
      <c r="CC107" s="33"/>
      <c r="CD107" s="33"/>
      <c r="CE107" s="33"/>
      <c r="CF107" s="33"/>
      <c r="CG107" s="33"/>
      <c r="CH107" s="33"/>
      <c r="CI107" s="33"/>
      <c r="CJ107" s="33"/>
      <c r="CK107" s="33"/>
      <c r="CL107" s="33"/>
      <c r="CM107" s="33"/>
      <c r="CN107" s="33"/>
      <c r="CO107" s="33"/>
      <c r="CP107" s="34"/>
      <c r="CQ107" s="33"/>
      <c r="CR107" s="34"/>
    </row>
    <row r="108" spans="1:96" ht="15" x14ac:dyDescent="0.2">
      <c r="A108" s="30">
        <v>2841</v>
      </c>
      <c r="B108" s="30">
        <v>2</v>
      </c>
      <c r="C108" s="30" t="s">
        <v>121</v>
      </c>
      <c r="D108" s="30" t="s">
        <v>94</v>
      </c>
      <c r="E108" s="30" t="s">
        <v>99</v>
      </c>
      <c r="F108" s="30">
        <v>40323</v>
      </c>
      <c r="G108" s="30" t="s">
        <v>26</v>
      </c>
      <c r="H108" s="31">
        <v>0</v>
      </c>
      <c r="I108" s="31">
        <v>0</v>
      </c>
      <c r="J108" s="31">
        <v>0</v>
      </c>
      <c r="K108" s="31">
        <v>0</v>
      </c>
      <c r="L108" s="31">
        <v>0</v>
      </c>
      <c r="M108" s="31">
        <v>0</v>
      </c>
      <c r="N108" s="31">
        <v>0</v>
      </c>
      <c r="O108" s="31">
        <v>0</v>
      </c>
      <c r="P108" s="31">
        <v>0</v>
      </c>
      <c r="Q108" s="31">
        <v>0</v>
      </c>
      <c r="R108" s="31">
        <v>0</v>
      </c>
      <c r="S108" s="31">
        <v>0</v>
      </c>
      <c r="T108" s="31">
        <v>200000</v>
      </c>
      <c r="U108" s="31">
        <v>500000</v>
      </c>
      <c r="V108" s="31">
        <v>300000</v>
      </c>
      <c r="W108" s="31">
        <v>400000</v>
      </c>
      <c r="X108" s="31">
        <v>100000</v>
      </c>
      <c r="Y108" s="31">
        <v>150000</v>
      </c>
      <c r="Z108" s="31">
        <v>0</v>
      </c>
      <c r="AA108" s="31">
        <v>0</v>
      </c>
      <c r="AB108" s="31">
        <v>0</v>
      </c>
      <c r="AC108" s="31">
        <v>0</v>
      </c>
      <c r="AD108" s="31">
        <v>0</v>
      </c>
      <c r="AE108" s="31">
        <v>0</v>
      </c>
      <c r="AF108" s="31">
        <v>0</v>
      </c>
      <c r="AG108" s="31">
        <v>0</v>
      </c>
      <c r="AH108" s="31">
        <v>0</v>
      </c>
      <c r="AI108" s="31">
        <v>0</v>
      </c>
      <c r="AJ108" s="31">
        <v>0</v>
      </c>
      <c r="AK108" s="31">
        <v>0</v>
      </c>
      <c r="AL108" s="31">
        <v>0</v>
      </c>
      <c r="AM108" s="31">
        <v>0</v>
      </c>
      <c r="AN108" s="31">
        <v>0</v>
      </c>
      <c r="AO108" s="31">
        <v>0</v>
      </c>
      <c r="AP108" s="31">
        <v>0</v>
      </c>
      <c r="AQ108" s="31">
        <v>0</v>
      </c>
      <c r="AR108" s="31">
        <v>0</v>
      </c>
      <c r="AS108" s="31">
        <v>0</v>
      </c>
      <c r="AT108" s="31">
        <v>0</v>
      </c>
      <c r="AU108" s="31">
        <v>0</v>
      </c>
      <c r="AV108" s="31">
        <v>0</v>
      </c>
      <c r="AW108" s="31">
        <v>0</v>
      </c>
      <c r="AX108" s="31">
        <v>0</v>
      </c>
      <c r="AY108" s="31">
        <v>0</v>
      </c>
      <c r="AZ108" s="31">
        <v>0</v>
      </c>
      <c r="BA108" s="31">
        <v>0</v>
      </c>
      <c r="BB108" s="31">
        <v>0</v>
      </c>
      <c r="BC108" s="31">
        <v>0</v>
      </c>
      <c r="BD108" s="31">
        <v>0</v>
      </c>
      <c r="BE108" s="31">
        <v>0</v>
      </c>
      <c r="BF108" s="31">
        <v>0</v>
      </c>
      <c r="BG108" s="31">
        <v>0</v>
      </c>
      <c r="BH108" s="31">
        <v>0</v>
      </c>
      <c r="BI108" s="31">
        <v>0</v>
      </c>
      <c r="BJ108" s="31">
        <v>0</v>
      </c>
      <c r="BK108" s="31">
        <v>0</v>
      </c>
      <c r="BL108" s="31">
        <v>0</v>
      </c>
      <c r="BM108" s="31">
        <v>0</v>
      </c>
      <c r="BN108" s="31">
        <v>0</v>
      </c>
      <c r="BO108" s="31">
        <v>0</v>
      </c>
      <c r="BP108" s="31">
        <v>0</v>
      </c>
      <c r="BQ108" s="31">
        <v>0</v>
      </c>
      <c r="BR108" s="31">
        <v>0</v>
      </c>
      <c r="BS108" s="31">
        <v>0</v>
      </c>
      <c r="BT108" s="31">
        <v>0</v>
      </c>
      <c r="BU108" s="31">
        <v>0</v>
      </c>
      <c r="BV108" s="31">
        <v>0</v>
      </c>
      <c r="BW108" s="31">
        <v>0</v>
      </c>
      <c r="BX108" s="31">
        <v>0</v>
      </c>
      <c r="BY108" s="31">
        <v>0</v>
      </c>
      <c r="BZ108" s="31">
        <v>0</v>
      </c>
      <c r="CA108" s="31">
        <v>0</v>
      </c>
      <c r="CB108" s="32">
        <v>0</v>
      </c>
      <c r="CC108" s="33"/>
      <c r="CD108" s="33"/>
      <c r="CE108" s="33"/>
      <c r="CF108" s="33"/>
      <c r="CG108" s="33"/>
      <c r="CH108" s="33"/>
      <c r="CI108" s="33"/>
      <c r="CJ108" s="33"/>
      <c r="CK108" s="33"/>
      <c r="CL108" s="33"/>
      <c r="CM108" s="33"/>
      <c r="CN108" s="33"/>
      <c r="CO108" s="33"/>
      <c r="CP108" s="34"/>
      <c r="CQ108" s="33"/>
      <c r="CR108" s="34"/>
    </row>
    <row r="109" spans="1:96" ht="15" x14ac:dyDescent="0.2">
      <c r="A109" s="30">
        <v>2845</v>
      </c>
      <c r="B109" s="30">
        <v>1</v>
      </c>
      <c r="C109" s="30" t="s">
        <v>122</v>
      </c>
      <c r="D109" s="30" t="s">
        <v>86</v>
      </c>
      <c r="E109" s="30">
        <v>40000</v>
      </c>
      <c r="F109" s="30">
        <v>40323</v>
      </c>
      <c r="G109" s="30" t="s">
        <v>26</v>
      </c>
      <c r="H109" s="31">
        <v>0</v>
      </c>
      <c r="I109" s="31">
        <v>0</v>
      </c>
      <c r="J109" s="31">
        <v>0</v>
      </c>
      <c r="K109" s="31">
        <v>0</v>
      </c>
      <c r="L109" s="31">
        <v>0</v>
      </c>
      <c r="M109" s="31">
        <v>0</v>
      </c>
      <c r="N109" s="31">
        <v>0</v>
      </c>
      <c r="O109" s="31">
        <v>0</v>
      </c>
      <c r="P109" s="31">
        <v>0</v>
      </c>
      <c r="Q109" s="31">
        <v>0</v>
      </c>
      <c r="R109" s="31">
        <v>0</v>
      </c>
      <c r="S109" s="31">
        <v>0</v>
      </c>
      <c r="T109" s="31">
        <v>0</v>
      </c>
      <c r="U109" s="31">
        <v>0</v>
      </c>
      <c r="V109" s="31">
        <v>0</v>
      </c>
      <c r="W109" s="31">
        <v>0</v>
      </c>
      <c r="X109" s="31">
        <v>0</v>
      </c>
      <c r="Y109" s="31">
        <v>0</v>
      </c>
      <c r="Z109" s="31">
        <v>0</v>
      </c>
      <c r="AA109" s="31">
        <v>0</v>
      </c>
      <c r="AB109" s="31">
        <v>0</v>
      </c>
      <c r="AC109" s="31">
        <v>0</v>
      </c>
      <c r="AD109" s="31">
        <v>0</v>
      </c>
      <c r="AE109" s="31">
        <v>0</v>
      </c>
      <c r="AF109" s="31">
        <v>0</v>
      </c>
      <c r="AG109" s="31">
        <v>0</v>
      </c>
      <c r="AH109" s="31">
        <v>0</v>
      </c>
      <c r="AI109" s="31">
        <v>0</v>
      </c>
      <c r="AJ109" s="31">
        <v>0</v>
      </c>
      <c r="AK109" s="31">
        <v>0</v>
      </c>
      <c r="AL109" s="31">
        <v>0</v>
      </c>
      <c r="AM109" s="31">
        <v>0</v>
      </c>
      <c r="AN109" s="31">
        <v>0</v>
      </c>
      <c r="AO109" s="31">
        <v>0</v>
      </c>
      <c r="AP109" s="31">
        <v>0</v>
      </c>
      <c r="AQ109" s="31">
        <v>0</v>
      </c>
      <c r="AR109" s="31">
        <v>0</v>
      </c>
      <c r="AS109" s="31">
        <v>0</v>
      </c>
      <c r="AT109" s="31">
        <v>0</v>
      </c>
      <c r="AU109" s="31">
        <v>0</v>
      </c>
      <c r="AV109" s="31">
        <v>0</v>
      </c>
      <c r="AW109" s="31">
        <v>0</v>
      </c>
      <c r="AX109" s="31">
        <v>0</v>
      </c>
      <c r="AY109" s="31">
        <v>0</v>
      </c>
      <c r="AZ109" s="31">
        <v>0</v>
      </c>
      <c r="BA109" s="31">
        <v>0</v>
      </c>
      <c r="BB109" s="31">
        <v>0</v>
      </c>
      <c r="BC109" s="31">
        <v>0</v>
      </c>
      <c r="BD109" s="31">
        <v>0</v>
      </c>
      <c r="BE109" s="31">
        <v>0</v>
      </c>
      <c r="BF109" s="31">
        <v>0</v>
      </c>
      <c r="BG109" s="31">
        <v>0</v>
      </c>
      <c r="BH109" s="31">
        <v>0</v>
      </c>
      <c r="BI109" s="31">
        <v>0</v>
      </c>
      <c r="BJ109" s="31">
        <v>0</v>
      </c>
      <c r="BK109" s="31">
        <v>0</v>
      </c>
      <c r="BL109" s="31">
        <v>0</v>
      </c>
      <c r="BM109" s="31">
        <v>0</v>
      </c>
      <c r="BN109" s="31">
        <v>0</v>
      </c>
      <c r="BO109" s="31">
        <v>0</v>
      </c>
      <c r="BP109" s="31">
        <v>0</v>
      </c>
      <c r="BQ109" s="31">
        <v>0</v>
      </c>
      <c r="BR109" s="31">
        <v>0</v>
      </c>
      <c r="BS109" s="31">
        <v>0</v>
      </c>
      <c r="BT109" s="31">
        <v>0</v>
      </c>
      <c r="BU109" s="31">
        <v>0</v>
      </c>
      <c r="BV109" s="31">
        <v>0</v>
      </c>
      <c r="BW109" s="31">
        <v>0</v>
      </c>
      <c r="BX109" s="31">
        <v>0</v>
      </c>
      <c r="BY109" s="31">
        <v>0</v>
      </c>
      <c r="BZ109" s="31">
        <v>0</v>
      </c>
      <c r="CA109" s="31">
        <v>0</v>
      </c>
      <c r="CB109" s="32">
        <v>0</v>
      </c>
      <c r="CC109" s="33"/>
      <c r="CD109" s="33"/>
      <c r="CE109" s="33"/>
      <c r="CF109" s="33"/>
      <c r="CG109" s="33"/>
      <c r="CH109" s="33"/>
      <c r="CI109" s="33"/>
      <c r="CJ109" s="33"/>
      <c r="CK109" s="33"/>
      <c r="CL109" s="33"/>
      <c r="CM109" s="33"/>
      <c r="CN109" s="33"/>
      <c r="CO109" s="33"/>
      <c r="CP109" s="34"/>
      <c r="CQ109" s="33"/>
      <c r="CR109" s="34"/>
    </row>
    <row r="110" spans="1:96" ht="15" x14ac:dyDescent="0.2">
      <c r="A110" s="30">
        <v>2848</v>
      </c>
      <c r="B110" s="30">
        <v>1</v>
      </c>
      <c r="C110" s="30" t="s">
        <v>123</v>
      </c>
      <c r="D110" s="30" t="s">
        <v>106</v>
      </c>
      <c r="E110" s="30">
        <v>40000</v>
      </c>
      <c r="F110" s="30">
        <v>40323</v>
      </c>
      <c r="G110" s="30" t="s">
        <v>26</v>
      </c>
      <c r="H110" s="31">
        <v>0</v>
      </c>
      <c r="I110" s="31">
        <v>0</v>
      </c>
      <c r="J110" s="31">
        <v>0</v>
      </c>
      <c r="K110" s="31">
        <v>0</v>
      </c>
      <c r="L110" s="31">
        <v>0</v>
      </c>
      <c r="M110" s="31">
        <v>0</v>
      </c>
      <c r="N110" s="31">
        <v>0</v>
      </c>
      <c r="O110" s="31">
        <v>0</v>
      </c>
      <c r="P110" s="31">
        <v>0</v>
      </c>
      <c r="Q110" s="31">
        <v>0</v>
      </c>
      <c r="R110" s="31">
        <v>0</v>
      </c>
      <c r="S110" s="31">
        <v>0</v>
      </c>
      <c r="T110" s="31">
        <v>5000</v>
      </c>
      <c r="U110" s="31">
        <v>5000</v>
      </c>
      <c r="V110" s="31">
        <v>4000</v>
      </c>
      <c r="W110" s="31">
        <v>15000</v>
      </c>
      <c r="X110" s="31">
        <v>0</v>
      </c>
      <c r="Y110" s="31">
        <v>10000</v>
      </c>
      <c r="Z110" s="31">
        <v>10000</v>
      </c>
      <c r="AA110" s="31">
        <v>1000</v>
      </c>
      <c r="AB110" s="31">
        <v>0</v>
      </c>
      <c r="AC110" s="31">
        <v>0</v>
      </c>
      <c r="AD110" s="31">
        <v>0</v>
      </c>
      <c r="AE110" s="31">
        <v>0</v>
      </c>
      <c r="AF110" s="31">
        <v>1000000</v>
      </c>
      <c r="AG110" s="31">
        <v>250000</v>
      </c>
      <c r="AH110" s="31">
        <v>250000</v>
      </c>
      <c r="AI110" s="31">
        <v>250000</v>
      </c>
      <c r="AJ110" s="31">
        <v>250000</v>
      </c>
      <c r="AK110" s="31">
        <v>50000</v>
      </c>
      <c r="AL110" s="31">
        <v>0</v>
      </c>
      <c r="AM110" s="31">
        <v>0</v>
      </c>
      <c r="AN110" s="31">
        <v>0</v>
      </c>
      <c r="AO110" s="31">
        <v>0</v>
      </c>
      <c r="AP110" s="31">
        <v>0</v>
      </c>
      <c r="AQ110" s="31">
        <v>0</v>
      </c>
      <c r="AR110" s="31">
        <v>0</v>
      </c>
      <c r="AS110" s="31">
        <v>0</v>
      </c>
      <c r="AT110" s="31">
        <v>0</v>
      </c>
      <c r="AU110" s="31">
        <v>0</v>
      </c>
      <c r="AV110" s="31">
        <v>0</v>
      </c>
      <c r="AW110" s="31">
        <v>0</v>
      </c>
      <c r="AX110" s="31">
        <v>0</v>
      </c>
      <c r="AY110" s="31">
        <v>0</v>
      </c>
      <c r="AZ110" s="31">
        <v>0</v>
      </c>
      <c r="BA110" s="31">
        <v>0</v>
      </c>
      <c r="BB110" s="31">
        <v>0</v>
      </c>
      <c r="BC110" s="31">
        <v>0</v>
      </c>
      <c r="BD110" s="31">
        <v>0</v>
      </c>
      <c r="BE110" s="31">
        <v>0</v>
      </c>
      <c r="BF110" s="31">
        <v>0</v>
      </c>
      <c r="BG110" s="31">
        <v>0</v>
      </c>
      <c r="BH110" s="31">
        <v>0</v>
      </c>
      <c r="BI110" s="31">
        <v>0</v>
      </c>
      <c r="BJ110" s="31">
        <v>0</v>
      </c>
      <c r="BK110" s="31">
        <v>0</v>
      </c>
      <c r="BL110" s="31">
        <v>0</v>
      </c>
      <c r="BM110" s="31">
        <v>0</v>
      </c>
      <c r="BN110" s="31">
        <v>0</v>
      </c>
      <c r="BO110" s="31">
        <v>0</v>
      </c>
      <c r="BP110" s="31">
        <v>0</v>
      </c>
      <c r="BQ110" s="31">
        <v>0</v>
      </c>
      <c r="BR110" s="31">
        <v>0</v>
      </c>
      <c r="BS110" s="31">
        <v>0</v>
      </c>
      <c r="BT110" s="31">
        <v>0</v>
      </c>
      <c r="BU110" s="31">
        <v>0</v>
      </c>
      <c r="BV110" s="31">
        <v>0</v>
      </c>
      <c r="BW110" s="31">
        <v>0</v>
      </c>
      <c r="BX110" s="31">
        <v>0</v>
      </c>
      <c r="BY110" s="31">
        <v>0</v>
      </c>
      <c r="BZ110" s="31">
        <v>0</v>
      </c>
      <c r="CA110" s="31">
        <v>0</v>
      </c>
      <c r="CB110" s="32">
        <v>0</v>
      </c>
      <c r="CC110" s="33"/>
      <c r="CD110" s="33"/>
      <c r="CE110" s="33"/>
      <c r="CF110" s="33"/>
      <c r="CG110" s="33"/>
      <c r="CH110" s="33"/>
      <c r="CI110" s="33"/>
      <c r="CJ110" s="33"/>
      <c r="CK110" s="33"/>
      <c r="CL110" s="33"/>
      <c r="CM110" s="33"/>
      <c r="CN110" s="33"/>
      <c r="CO110" s="33"/>
      <c r="CP110" s="34"/>
      <c r="CQ110" s="33"/>
      <c r="CR110" s="34"/>
    </row>
    <row r="111" spans="1:96" ht="15" x14ac:dyDescent="0.2">
      <c r="A111" s="30">
        <v>2849</v>
      </c>
      <c r="B111" s="30">
        <v>1</v>
      </c>
      <c r="C111" s="30" t="s">
        <v>124</v>
      </c>
      <c r="D111" s="30" t="s">
        <v>106</v>
      </c>
      <c r="E111" s="30">
        <v>40000</v>
      </c>
      <c r="F111" s="30">
        <v>40323</v>
      </c>
      <c r="G111" s="30" t="s">
        <v>26</v>
      </c>
      <c r="H111" s="31">
        <v>0</v>
      </c>
      <c r="I111" s="31">
        <v>0</v>
      </c>
      <c r="J111" s="31">
        <v>0</v>
      </c>
      <c r="K111" s="31">
        <v>0</v>
      </c>
      <c r="L111" s="31">
        <v>0</v>
      </c>
      <c r="M111" s="31">
        <v>0</v>
      </c>
      <c r="N111" s="31">
        <v>0</v>
      </c>
      <c r="O111" s="31">
        <v>0</v>
      </c>
      <c r="P111" s="31">
        <v>0</v>
      </c>
      <c r="Q111" s="31">
        <v>0</v>
      </c>
      <c r="R111" s="31">
        <v>0</v>
      </c>
      <c r="S111" s="31">
        <v>0</v>
      </c>
      <c r="T111" s="31">
        <v>0</v>
      </c>
      <c r="U111" s="31">
        <v>0</v>
      </c>
      <c r="V111" s="31">
        <v>0</v>
      </c>
      <c r="W111" s="31">
        <v>0</v>
      </c>
      <c r="X111" s="31">
        <v>0</v>
      </c>
      <c r="Y111" s="31">
        <v>0</v>
      </c>
      <c r="Z111" s="31">
        <v>0</v>
      </c>
      <c r="AA111" s="31">
        <v>0</v>
      </c>
      <c r="AB111" s="31">
        <v>0</v>
      </c>
      <c r="AC111" s="31">
        <v>0</v>
      </c>
      <c r="AD111" s="31">
        <v>0</v>
      </c>
      <c r="AE111" s="31">
        <v>0</v>
      </c>
      <c r="AF111" s="31">
        <v>0</v>
      </c>
      <c r="AG111" s="31">
        <v>0</v>
      </c>
      <c r="AH111" s="31">
        <v>0</v>
      </c>
      <c r="AI111" s="31">
        <v>0</v>
      </c>
      <c r="AJ111" s="31">
        <v>0</v>
      </c>
      <c r="AK111" s="31">
        <v>0</v>
      </c>
      <c r="AL111" s="31">
        <v>0</v>
      </c>
      <c r="AM111" s="31">
        <v>0</v>
      </c>
      <c r="AN111" s="31">
        <v>0</v>
      </c>
      <c r="AO111" s="31">
        <v>0</v>
      </c>
      <c r="AP111" s="31">
        <v>0</v>
      </c>
      <c r="AQ111" s="31">
        <v>0</v>
      </c>
      <c r="AR111" s="31">
        <v>0</v>
      </c>
      <c r="AS111" s="31">
        <v>0</v>
      </c>
      <c r="AT111" s="31">
        <v>0</v>
      </c>
      <c r="AU111" s="31">
        <v>0</v>
      </c>
      <c r="AV111" s="31">
        <v>0</v>
      </c>
      <c r="AW111" s="31">
        <v>0</v>
      </c>
      <c r="AX111" s="31">
        <v>0</v>
      </c>
      <c r="AY111" s="31">
        <v>0</v>
      </c>
      <c r="AZ111" s="31">
        <v>0</v>
      </c>
      <c r="BA111" s="31">
        <v>0</v>
      </c>
      <c r="BB111" s="31">
        <v>0</v>
      </c>
      <c r="BC111" s="31">
        <v>0</v>
      </c>
      <c r="BD111" s="31">
        <v>0</v>
      </c>
      <c r="BE111" s="31">
        <v>0</v>
      </c>
      <c r="BF111" s="31">
        <v>0</v>
      </c>
      <c r="BG111" s="31">
        <v>0</v>
      </c>
      <c r="BH111" s="31">
        <v>0</v>
      </c>
      <c r="BI111" s="31">
        <v>0</v>
      </c>
      <c r="BJ111" s="31">
        <v>0</v>
      </c>
      <c r="BK111" s="31">
        <v>0</v>
      </c>
      <c r="BL111" s="31">
        <v>0</v>
      </c>
      <c r="BM111" s="31">
        <v>0</v>
      </c>
      <c r="BN111" s="31">
        <v>0</v>
      </c>
      <c r="BO111" s="31">
        <v>0</v>
      </c>
      <c r="BP111" s="31">
        <v>0</v>
      </c>
      <c r="BQ111" s="31">
        <v>0</v>
      </c>
      <c r="BR111" s="31">
        <v>0</v>
      </c>
      <c r="BS111" s="31">
        <v>0</v>
      </c>
      <c r="BT111" s="31">
        <v>0</v>
      </c>
      <c r="BU111" s="31">
        <v>0</v>
      </c>
      <c r="BV111" s="31">
        <v>0</v>
      </c>
      <c r="BW111" s="31">
        <v>0</v>
      </c>
      <c r="BX111" s="31">
        <v>0</v>
      </c>
      <c r="BY111" s="31">
        <v>0</v>
      </c>
      <c r="BZ111" s="31">
        <v>0</v>
      </c>
      <c r="CA111" s="31">
        <v>0</v>
      </c>
      <c r="CB111" s="32">
        <v>0</v>
      </c>
      <c r="CC111" s="33"/>
      <c r="CD111" s="33"/>
      <c r="CE111" s="33"/>
      <c r="CF111" s="33"/>
      <c r="CG111" s="33"/>
      <c r="CH111" s="33"/>
      <c r="CI111" s="33"/>
      <c r="CJ111" s="33"/>
      <c r="CK111" s="33"/>
      <c r="CL111" s="33"/>
      <c r="CM111" s="33"/>
      <c r="CN111" s="33"/>
      <c r="CO111" s="33"/>
      <c r="CP111" s="34"/>
      <c r="CQ111" s="33"/>
      <c r="CR111" s="34"/>
    </row>
    <row r="112" spans="1:96" ht="15" x14ac:dyDescent="0.2">
      <c r="A112" s="30">
        <v>2851</v>
      </c>
      <c r="B112" s="30">
        <v>1</v>
      </c>
      <c r="C112" s="30" t="s">
        <v>125</v>
      </c>
      <c r="D112" s="30" t="s">
        <v>106</v>
      </c>
      <c r="E112" s="30">
        <v>40000</v>
      </c>
      <c r="F112" s="30">
        <v>40323</v>
      </c>
      <c r="G112" s="30" t="s">
        <v>26</v>
      </c>
      <c r="H112" s="31">
        <v>0</v>
      </c>
      <c r="I112" s="31">
        <v>0</v>
      </c>
      <c r="J112" s="31">
        <v>0</v>
      </c>
      <c r="K112" s="31">
        <v>0</v>
      </c>
      <c r="L112" s="31">
        <v>0</v>
      </c>
      <c r="M112" s="31">
        <v>0</v>
      </c>
      <c r="N112" s="31">
        <v>0</v>
      </c>
      <c r="O112" s="31">
        <v>0</v>
      </c>
      <c r="P112" s="31">
        <v>0</v>
      </c>
      <c r="Q112" s="31">
        <v>0</v>
      </c>
      <c r="R112" s="31">
        <v>0</v>
      </c>
      <c r="S112" s="31">
        <v>0</v>
      </c>
      <c r="T112" s="31">
        <v>25000</v>
      </c>
      <c r="U112" s="31">
        <v>25000</v>
      </c>
      <c r="V112" s="31">
        <v>25000</v>
      </c>
      <c r="W112" s="31">
        <v>25000</v>
      </c>
      <c r="X112" s="31">
        <v>25000</v>
      </c>
      <c r="Y112" s="31">
        <v>25000</v>
      </c>
      <c r="Z112" s="31">
        <v>0</v>
      </c>
      <c r="AA112" s="31">
        <v>0</v>
      </c>
      <c r="AB112" s="31">
        <v>0</v>
      </c>
      <c r="AC112" s="31">
        <v>0</v>
      </c>
      <c r="AD112" s="31">
        <v>0</v>
      </c>
      <c r="AE112" s="31">
        <v>0</v>
      </c>
      <c r="AF112" s="31">
        <v>250000</v>
      </c>
      <c r="AG112" s="31">
        <v>300000</v>
      </c>
      <c r="AH112" s="31">
        <v>500000</v>
      </c>
      <c r="AI112" s="31">
        <v>250000</v>
      </c>
      <c r="AJ112" s="31">
        <v>250000</v>
      </c>
      <c r="AK112" s="31">
        <v>250000</v>
      </c>
      <c r="AL112" s="31">
        <v>100000</v>
      </c>
      <c r="AM112" s="31">
        <v>100000</v>
      </c>
      <c r="AN112" s="31">
        <v>100000</v>
      </c>
      <c r="AO112" s="31">
        <v>0</v>
      </c>
      <c r="AP112" s="31">
        <v>0</v>
      </c>
      <c r="AQ112" s="31">
        <v>0</v>
      </c>
      <c r="AR112" s="31">
        <v>0</v>
      </c>
      <c r="AS112" s="31">
        <v>5000</v>
      </c>
      <c r="AT112" s="31">
        <v>6000</v>
      </c>
      <c r="AU112" s="31">
        <v>8000</v>
      </c>
      <c r="AV112" s="31">
        <v>8000</v>
      </c>
      <c r="AW112" s="31">
        <v>8000</v>
      </c>
      <c r="AX112" s="31">
        <v>5000</v>
      </c>
      <c r="AY112" s="31">
        <v>5000</v>
      </c>
      <c r="AZ112" s="31">
        <v>5000</v>
      </c>
      <c r="BA112" s="31">
        <v>0</v>
      </c>
      <c r="BB112" s="31">
        <v>0</v>
      </c>
      <c r="BC112" s="31">
        <v>0</v>
      </c>
      <c r="BD112" s="31">
        <v>0</v>
      </c>
      <c r="BE112" s="31">
        <v>0</v>
      </c>
      <c r="BF112" s="31">
        <v>0</v>
      </c>
      <c r="BG112" s="31">
        <v>0</v>
      </c>
      <c r="BH112" s="31">
        <v>0</v>
      </c>
      <c r="BI112" s="31">
        <v>0</v>
      </c>
      <c r="BJ112" s="31">
        <v>0</v>
      </c>
      <c r="BK112" s="31">
        <v>0</v>
      </c>
      <c r="BL112" s="31">
        <v>0</v>
      </c>
      <c r="BM112" s="31">
        <v>0</v>
      </c>
      <c r="BN112" s="31">
        <v>0</v>
      </c>
      <c r="BO112" s="31">
        <v>0</v>
      </c>
      <c r="BP112" s="31">
        <v>0</v>
      </c>
      <c r="BQ112" s="31">
        <v>0</v>
      </c>
      <c r="BR112" s="31">
        <v>0</v>
      </c>
      <c r="BS112" s="31">
        <v>0</v>
      </c>
      <c r="BT112" s="31">
        <v>0</v>
      </c>
      <c r="BU112" s="31">
        <v>0</v>
      </c>
      <c r="BV112" s="31">
        <v>0</v>
      </c>
      <c r="BW112" s="31">
        <v>0</v>
      </c>
      <c r="BX112" s="31">
        <v>0</v>
      </c>
      <c r="BY112" s="31">
        <v>0</v>
      </c>
      <c r="BZ112" s="31">
        <v>0</v>
      </c>
      <c r="CA112" s="31">
        <v>0</v>
      </c>
      <c r="CB112" s="32">
        <v>0</v>
      </c>
      <c r="CC112" s="33"/>
      <c r="CD112" s="33"/>
      <c r="CE112" s="33"/>
      <c r="CF112" s="33"/>
      <c r="CG112" s="33"/>
      <c r="CH112" s="33"/>
      <c r="CI112" s="33"/>
      <c r="CJ112" s="33"/>
      <c r="CK112" s="33"/>
      <c r="CL112" s="33"/>
      <c r="CM112" s="33"/>
      <c r="CN112" s="33"/>
      <c r="CO112" s="33"/>
      <c r="CP112" s="34"/>
      <c r="CQ112" s="33"/>
      <c r="CR112" s="34"/>
    </row>
    <row r="113" spans="1:96" ht="15" x14ac:dyDescent="0.2">
      <c r="A113" s="30">
        <v>2853</v>
      </c>
      <c r="B113" s="30">
        <v>1</v>
      </c>
      <c r="C113" s="30" t="s">
        <v>126</v>
      </c>
      <c r="D113" s="30" t="s">
        <v>106</v>
      </c>
      <c r="E113" s="30">
        <v>40000</v>
      </c>
      <c r="F113" s="30">
        <v>40323</v>
      </c>
      <c r="G113" s="30" t="s">
        <v>26</v>
      </c>
      <c r="H113" s="31">
        <v>0</v>
      </c>
      <c r="I113" s="31">
        <v>0</v>
      </c>
      <c r="J113" s="31">
        <v>0</v>
      </c>
      <c r="K113" s="31">
        <v>0</v>
      </c>
      <c r="L113" s="31">
        <v>0</v>
      </c>
      <c r="M113" s="31">
        <v>0</v>
      </c>
      <c r="N113" s="31">
        <v>0</v>
      </c>
      <c r="O113" s="31">
        <v>0</v>
      </c>
      <c r="P113" s="31">
        <v>0</v>
      </c>
      <c r="Q113" s="31">
        <v>0</v>
      </c>
      <c r="R113" s="31">
        <v>0</v>
      </c>
      <c r="S113" s="31">
        <v>0</v>
      </c>
      <c r="T113" s="31">
        <v>0</v>
      </c>
      <c r="U113" s="31">
        <v>0</v>
      </c>
      <c r="V113" s="31">
        <v>0</v>
      </c>
      <c r="W113" s="31">
        <v>0</v>
      </c>
      <c r="X113" s="31">
        <v>0</v>
      </c>
      <c r="Y113" s="31">
        <v>0</v>
      </c>
      <c r="Z113" s="31">
        <v>0</v>
      </c>
      <c r="AA113" s="31">
        <v>0</v>
      </c>
      <c r="AB113" s="31">
        <v>0</v>
      </c>
      <c r="AC113" s="31">
        <v>0</v>
      </c>
      <c r="AD113" s="31">
        <v>0</v>
      </c>
      <c r="AE113" s="31">
        <v>0</v>
      </c>
      <c r="AF113" s="31">
        <v>0</v>
      </c>
      <c r="AG113" s="31">
        <v>0</v>
      </c>
      <c r="AH113" s="31">
        <v>0</v>
      </c>
      <c r="AI113" s="31">
        <v>0</v>
      </c>
      <c r="AJ113" s="31">
        <v>0</v>
      </c>
      <c r="AK113" s="31">
        <v>0</v>
      </c>
      <c r="AL113" s="31">
        <v>0</v>
      </c>
      <c r="AM113" s="31">
        <v>0</v>
      </c>
      <c r="AN113" s="31">
        <v>0</v>
      </c>
      <c r="AO113" s="31">
        <v>0</v>
      </c>
      <c r="AP113" s="31">
        <v>0</v>
      </c>
      <c r="AQ113" s="31">
        <v>0</v>
      </c>
      <c r="AR113" s="31">
        <v>0</v>
      </c>
      <c r="AS113" s="31">
        <v>0</v>
      </c>
      <c r="AT113" s="31">
        <v>0</v>
      </c>
      <c r="AU113" s="31">
        <v>0</v>
      </c>
      <c r="AV113" s="31">
        <v>0</v>
      </c>
      <c r="AW113" s="31">
        <v>0</v>
      </c>
      <c r="AX113" s="31">
        <v>0</v>
      </c>
      <c r="AY113" s="31">
        <v>0</v>
      </c>
      <c r="AZ113" s="31">
        <v>0</v>
      </c>
      <c r="BA113" s="31">
        <v>0</v>
      </c>
      <c r="BB113" s="31">
        <v>0</v>
      </c>
      <c r="BC113" s="31">
        <v>0</v>
      </c>
      <c r="BD113" s="31">
        <v>0</v>
      </c>
      <c r="BE113" s="31">
        <v>0</v>
      </c>
      <c r="BF113" s="31">
        <v>0</v>
      </c>
      <c r="BG113" s="31">
        <v>0</v>
      </c>
      <c r="BH113" s="31">
        <v>0</v>
      </c>
      <c r="BI113" s="31">
        <v>0</v>
      </c>
      <c r="BJ113" s="31">
        <v>0</v>
      </c>
      <c r="BK113" s="31">
        <v>0</v>
      </c>
      <c r="BL113" s="31">
        <v>0</v>
      </c>
      <c r="BM113" s="31">
        <v>0</v>
      </c>
      <c r="BN113" s="31">
        <v>0</v>
      </c>
      <c r="BO113" s="31">
        <v>0</v>
      </c>
      <c r="BP113" s="31">
        <v>0</v>
      </c>
      <c r="BQ113" s="31">
        <v>0</v>
      </c>
      <c r="BR113" s="31">
        <v>0</v>
      </c>
      <c r="BS113" s="31">
        <v>0</v>
      </c>
      <c r="BT113" s="31">
        <v>0</v>
      </c>
      <c r="BU113" s="31">
        <v>0</v>
      </c>
      <c r="BV113" s="31">
        <v>0</v>
      </c>
      <c r="BW113" s="31">
        <v>0</v>
      </c>
      <c r="BX113" s="31">
        <v>0</v>
      </c>
      <c r="BY113" s="31">
        <v>0</v>
      </c>
      <c r="BZ113" s="31">
        <v>0</v>
      </c>
      <c r="CA113" s="31">
        <v>0</v>
      </c>
      <c r="CB113" s="32">
        <v>0</v>
      </c>
      <c r="CC113" s="33"/>
      <c r="CD113" s="33"/>
      <c r="CE113" s="33"/>
      <c r="CF113" s="33"/>
      <c r="CG113" s="33"/>
      <c r="CH113" s="33"/>
      <c r="CI113" s="33"/>
      <c r="CJ113" s="33"/>
      <c r="CK113" s="33"/>
      <c r="CL113" s="33"/>
      <c r="CM113" s="33"/>
      <c r="CN113" s="33"/>
      <c r="CO113" s="33"/>
      <c r="CP113" s="34"/>
      <c r="CQ113" s="33"/>
      <c r="CR113" s="34"/>
    </row>
    <row r="114" spans="1:96" ht="15" x14ac:dyDescent="0.2">
      <c r="A114" s="30">
        <v>2853</v>
      </c>
      <c r="B114" s="30">
        <v>2</v>
      </c>
      <c r="C114" s="30" t="s">
        <v>126</v>
      </c>
      <c r="D114" s="30" t="s">
        <v>127</v>
      </c>
      <c r="E114" s="30">
        <v>40000</v>
      </c>
      <c r="F114" s="30">
        <v>40323</v>
      </c>
      <c r="G114" s="30" t="s">
        <v>26</v>
      </c>
      <c r="H114" s="31">
        <v>4350000</v>
      </c>
      <c r="I114" s="31">
        <v>1620000</v>
      </c>
      <c r="J114" s="31">
        <v>850000</v>
      </c>
      <c r="K114" s="31">
        <v>600000</v>
      </c>
      <c r="L114" s="31">
        <v>400000</v>
      </c>
      <c r="M114" s="31">
        <v>276000</v>
      </c>
      <c r="N114" s="31">
        <v>200000</v>
      </c>
      <c r="O114" s="31">
        <v>0</v>
      </c>
      <c r="P114" s="31">
        <v>0</v>
      </c>
      <c r="Q114" s="31">
        <v>0</v>
      </c>
      <c r="R114" s="31">
        <v>0</v>
      </c>
      <c r="S114" s="31">
        <v>0</v>
      </c>
      <c r="T114" s="31">
        <v>0</v>
      </c>
      <c r="U114" s="31">
        <v>0</v>
      </c>
      <c r="V114" s="31">
        <v>0</v>
      </c>
      <c r="W114" s="31">
        <v>0</v>
      </c>
      <c r="X114" s="31">
        <v>0</v>
      </c>
      <c r="Y114" s="31">
        <v>0</v>
      </c>
      <c r="Z114" s="31">
        <v>0</v>
      </c>
      <c r="AA114" s="31">
        <v>0</v>
      </c>
      <c r="AB114" s="31">
        <v>0</v>
      </c>
      <c r="AC114" s="31">
        <v>0</v>
      </c>
      <c r="AD114" s="31">
        <v>0</v>
      </c>
      <c r="AE114" s="31">
        <v>0</v>
      </c>
      <c r="AF114" s="31">
        <v>0</v>
      </c>
      <c r="AG114" s="31">
        <v>0</v>
      </c>
      <c r="AH114" s="31">
        <v>0</v>
      </c>
      <c r="AI114" s="31">
        <v>0</v>
      </c>
      <c r="AJ114" s="31">
        <v>0</v>
      </c>
      <c r="AK114" s="31">
        <v>0</v>
      </c>
      <c r="AL114" s="31">
        <v>0</v>
      </c>
      <c r="AM114" s="31">
        <v>0</v>
      </c>
      <c r="AN114" s="31">
        <v>0</v>
      </c>
      <c r="AO114" s="31">
        <v>0</v>
      </c>
      <c r="AP114" s="31">
        <v>0</v>
      </c>
      <c r="AQ114" s="31">
        <v>0</v>
      </c>
      <c r="AR114" s="31">
        <v>0</v>
      </c>
      <c r="AS114" s="31">
        <v>0</v>
      </c>
      <c r="AT114" s="31">
        <v>0</v>
      </c>
      <c r="AU114" s="31">
        <v>0</v>
      </c>
      <c r="AV114" s="31">
        <v>0</v>
      </c>
      <c r="AW114" s="31">
        <v>0</v>
      </c>
      <c r="AX114" s="31">
        <v>0</v>
      </c>
      <c r="AY114" s="31">
        <v>0</v>
      </c>
      <c r="AZ114" s="31">
        <v>0</v>
      </c>
      <c r="BA114" s="31">
        <v>0</v>
      </c>
      <c r="BB114" s="31">
        <v>0</v>
      </c>
      <c r="BC114" s="31">
        <v>0</v>
      </c>
      <c r="BD114" s="31">
        <v>0</v>
      </c>
      <c r="BE114" s="31">
        <v>0</v>
      </c>
      <c r="BF114" s="31">
        <v>0</v>
      </c>
      <c r="BG114" s="31">
        <v>0</v>
      </c>
      <c r="BH114" s="31">
        <v>0</v>
      </c>
      <c r="BI114" s="31">
        <v>0</v>
      </c>
      <c r="BJ114" s="31">
        <v>0</v>
      </c>
      <c r="BK114" s="31">
        <v>0</v>
      </c>
      <c r="BL114" s="31">
        <v>0</v>
      </c>
      <c r="BM114" s="31">
        <v>0</v>
      </c>
      <c r="BN114" s="31">
        <v>0</v>
      </c>
      <c r="BO114" s="31">
        <v>0</v>
      </c>
      <c r="BP114" s="31">
        <v>0</v>
      </c>
      <c r="BQ114" s="31">
        <v>0</v>
      </c>
      <c r="BR114" s="31">
        <v>0</v>
      </c>
      <c r="BS114" s="31">
        <v>0</v>
      </c>
      <c r="BT114" s="31">
        <v>0</v>
      </c>
      <c r="BU114" s="31">
        <v>0</v>
      </c>
      <c r="BV114" s="31">
        <v>0</v>
      </c>
      <c r="BW114" s="31">
        <v>0</v>
      </c>
      <c r="BX114" s="31">
        <v>0</v>
      </c>
      <c r="BY114" s="31">
        <v>0</v>
      </c>
      <c r="BZ114" s="31">
        <v>0</v>
      </c>
      <c r="CA114" s="31">
        <v>0</v>
      </c>
      <c r="CB114" s="32">
        <v>8296000</v>
      </c>
      <c r="CC114" s="33"/>
      <c r="CD114" s="33"/>
      <c r="CE114" s="33"/>
      <c r="CF114" s="33"/>
      <c r="CG114" s="33"/>
      <c r="CH114" s="33"/>
      <c r="CI114" s="33"/>
      <c r="CJ114" s="33"/>
      <c r="CK114" s="33"/>
      <c r="CL114" s="33"/>
      <c r="CM114" s="33"/>
      <c r="CN114" s="33"/>
      <c r="CO114" s="33"/>
      <c r="CP114" s="34"/>
      <c r="CQ114" s="33"/>
      <c r="CR114" s="34"/>
    </row>
    <row r="115" spans="1:96" ht="15" x14ac:dyDescent="0.2">
      <c r="A115" s="30">
        <v>2853</v>
      </c>
      <c r="B115" s="30">
        <v>3</v>
      </c>
      <c r="C115" s="30" t="s">
        <v>126</v>
      </c>
      <c r="D115" s="30" t="s">
        <v>127</v>
      </c>
      <c r="E115" s="30">
        <v>40000</v>
      </c>
      <c r="F115" s="30">
        <v>40323</v>
      </c>
      <c r="G115" s="30" t="s">
        <v>26</v>
      </c>
      <c r="H115" s="31">
        <v>200000</v>
      </c>
      <c r="I115" s="31">
        <v>500000</v>
      </c>
      <c r="J115" s="31">
        <v>750000</v>
      </c>
      <c r="K115" s="31">
        <v>200000</v>
      </c>
      <c r="L115" s="31">
        <v>200000</v>
      </c>
      <c r="M115" s="31">
        <v>100000</v>
      </c>
      <c r="N115" s="31">
        <v>0</v>
      </c>
      <c r="O115" s="31">
        <v>0</v>
      </c>
      <c r="P115" s="31">
        <v>0</v>
      </c>
      <c r="Q115" s="31">
        <v>0</v>
      </c>
      <c r="R115" s="31">
        <v>0</v>
      </c>
      <c r="S115" s="31">
        <v>0</v>
      </c>
      <c r="T115" s="31">
        <v>0</v>
      </c>
      <c r="U115" s="31">
        <v>0</v>
      </c>
      <c r="V115" s="31">
        <v>0</v>
      </c>
      <c r="W115" s="31">
        <v>0</v>
      </c>
      <c r="X115" s="31">
        <v>0</v>
      </c>
      <c r="Y115" s="31">
        <v>0</v>
      </c>
      <c r="Z115" s="31">
        <v>0</v>
      </c>
      <c r="AA115" s="31">
        <v>0</v>
      </c>
      <c r="AB115" s="31">
        <v>0</v>
      </c>
      <c r="AC115" s="31">
        <v>0</v>
      </c>
      <c r="AD115" s="31">
        <v>0</v>
      </c>
      <c r="AE115" s="31">
        <v>0</v>
      </c>
      <c r="AF115" s="31">
        <v>0</v>
      </c>
      <c r="AG115" s="31">
        <v>0</v>
      </c>
      <c r="AH115" s="31">
        <v>0</v>
      </c>
      <c r="AI115" s="31">
        <v>0</v>
      </c>
      <c r="AJ115" s="31">
        <v>0</v>
      </c>
      <c r="AK115" s="31">
        <v>0</v>
      </c>
      <c r="AL115" s="31">
        <v>0</v>
      </c>
      <c r="AM115" s="31">
        <v>0</v>
      </c>
      <c r="AN115" s="31">
        <v>0</v>
      </c>
      <c r="AO115" s="31">
        <v>0</v>
      </c>
      <c r="AP115" s="31">
        <v>0</v>
      </c>
      <c r="AQ115" s="31">
        <v>0</v>
      </c>
      <c r="AR115" s="31">
        <v>0</v>
      </c>
      <c r="AS115" s="31">
        <v>0</v>
      </c>
      <c r="AT115" s="31">
        <v>0</v>
      </c>
      <c r="AU115" s="31">
        <v>0</v>
      </c>
      <c r="AV115" s="31">
        <v>0</v>
      </c>
      <c r="AW115" s="31">
        <v>0</v>
      </c>
      <c r="AX115" s="31">
        <v>0</v>
      </c>
      <c r="AY115" s="31">
        <v>0</v>
      </c>
      <c r="AZ115" s="31">
        <v>0</v>
      </c>
      <c r="BA115" s="31">
        <v>0</v>
      </c>
      <c r="BB115" s="31">
        <v>0</v>
      </c>
      <c r="BC115" s="31">
        <v>0</v>
      </c>
      <c r="BD115" s="31">
        <v>0</v>
      </c>
      <c r="BE115" s="31">
        <v>0</v>
      </c>
      <c r="BF115" s="31">
        <v>0</v>
      </c>
      <c r="BG115" s="31">
        <v>0</v>
      </c>
      <c r="BH115" s="31">
        <v>0</v>
      </c>
      <c r="BI115" s="31">
        <v>0</v>
      </c>
      <c r="BJ115" s="31">
        <v>0</v>
      </c>
      <c r="BK115" s="31">
        <v>0</v>
      </c>
      <c r="BL115" s="31">
        <v>0</v>
      </c>
      <c r="BM115" s="31">
        <v>0</v>
      </c>
      <c r="BN115" s="31">
        <v>0</v>
      </c>
      <c r="BO115" s="31">
        <v>0</v>
      </c>
      <c r="BP115" s="31">
        <v>0</v>
      </c>
      <c r="BQ115" s="31">
        <v>0</v>
      </c>
      <c r="BR115" s="31">
        <v>0</v>
      </c>
      <c r="BS115" s="31">
        <v>0</v>
      </c>
      <c r="BT115" s="31">
        <v>0</v>
      </c>
      <c r="BU115" s="31">
        <v>0</v>
      </c>
      <c r="BV115" s="31">
        <v>0</v>
      </c>
      <c r="BW115" s="31">
        <v>0</v>
      </c>
      <c r="BX115" s="31">
        <v>0</v>
      </c>
      <c r="BY115" s="31">
        <v>0</v>
      </c>
      <c r="BZ115" s="31">
        <v>0</v>
      </c>
      <c r="CA115" s="31">
        <v>0</v>
      </c>
      <c r="CB115" s="32">
        <v>1950000</v>
      </c>
      <c r="CC115" s="33"/>
      <c r="CD115" s="33"/>
      <c r="CE115" s="33"/>
      <c r="CF115" s="33"/>
      <c r="CG115" s="33"/>
      <c r="CH115" s="33"/>
      <c r="CI115" s="33"/>
      <c r="CJ115" s="33"/>
      <c r="CK115" s="33"/>
      <c r="CL115" s="33"/>
      <c r="CM115" s="33"/>
      <c r="CN115" s="33"/>
      <c r="CO115" s="33"/>
      <c r="CP115" s="34"/>
      <c r="CQ115" s="33"/>
      <c r="CR115" s="34"/>
    </row>
    <row r="116" spans="1:96" ht="15" x14ac:dyDescent="0.2">
      <c r="A116" s="30">
        <v>2853</v>
      </c>
      <c r="B116" s="30">
        <v>4</v>
      </c>
      <c r="C116" s="30" t="s">
        <v>126</v>
      </c>
      <c r="D116" s="30" t="s">
        <v>127</v>
      </c>
      <c r="E116" s="30">
        <v>40000</v>
      </c>
      <c r="F116" s="30">
        <v>40323</v>
      </c>
      <c r="G116" s="30" t="s">
        <v>26</v>
      </c>
      <c r="H116" s="31">
        <v>0</v>
      </c>
      <c r="I116" s="31">
        <v>0</v>
      </c>
      <c r="J116" s="31">
        <v>50000</v>
      </c>
      <c r="K116" s="31">
        <v>130000</v>
      </c>
      <c r="L116" s="31">
        <v>60000</v>
      </c>
      <c r="M116" s="31">
        <v>0</v>
      </c>
      <c r="N116" s="31">
        <v>0</v>
      </c>
      <c r="O116" s="31">
        <v>0</v>
      </c>
      <c r="P116" s="31">
        <v>0</v>
      </c>
      <c r="Q116" s="31">
        <v>0</v>
      </c>
      <c r="R116" s="31">
        <v>0</v>
      </c>
      <c r="S116" s="31">
        <v>0</v>
      </c>
      <c r="T116" s="31">
        <v>0</v>
      </c>
      <c r="U116" s="31">
        <v>0</v>
      </c>
      <c r="V116" s="31">
        <v>0</v>
      </c>
      <c r="W116" s="31">
        <v>0</v>
      </c>
      <c r="X116" s="31">
        <v>0</v>
      </c>
      <c r="Y116" s="31">
        <v>0</v>
      </c>
      <c r="Z116" s="31">
        <v>0</v>
      </c>
      <c r="AA116" s="31">
        <v>0</v>
      </c>
      <c r="AB116" s="31">
        <v>0</v>
      </c>
      <c r="AC116" s="31">
        <v>0</v>
      </c>
      <c r="AD116" s="31">
        <v>0</v>
      </c>
      <c r="AE116" s="31">
        <v>0</v>
      </c>
      <c r="AF116" s="31">
        <v>0</v>
      </c>
      <c r="AG116" s="31">
        <v>0</v>
      </c>
      <c r="AH116" s="31">
        <v>0</v>
      </c>
      <c r="AI116" s="31">
        <v>0</v>
      </c>
      <c r="AJ116" s="31">
        <v>0</v>
      </c>
      <c r="AK116" s="31">
        <v>0</v>
      </c>
      <c r="AL116" s="31">
        <v>0</v>
      </c>
      <c r="AM116" s="31">
        <v>0</v>
      </c>
      <c r="AN116" s="31">
        <v>0</v>
      </c>
      <c r="AO116" s="31">
        <v>0</v>
      </c>
      <c r="AP116" s="31">
        <v>0</v>
      </c>
      <c r="AQ116" s="31">
        <v>0</v>
      </c>
      <c r="AR116" s="31">
        <v>0</v>
      </c>
      <c r="AS116" s="31">
        <v>0</v>
      </c>
      <c r="AT116" s="31">
        <v>0</v>
      </c>
      <c r="AU116" s="31">
        <v>0</v>
      </c>
      <c r="AV116" s="31">
        <v>0</v>
      </c>
      <c r="AW116" s="31">
        <v>0</v>
      </c>
      <c r="AX116" s="31">
        <v>0</v>
      </c>
      <c r="AY116" s="31">
        <v>0</v>
      </c>
      <c r="AZ116" s="31">
        <v>0</v>
      </c>
      <c r="BA116" s="31">
        <v>0</v>
      </c>
      <c r="BB116" s="31">
        <v>0</v>
      </c>
      <c r="BC116" s="31">
        <v>0</v>
      </c>
      <c r="BD116" s="31">
        <v>0</v>
      </c>
      <c r="BE116" s="31">
        <v>0</v>
      </c>
      <c r="BF116" s="31">
        <v>0</v>
      </c>
      <c r="BG116" s="31">
        <v>0</v>
      </c>
      <c r="BH116" s="31">
        <v>0</v>
      </c>
      <c r="BI116" s="31">
        <v>0</v>
      </c>
      <c r="BJ116" s="31">
        <v>0</v>
      </c>
      <c r="BK116" s="31">
        <v>0</v>
      </c>
      <c r="BL116" s="31">
        <v>0</v>
      </c>
      <c r="BM116" s="31">
        <v>0</v>
      </c>
      <c r="BN116" s="31">
        <v>0</v>
      </c>
      <c r="BO116" s="31">
        <v>0</v>
      </c>
      <c r="BP116" s="31">
        <v>0</v>
      </c>
      <c r="BQ116" s="31">
        <v>0</v>
      </c>
      <c r="BR116" s="31">
        <v>0</v>
      </c>
      <c r="BS116" s="31">
        <v>0</v>
      </c>
      <c r="BT116" s="31">
        <v>0</v>
      </c>
      <c r="BU116" s="31">
        <v>0</v>
      </c>
      <c r="BV116" s="31">
        <v>0</v>
      </c>
      <c r="BW116" s="31">
        <v>0</v>
      </c>
      <c r="BX116" s="31">
        <v>0</v>
      </c>
      <c r="BY116" s="31">
        <v>0</v>
      </c>
      <c r="BZ116" s="31">
        <v>0</v>
      </c>
      <c r="CA116" s="31">
        <v>0</v>
      </c>
      <c r="CB116" s="32">
        <v>240000</v>
      </c>
      <c r="CC116" s="33"/>
      <c r="CD116" s="33"/>
      <c r="CE116" s="33"/>
      <c r="CF116" s="33"/>
      <c r="CG116" s="33"/>
      <c r="CH116" s="33"/>
      <c r="CI116" s="33"/>
      <c r="CJ116" s="33"/>
      <c r="CK116" s="33"/>
      <c r="CL116" s="33"/>
      <c r="CM116" s="33"/>
      <c r="CN116" s="33"/>
      <c r="CO116" s="33"/>
      <c r="CP116" s="34"/>
      <c r="CQ116" s="33"/>
      <c r="CR116" s="34"/>
    </row>
    <row r="117" spans="1:96" ht="15" x14ac:dyDescent="0.2">
      <c r="A117" s="30">
        <v>2867</v>
      </c>
      <c r="B117" s="30">
        <v>1</v>
      </c>
      <c r="C117" s="30" t="s">
        <v>128</v>
      </c>
      <c r="D117" s="30" t="s">
        <v>105</v>
      </c>
      <c r="E117" s="30" t="s">
        <v>99</v>
      </c>
      <c r="F117" s="30">
        <v>40323</v>
      </c>
      <c r="G117" s="30" t="s">
        <v>26</v>
      </c>
      <c r="H117" s="31">
        <v>6128</v>
      </c>
      <c r="I117" s="31">
        <v>13769</v>
      </c>
      <c r="J117" s="31">
        <v>21448</v>
      </c>
      <c r="K117" s="31">
        <v>27264</v>
      </c>
      <c r="L117" s="31">
        <v>31206</v>
      </c>
      <c r="M117" s="31">
        <v>35042</v>
      </c>
      <c r="N117" s="31">
        <v>38771</v>
      </c>
      <c r="O117" s="31">
        <v>42519</v>
      </c>
      <c r="P117" s="31">
        <v>46284</v>
      </c>
      <c r="Q117" s="31">
        <v>55904</v>
      </c>
      <c r="R117" s="31">
        <v>71406</v>
      </c>
      <c r="S117" s="31">
        <v>86986</v>
      </c>
      <c r="T117" s="31">
        <v>98841</v>
      </c>
      <c r="U117" s="31">
        <v>106951</v>
      </c>
      <c r="V117" s="31">
        <v>115103</v>
      </c>
      <c r="W117" s="31">
        <v>123296</v>
      </c>
      <c r="X117" s="31">
        <v>131531</v>
      </c>
      <c r="Y117" s="31">
        <v>139807</v>
      </c>
      <c r="Z117" s="31">
        <v>148125</v>
      </c>
      <c r="AA117" s="31">
        <v>156232</v>
      </c>
      <c r="AB117" s="31">
        <v>164127</v>
      </c>
      <c r="AC117" s="31">
        <v>172061</v>
      </c>
      <c r="AD117" s="31">
        <v>180035</v>
      </c>
      <c r="AE117" s="31">
        <v>188053</v>
      </c>
      <c r="AF117" s="31">
        <v>192809</v>
      </c>
      <c r="AG117" s="31">
        <v>194294</v>
      </c>
      <c r="AH117" s="31">
        <v>195788</v>
      </c>
      <c r="AI117" s="31">
        <v>197288</v>
      </c>
      <c r="AJ117" s="31">
        <v>198745</v>
      </c>
      <c r="AK117" s="31">
        <v>199956</v>
      </c>
      <c r="AL117" s="31">
        <v>200970</v>
      </c>
      <c r="AM117" s="31">
        <v>201990</v>
      </c>
      <c r="AN117" s="31">
        <v>203014</v>
      </c>
      <c r="AO117" s="31">
        <v>204044</v>
      </c>
      <c r="AP117" s="31">
        <v>205080</v>
      </c>
      <c r="AQ117" s="31">
        <v>103060</v>
      </c>
      <c r="AR117" s="31">
        <v>0</v>
      </c>
      <c r="AS117" s="31">
        <v>0</v>
      </c>
      <c r="AT117" s="31">
        <v>0</v>
      </c>
      <c r="AU117" s="31">
        <v>0</v>
      </c>
      <c r="AV117" s="31">
        <v>0</v>
      </c>
      <c r="AW117" s="31">
        <v>0</v>
      </c>
      <c r="AX117" s="31">
        <v>0</v>
      </c>
      <c r="AY117" s="31">
        <v>0</v>
      </c>
      <c r="AZ117" s="31">
        <v>0</v>
      </c>
      <c r="BA117" s="31">
        <v>0</v>
      </c>
      <c r="BB117" s="31">
        <v>0</v>
      </c>
      <c r="BC117" s="31">
        <v>0</v>
      </c>
      <c r="BD117" s="31">
        <v>0</v>
      </c>
      <c r="BE117" s="31">
        <v>0</v>
      </c>
      <c r="BF117" s="31">
        <v>0</v>
      </c>
      <c r="BG117" s="31">
        <v>0</v>
      </c>
      <c r="BH117" s="31">
        <v>0</v>
      </c>
      <c r="BI117" s="31">
        <v>0</v>
      </c>
      <c r="BJ117" s="31">
        <v>0</v>
      </c>
      <c r="BK117" s="31">
        <v>0</v>
      </c>
      <c r="BL117" s="31">
        <v>0</v>
      </c>
      <c r="BM117" s="31">
        <v>0</v>
      </c>
      <c r="BN117" s="31">
        <v>0</v>
      </c>
      <c r="BO117" s="31">
        <v>0</v>
      </c>
      <c r="BP117" s="31">
        <v>0</v>
      </c>
      <c r="BQ117" s="31">
        <v>0</v>
      </c>
      <c r="BR117" s="31">
        <v>0</v>
      </c>
      <c r="BS117" s="31">
        <v>0</v>
      </c>
      <c r="BT117" s="31">
        <v>0</v>
      </c>
      <c r="BU117" s="31">
        <v>0</v>
      </c>
      <c r="BV117" s="31">
        <v>0</v>
      </c>
      <c r="BW117" s="31">
        <v>0</v>
      </c>
      <c r="BX117" s="31">
        <v>0</v>
      </c>
      <c r="BY117" s="31">
        <v>0</v>
      </c>
      <c r="BZ117" s="31">
        <v>0</v>
      </c>
      <c r="CA117" s="31">
        <v>0</v>
      </c>
      <c r="CB117" s="32">
        <v>476727</v>
      </c>
      <c r="CC117" s="33"/>
      <c r="CD117" s="33"/>
      <c r="CE117" s="33"/>
      <c r="CF117" s="33"/>
      <c r="CG117" s="33"/>
      <c r="CH117" s="33"/>
      <c r="CI117" s="33"/>
      <c r="CJ117" s="33"/>
      <c r="CK117" s="33"/>
      <c r="CL117" s="33"/>
      <c r="CM117" s="33"/>
      <c r="CN117" s="33"/>
      <c r="CO117" s="33"/>
      <c r="CP117" s="34"/>
      <c r="CQ117" s="33"/>
      <c r="CR117" s="34"/>
    </row>
    <row r="118" spans="1:96" ht="15" x14ac:dyDescent="0.2">
      <c r="A118" s="30">
        <v>2867</v>
      </c>
      <c r="B118" s="30">
        <v>1</v>
      </c>
      <c r="C118" s="30" t="s">
        <v>128</v>
      </c>
      <c r="D118" s="30" t="s">
        <v>105</v>
      </c>
      <c r="E118" s="30">
        <v>40000</v>
      </c>
      <c r="F118" s="30">
        <v>40323</v>
      </c>
      <c r="G118" s="30" t="s">
        <v>26</v>
      </c>
      <c r="H118" s="31">
        <v>1500000</v>
      </c>
      <c r="I118" s="31">
        <v>1500000</v>
      </c>
      <c r="J118" s="31">
        <v>1500000</v>
      </c>
      <c r="K118" s="31">
        <v>750000</v>
      </c>
      <c r="L118" s="31">
        <v>750000</v>
      </c>
      <c r="M118" s="31">
        <v>700000</v>
      </c>
      <c r="N118" s="31">
        <v>700000</v>
      </c>
      <c r="O118" s="31">
        <v>700000</v>
      </c>
      <c r="P118" s="31">
        <v>700000</v>
      </c>
      <c r="Q118" s="31">
        <v>3000000</v>
      </c>
      <c r="R118" s="31">
        <v>3000000</v>
      </c>
      <c r="S118" s="31">
        <v>3000000</v>
      </c>
      <c r="T118" s="31">
        <v>1500000</v>
      </c>
      <c r="U118" s="31">
        <v>1500000</v>
      </c>
      <c r="V118" s="31">
        <v>1500000</v>
      </c>
      <c r="W118" s="31">
        <v>1500000</v>
      </c>
      <c r="X118" s="31">
        <v>1500000</v>
      </c>
      <c r="Y118" s="31">
        <v>1500000</v>
      </c>
      <c r="Z118" s="31">
        <v>1500000</v>
      </c>
      <c r="AA118" s="31">
        <v>1400000</v>
      </c>
      <c r="AB118" s="31">
        <v>1400000</v>
      </c>
      <c r="AC118" s="31">
        <v>1400000</v>
      </c>
      <c r="AD118" s="31">
        <v>1400000</v>
      </c>
      <c r="AE118" s="31">
        <v>1400000</v>
      </c>
      <c r="AF118" s="31">
        <v>100000</v>
      </c>
      <c r="AG118" s="31">
        <v>100000</v>
      </c>
      <c r="AH118" s="31">
        <v>100000</v>
      </c>
      <c r="AI118" s="31">
        <v>100000</v>
      </c>
      <c r="AJ118" s="31">
        <v>80000</v>
      </c>
      <c r="AK118" s="31">
        <v>0</v>
      </c>
      <c r="AL118" s="31">
        <v>0</v>
      </c>
      <c r="AM118" s="31">
        <v>0</v>
      </c>
      <c r="AN118" s="31">
        <v>0</v>
      </c>
      <c r="AO118" s="31">
        <v>0</v>
      </c>
      <c r="AP118" s="31">
        <v>0</v>
      </c>
      <c r="AQ118" s="31">
        <v>0</v>
      </c>
      <c r="AR118" s="31">
        <v>0</v>
      </c>
      <c r="AS118" s="31">
        <v>0</v>
      </c>
      <c r="AT118" s="31">
        <v>0</v>
      </c>
      <c r="AU118" s="31">
        <v>0</v>
      </c>
      <c r="AV118" s="31">
        <v>0</v>
      </c>
      <c r="AW118" s="31">
        <v>0</v>
      </c>
      <c r="AX118" s="31">
        <v>0</v>
      </c>
      <c r="AY118" s="31">
        <v>0</v>
      </c>
      <c r="AZ118" s="31">
        <v>0</v>
      </c>
      <c r="BA118" s="31">
        <v>0</v>
      </c>
      <c r="BB118" s="31">
        <v>0</v>
      </c>
      <c r="BC118" s="31">
        <v>0</v>
      </c>
      <c r="BD118" s="31">
        <v>0</v>
      </c>
      <c r="BE118" s="31">
        <v>0</v>
      </c>
      <c r="BF118" s="31">
        <v>0</v>
      </c>
      <c r="BG118" s="31">
        <v>0</v>
      </c>
      <c r="BH118" s="31">
        <v>0</v>
      </c>
      <c r="BI118" s="31">
        <v>0</v>
      </c>
      <c r="BJ118" s="31">
        <v>0</v>
      </c>
      <c r="BK118" s="31">
        <v>0</v>
      </c>
      <c r="BL118" s="31">
        <v>0</v>
      </c>
      <c r="BM118" s="31">
        <v>0</v>
      </c>
      <c r="BN118" s="31">
        <v>0</v>
      </c>
      <c r="BO118" s="31">
        <v>0</v>
      </c>
      <c r="BP118" s="31">
        <v>0</v>
      </c>
      <c r="BQ118" s="31">
        <v>0</v>
      </c>
      <c r="BR118" s="31">
        <v>0</v>
      </c>
      <c r="BS118" s="31">
        <v>0</v>
      </c>
      <c r="BT118" s="31">
        <v>0</v>
      </c>
      <c r="BU118" s="31">
        <v>0</v>
      </c>
      <c r="BV118" s="31">
        <v>0</v>
      </c>
      <c r="BW118" s="31">
        <v>0</v>
      </c>
      <c r="BX118" s="31">
        <v>0</v>
      </c>
      <c r="BY118" s="31">
        <v>0</v>
      </c>
      <c r="BZ118" s="31">
        <v>0</v>
      </c>
      <c r="CA118" s="31">
        <v>0</v>
      </c>
      <c r="CB118" s="32">
        <v>17800000</v>
      </c>
      <c r="CC118" s="33"/>
      <c r="CD118" s="33"/>
      <c r="CE118" s="33"/>
      <c r="CF118" s="33"/>
      <c r="CG118" s="33"/>
      <c r="CH118" s="33"/>
      <c r="CI118" s="33"/>
      <c r="CJ118" s="33"/>
      <c r="CK118" s="33"/>
      <c r="CL118" s="33"/>
      <c r="CM118" s="33"/>
      <c r="CN118" s="33"/>
      <c r="CO118" s="33"/>
      <c r="CP118" s="34"/>
      <c r="CQ118" s="33"/>
      <c r="CR118" s="34"/>
    </row>
    <row r="119" spans="1:96" ht="15" x14ac:dyDescent="0.2">
      <c r="A119" s="30">
        <v>2867</v>
      </c>
      <c r="B119" s="30">
        <v>3</v>
      </c>
      <c r="C119" s="30" t="s">
        <v>128</v>
      </c>
      <c r="D119" s="30" t="s">
        <v>106</v>
      </c>
      <c r="E119" s="30" t="s">
        <v>99</v>
      </c>
      <c r="F119" s="30">
        <v>40323</v>
      </c>
      <c r="G119" s="30" t="s">
        <v>26</v>
      </c>
      <c r="H119" s="31">
        <v>0</v>
      </c>
      <c r="I119" s="31">
        <v>0</v>
      </c>
      <c r="J119" s="31">
        <v>0</v>
      </c>
      <c r="K119" s="31">
        <v>0</v>
      </c>
      <c r="L119" s="31">
        <v>0</v>
      </c>
      <c r="M119" s="31">
        <v>0</v>
      </c>
      <c r="N119" s="31">
        <v>634</v>
      </c>
      <c r="O119" s="31">
        <v>1906</v>
      </c>
      <c r="P119" s="31">
        <v>3183</v>
      </c>
      <c r="Q119" s="31">
        <v>16515</v>
      </c>
      <c r="R119" s="31">
        <v>32451</v>
      </c>
      <c r="S119" s="31">
        <v>38323</v>
      </c>
      <c r="T119" s="31">
        <v>41054</v>
      </c>
      <c r="U119" s="31">
        <v>41262</v>
      </c>
      <c r="V119" s="31">
        <v>41471</v>
      </c>
      <c r="W119" s="31">
        <v>41682</v>
      </c>
      <c r="X119" s="31">
        <v>41893</v>
      </c>
      <c r="Y119" s="31">
        <v>42106</v>
      </c>
      <c r="Z119" s="31">
        <v>42954</v>
      </c>
      <c r="AA119" s="31">
        <v>44440</v>
      </c>
      <c r="AB119" s="31">
        <v>45932</v>
      </c>
      <c r="AC119" s="31">
        <v>59482</v>
      </c>
      <c r="AD119" s="31">
        <v>75636</v>
      </c>
      <c r="AE119" s="31">
        <v>40860</v>
      </c>
      <c r="AF119" s="31">
        <v>0</v>
      </c>
      <c r="AG119" s="31">
        <v>0</v>
      </c>
      <c r="AH119" s="31">
        <v>0</v>
      </c>
      <c r="AI119" s="31">
        <v>0</v>
      </c>
      <c r="AJ119" s="31">
        <v>0</v>
      </c>
      <c r="AK119" s="31">
        <v>0</v>
      </c>
      <c r="AL119" s="31">
        <v>0</v>
      </c>
      <c r="AM119" s="31">
        <v>0</v>
      </c>
      <c r="AN119" s="31">
        <v>0</v>
      </c>
      <c r="AO119" s="31">
        <v>0</v>
      </c>
      <c r="AP119" s="31">
        <v>0</v>
      </c>
      <c r="AQ119" s="31">
        <v>0</v>
      </c>
      <c r="AR119" s="31">
        <v>0</v>
      </c>
      <c r="AS119" s="31">
        <v>0</v>
      </c>
      <c r="AT119" s="31">
        <v>0</v>
      </c>
      <c r="AU119" s="31">
        <v>0</v>
      </c>
      <c r="AV119" s="31">
        <v>0</v>
      </c>
      <c r="AW119" s="31">
        <v>0</v>
      </c>
      <c r="AX119" s="31">
        <v>0</v>
      </c>
      <c r="AY119" s="31">
        <v>0</v>
      </c>
      <c r="AZ119" s="31">
        <v>0</v>
      </c>
      <c r="BA119" s="31">
        <v>0</v>
      </c>
      <c r="BB119" s="31">
        <v>0</v>
      </c>
      <c r="BC119" s="31">
        <v>0</v>
      </c>
      <c r="BD119" s="31">
        <v>0</v>
      </c>
      <c r="BE119" s="31">
        <v>0</v>
      </c>
      <c r="BF119" s="31">
        <v>0</v>
      </c>
      <c r="BG119" s="31">
        <v>0</v>
      </c>
      <c r="BH119" s="31">
        <v>0</v>
      </c>
      <c r="BI119" s="31">
        <v>0</v>
      </c>
      <c r="BJ119" s="31">
        <v>0</v>
      </c>
      <c r="BK119" s="31">
        <v>0</v>
      </c>
      <c r="BL119" s="31">
        <v>0</v>
      </c>
      <c r="BM119" s="31">
        <v>0</v>
      </c>
      <c r="BN119" s="31">
        <v>0</v>
      </c>
      <c r="BO119" s="31">
        <v>0</v>
      </c>
      <c r="BP119" s="31">
        <v>0</v>
      </c>
      <c r="BQ119" s="31">
        <v>0</v>
      </c>
      <c r="BR119" s="31">
        <v>0</v>
      </c>
      <c r="BS119" s="31">
        <v>0</v>
      </c>
      <c r="BT119" s="31">
        <v>0</v>
      </c>
      <c r="BU119" s="31">
        <v>0</v>
      </c>
      <c r="BV119" s="31">
        <v>0</v>
      </c>
      <c r="BW119" s="31">
        <v>0</v>
      </c>
      <c r="BX119" s="31">
        <v>0</v>
      </c>
      <c r="BY119" s="31">
        <v>0</v>
      </c>
      <c r="BZ119" s="31">
        <v>0</v>
      </c>
      <c r="CA119" s="31">
        <v>0</v>
      </c>
      <c r="CB119" s="32">
        <v>93012</v>
      </c>
      <c r="CC119" s="33"/>
      <c r="CD119" s="33"/>
      <c r="CE119" s="33"/>
      <c r="CF119" s="33"/>
      <c r="CG119" s="33"/>
      <c r="CH119" s="33"/>
      <c r="CI119" s="33"/>
      <c r="CJ119" s="33"/>
      <c r="CK119" s="33"/>
      <c r="CL119" s="33"/>
      <c r="CM119" s="33"/>
      <c r="CN119" s="33"/>
      <c r="CO119" s="33"/>
      <c r="CP119" s="34"/>
      <c r="CQ119" s="33"/>
      <c r="CR119" s="34"/>
    </row>
    <row r="120" spans="1:96" ht="15" x14ac:dyDescent="0.2">
      <c r="A120" s="30">
        <v>2867</v>
      </c>
      <c r="B120" s="30">
        <v>3</v>
      </c>
      <c r="C120" s="30" t="s">
        <v>128</v>
      </c>
      <c r="D120" s="30" t="s">
        <v>106</v>
      </c>
      <c r="E120" s="30">
        <v>40000</v>
      </c>
      <c r="F120" s="30">
        <v>40323</v>
      </c>
      <c r="G120" s="30" t="s">
        <v>26</v>
      </c>
      <c r="H120" s="31">
        <v>0</v>
      </c>
      <c r="I120" s="31">
        <v>0</v>
      </c>
      <c r="J120" s="31">
        <v>0</v>
      </c>
      <c r="K120" s="31">
        <v>0</v>
      </c>
      <c r="L120" s="31">
        <v>0</v>
      </c>
      <c r="M120" s="31">
        <v>0</v>
      </c>
      <c r="N120" s="31">
        <v>250000</v>
      </c>
      <c r="O120" s="31">
        <v>250000</v>
      </c>
      <c r="P120" s="31">
        <v>250000</v>
      </c>
      <c r="Q120" s="31">
        <v>5000000</v>
      </c>
      <c r="R120" s="31">
        <v>1250000</v>
      </c>
      <c r="S120" s="31">
        <v>1000000</v>
      </c>
      <c r="T120" s="31">
        <v>0</v>
      </c>
      <c r="U120" s="31">
        <v>0</v>
      </c>
      <c r="V120" s="31">
        <v>0</v>
      </c>
      <c r="W120" s="31">
        <v>0</v>
      </c>
      <c r="X120" s="31">
        <v>0</v>
      </c>
      <c r="Y120" s="31">
        <v>0</v>
      </c>
      <c r="Z120" s="31">
        <v>250000</v>
      </c>
      <c r="AA120" s="31">
        <v>250000</v>
      </c>
      <c r="AB120" s="31">
        <v>250000</v>
      </c>
      <c r="AC120" s="31">
        <v>5000000</v>
      </c>
      <c r="AD120" s="31">
        <v>1250000</v>
      </c>
      <c r="AE120" s="31">
        <v>1000000</v>
      </c>
      <c r="AF120" s="31">
        <v>0</v>
      </c>
      <c r="AG120" s="31">
        <v>0</v>
      </c>
      <c r="AH120" s="31">
        <v>0</v>
      </c>
      <c r="AI120" s="31">
        <v>0</v>
      </c>
      <c r="AJ120" s="31">
        <v>0</v>
      </c>
      <c r="AK120" s="31">
        <v>0</v>
      </c>
      <c r="AL120" s="31">
        <v>0</v>
      </c>
      <c r="AM120" s="31">
        <v>0</v>
      </c>
      <c r="AN120" s="31">
        <v>0</v>
      </c>
      <c r="AO120" s="31">
        <v>0</v>
      </c>
      <c r="AP120" s="31">
        <v>0</v>
      </c>
      <c r="AQ120" s="31">
        <v>0</v>
      </c>
      <c r="AR120" s="31">
        <v>0</v>
      </c>
      <c r="AS120" s="31">
        <v>0</v>
      </c>
      <c r="AT120" s="31">
        <v>0</v>
      </c>
      <c r="AU120" s="31">
        <v>0</v>
      </c>
      <c r="AV120" s="31">
        <v>0</v>
      </c>
      <c r="AW120" s="31">
        <v>0</v>
      </c>
      <c r="AX120" s="31">
        <v>0</v>
      </c>
      <c r="AY120" s="31">
        <v>0</v>
      </c>
      <c r="AZ120" s="31">
        <v>0</v>
      </c>
      <c r="BA120" s="31">
        <v>0</v>
      </c>
      <c r="BB120" s="31">
        <v>0</v>
      </c>
      <c r="BC120" s="31">
        <v>0</v>
      </c>
      <c r="BD120" s="31">
        <v>0</v>
      </c>
      <c r="BE120" s="31">
        <v>0</v>
      </c>
      <c r="BF120" s="31">
        <v>0</v>
      </c>
      <c r="BG120" s="31">
        <v>0</v>
      </c>
      <c r="BH120" s="31">
        <v>0</v>
      </c>
      <c r="BI120" s="31">
        <v>0</v>
      </c>
      <c r="BJ120" s="31">
        <v>0</v>
      </c>
      <c r="BK120" s="31">
        <v>0</v>
      </c>
      <c r="BL120" s="31">
        <v>0</v>
      </c>
      <c r="BM120" s="31">
        <v>0</v>
      </c>
      <c r="BN120" s="31">
        <v>0</v>
      </c>
      <c r="BO120" s="31">
        <v>0</v>
      </c>
      <c r="BP120" s="31">
        <v>0</v>
      </c>
      <c r="BQ120" s="31">
        <v>0</v>
      </c>
      <c r="BR120" s="31">
        <v>0</v>
      </c>
      <c r="BS120" s="31">
        <v>0</v>
      </c>
      <c r="BT120" s="31">
        <v>0</v>
      </c>
      <c r="BU120" s="31">
        <v>0</v>
      </c>
      <c r="BV120" s="31">
        <v>0</v>
      </c>
      <c r="BW120" s="31">
        <v>0</v>
      </c>
      <c r="BX120" s="31">
        <v>0</v>
      </c>
      <c r="BY120" s="31">
        <v>0</v>
      </c>
      <c r="BZ120" s="31">
        <v>0</v>
      </c>
      <c r="CA120" s="31">
        <v>0</v>
      </c>
      <c r="CB120" s="32">
        <v>8000000</v>
      </c>
      <c r="CC120" s="33"/>
      <c r="CD120" s="33"/>
      <c r="CE120" s="33"/>
      <c r="CF120" s="33"/>
      <c r="CG120" s="33"/>
      <c r="CH120" s="33"/>
      <c r="CI120" s="33"/>
      <c r="CJ120" s="33"/>
      <c r="CK120" s="33"/>
      <c r="CL120" s="33"/>
      <c r="CM120" s="33"/>
      <c r="CN120" s="33"/>
      <c r="CO120" s="33"/>
      <c r="CP120" s="34"/>
      <c r="CQ120" s="33"/>
      <c r="CR120" s="34"/>
    </row>
    <row r="121" spans="1:96" ht="15" x14ac:dyDescent="0.2">
      <c r="A121" s="30">
        <v>2867</v>
      </c>
      <c r="B121" s="30">
        <v>5</v>
      </c>
      <c r="C121" s="30" t="s">
        <v>128</v>
      </c>
      <c r="D121" s="30" t="s">
        <v>129</v>
      </c>
      <c r="E121" s="30">
        <v>40000</v>
      </c>
      <c r="F121" s="30">
        <v>40323</v>
      </c>
      <c r="G121" s="30" t="s">
        <v>26</v>
      </c>
      <c r="H121" s="31">
        <v>0</v>
      </c>
      <c r="I121" s="31">
        <v>0</v>
      </c>
      <c r="J121" s="31">
        <v>0</v>
      </c>
      <c r="K121" s="31">
        <v>0</v>
      </c>
      <c r="L121" s="31">
        <v>0</v>
      </c>
      <c r="M121" s="31">
        <v>0</v>
      </c>
      <c r="N121" s="31">
        <v>0</v>
      </c>
      <c r="O121" s="31">
        <v>0</v>
      </c>
      <c r="P121" s="31">
        <v>0</v>
      </c>
      <c r="Q121" s="31">
        <v>0</v>
      </c>
      <c r="R121" s="31">
        <v>0</v>
      </c>
      <c r="S121" s="31">
        <v>0</v>
      </c>
      <c r="T121" s="31">
        <v>0</v>
      </c>
      <c r="U121" s="31">
        <v>0</v>
      </c>
      <c r="V121" s="31">
        <v>0</v>
      </c>
      <c r="W121" s="31">
        <v>0</v>
      </c>
      <c r="X121" s="31">
        <v>0</v>
      </c>
      <c r="Y121" s="31">
        <v>0</v>
      </c>
      <c r="Z121" s="31">
        <v>0</v>
      </c>
      <c r="AA121" s="31">
        <v>0</v>
      </c>
      <c r="AB121" s="31">
        <v>0</v>
      </c>
      <c r="AC121" s="31">
        <v>0</v>
      </c>
      <c r="AD121" s="31">
        <v>0</v>
      </c>
      <c r="AE121" s="31">
        <v>0</v>
      </c>
      <c r="AF121" s="31">
        <v>0</v>
      </c>
      <c r="AG121" s="31">
        <v>0</v>
      </c>
      <c r="AH121" s="31">
        <v>0</v>
      </c>
      <c r="AI121" s="31">
        <v>0</v>
      </c>
      <c r="AJ121" s="31">
        <v>0</v>
      </c>
      <c r="AK121" s="31">
        <v>0</v>
      </c>
      <c r="AL121" s="31">
        <v>0</v>
      </c>
      <c r="AM121" s="31">
        <v>0</v>
      </c>
      <c r="AN121" s="31">
        <v>0</v>
      </c>
      <c r="AO121" s="31">
        <v>0</v>
      </c>
      <c r="AP121" s="31">
        <v>0</v>
      </c>
      <c r="AQ121" s="31">
        <v>0</v>
      </c>
      <c r="AR121" s="31">
        <v>0</v>
      </c>
      <c r="AS121" s="31">
        <v>0</v>
      </c>
      <c r="AT121" s="31">
        <v>0</v>
      </c>
      <c r="AU121" s="31">
        <v>0</v>
      </c>
      <c r="AV121" s="31">
        <v>0</v>
      </c>
      <c r="AW121" s="31">
        <v>0</v>
      </c>
      <c r="AX121" s="31">
        <v>0</v>
      </c>
      <c r="AY121" s="31">
        <v>0</v>
      </c>
      <c r="AZ121" s="31">
        <v>0</v>
      </c>
      <c r="BA121" s="31">
        <v>0</v>
      </c>
      <c r="BB121" s="31">
        <v>0</v>
      </c>
      <c r="BC121" s="31">
        <v>0</v>
      </c>
      <c r="BD121" s="31">
        <v>0</v>
      </c>
      <c r="BE121" s="31">
        <v>0</v>
      </c>
      <c r="BF121" s="31">
        <v>0</v>
      </c>
      <c r="BG121" s="31">
        <v>0</v>
      </c>
      <c r="BH121" s="31">
        <v>0</v>
      </c>
      <c r="BI121" s="31">
        <v>0</v>
      </c>
      <c r="BJ121" s="31">
        <v>0</v>
      </c>
      <c r="BK121" s="31">
        <v>0</v>
      </c>
      <c r="BL121" s="31">
        <v>0</v>
      </c>
      <c r="BM121" s="31">
        <v>0</v>
      </c>
      <c r="BN121" s="31">
        <v>0</v>
      </c>
      <c r="BO121" s="31">
        <v>0</v>
      </c>
      <c r="BP121" s="31">
        <v>0</v>
      </c>
      <c r="BQ121" s="31">
        <v>0</v>
      </c>
      <c r="BR121" s="31">
        <v>0</v>
      </c>
      <c r="BS121" s="31">
        <v>0</v>
      </c>
      <c r="BT121" s="31">
        <v>0</v>
      </c>
      <c r="BU121" s="31">
        <v>0</v>
      </c>
      <c r="BV121" s="31">
        <v>0</v>
      </c>
      <c r="BW121" s="31">
        <v>0</v>
      </c>
      <c r="BX121" s="31">
        <v>0</v>
      </c>
      <c r="BY121" s="31">
        <v>0</v>
      </c>
      <c r="BZ121" s="31">
        <v>0</v>
      </c>
      <c r="CA121" s="31">
        <v>0</v>
      </c>
      <c r="CB121" s="32">
        <v>0</v>
      </c>
      <c r="CC121" s="33"/>
      <c r="CD121" s="33"/>
      <c r="CE121" s="33"/>
      <c r="CF121" s="33"/>
      <c r="CG121" s="33"/>
      <c r="CH121" s="33"/>
      <c r="CI121" s="33"/>
      <c r="CJ121" s="33"/>
      <c r="CK121" s="33"/>
      <c r="CL121" s="33"/>
      <c r="CM121" s="33"/>
      <c r="CN121" s="33"/>
      <c r="CO121" s="33"/>
      <c r="CP121" s="34"/>
      <c r="CQ121" s="33"/>
      <c r="CR121" s="34"/>
    </row>
    <row r="122" spans="1:96" ht="15" x14ac:dyDescent="0.2">
      <c r="A122" s="30">
        <v>2867</v>
      </c>
      <c r="B122" s="30">
        <v>6</v>
      </c>
      <c r="C122" s="30" t="s">
        <v>128</v>
      </c>
      <c r="D122" s="30" t="s">
        <v>106</v>
      </c>
      <c r="E122" s="30">
        <v>40000</v>
      </c>
      <c r="F122" s="30">
        <v>40323</v>
      </c>
      <c r="G122" s="30" t="s">
        <v>26</v>
      </c>
      <c r="H122" s="31">
        <v>0</v>
      </c>
      <c r="I122" s="31">
        <v>0</v>
      </c>
      <c r="J122" s="31">
        <v>0</v>
      </c>
      <c r="K122" s="31">
        <v>0</v>
      </c>
      <c r="L122" s="31">
        <v>0</v>
      </c>
      <c r="M122" s="31">
        <v>0</v>
      </c>
      <c r="N122" s="31">
        <v>0</v>
      </c>
      <c r="O122" s="31">
        <v>0</v>
      </c>
      <c r="P122" s="31">
        <v>0</v>
      </c>
      <c r="Q122" s="31">
        <v>0</v>
      </c>
      <c r="R122" s="31">
        <v>0</v>
      </c>
      <c r="S122" s="31">
        <v>0</v>
      </c>
      <c r="T122" s="31">
        <v>0</v>
      </c>
      <c r="U122" s="31">
        <v>0</v>
      </c>
      <c r="V122" s="31">
        <v>0</v>
      </c>
      <c r="W122" s="31">
        <v>0</v>
      </c>
      <c r="X122" s="31">
        <v>0</v>
      </c>
      <c r="Y122" s="31">
        <v>0</v>
      </c>
      <c r="Z122" s="31">
        <v>0</v>
      </c>
      <c r="AA122" s="31">
        <v>0</v>
      </c>
      <c r="AB122" s="31">
        <v>0</v>
      </c>
      <c r="AC122" s="31">
        <v>0</v>
      </c>
      <c r="AD122" s="31">
        <v>0</v>
      </c>
      <c r="AE122" s="31">
        <v>0</v>
      </c>
      <c r="AF122" s="31">
        <v>0</v>
      </c>
      <c r="AG122" s="31">
        <v>0</v>
      </c>
      <c r="AH122" s="31">
        <v>0</v>
      </c>
      <c r="AI122" s="31">
        <v>0</v>
      </c>
      <c r="AJ122" s="31">
        <v>0</v>
      </c>
      <c r="AK122" s="31">
        <v>0</v>
      </c>
      <c r="AL122" s="31">
        <v>0</v>
      </c>
      <c r="AM122" s="31">
        <v>0</v>
      </c>
      <c r="AN122" s="31">
        <v>0</v>
      </c>
      <c r="AO122" s="31">
        <v>0</v>
      </c>
      <c r="AP122" s="31">
        <v>0</v>
      </c>
      <c r="AQ122" s="31">
        <v>0</v>
      </c>
      <c r="AR122" s="31">
        <v>0</v>
      </c>
      <c r="AS122" s="31">
        <v>0</v>
      </c>
      <c r="AT122" s="31">
        <v>0</v>
      </c>
      <c r="AU122" s="31">
        <v>0</v>
      </c>
      <c r="AV122" s="31">
        <v>0</v>
      </c>
      <c r="AW122" s="31">
        <v>0</v>
      </c>
      <c r="AX122" s="31">
        <v>0</v>
      </c>
      <c r="AY122" s="31">
        <v>0</v>
      </c>
      <c r="AZ122" s="31">
        <v>0</v>
      </c>
      <c r="BA122" s="31">
        <v>0</v>
      </c>
      <c r="BB122" s="31">
        <v>0</v>
      </c>
      <c r="BC122" s="31">
        <v>0</v>
      </c>
      <c r="BD122" s="31">
        <v>0</v>
      </c>
      <c r="BE122" s="31">
        <v>0</v>
      </c>
      <c r="BF122" s="31">
        <v>0</v>
      </c>
      <c r="BG122" s="31">
        <v>0</v>
      </c>
      <c r="BH122" s="31">
        <v>0</v>
      </c>
      <c r="BI122" s="31">
        <v>0</v>
      </c>
      <c r="BJ122" s="31">
        <v>0</v>
      </c>
      <c r="BK122" s="31">
        <v>0</v>
      </c>
      <c r="BL122" s="31">
        <v>0</v>
      </c>
      <c r="BM122" s="31">
        <v>0</v>
      </c>
      <c r="BN122" s="31">
        <v>0</v>
      </c>
      <c r="BO122" s="31">
        <v>0</v>
      </c>
      <c r="BP122" s="31">
        <v>0</v>
      </c>
      <c r="BQ122" s="31">
        <v>0</v>
      </c>
      <c r="BR122" s="31">
        <v>0</v>
      </c>
      <c r="BS122" s="31">
        <v>0</v>
      </c>
      <c r="BT122" s="31">
        <v>0</v>
      </c>
      <c r="BU122" s="31">
        <v>0</v>
      </c>
      <c r="BV122" s="31">
        <v>0</v>
      </c>
      <c r="BW122" s="31">
        <v>0</v>
      </c>
      <c r="BX122" s="31">
        <v>0</v>
      </c>
      <c r="BY122" s="31">
        <v>0</v>
      </c>
      <c r="BZ122" s="31">
        <v>0</v>
      </c>
      <c r="CA122" s="31">
        <v>0</v>
      </c>
      <c r="CB122" s="32">
        <v>0</v>
      </c>
      <c r="CC122" s="33"/>
      <c r="CD122" s="33"/>
      <c r="CE122" s="33"/>
      <c r="CF122" s="33"/>
      <c r="CG122" s="33"/>
      <c r="CH122" s="33"/>
      <c r="CI122" s="33"/>
      <c r="CJ122" s="33"/>
      <c r="CK122" s="33"/>
      <c r="CL122" s="33"/>
      <c r="CM122" s="33"/>
      <c r="CN122" s="33"/>
      <c r="CO122" s="33"/>
      <c r="CP122" s="34"/>
      <c r="CQ122" s="33"/>
      <c r="CR122" s="34"/>
    </row>
    <row r="123" spans="1:96" ht="15" x14ac:dyDescent="0.2">
      <c r="A123" s="30">
        <v>2867</v>
      </c>
      <c r="B123" s="30">
        <v>7</v>
      </c>
      <c r="C123" s="30" t="s">
        <v>128</v>
      </c>
      <c r="D123" s="30" t="s">
        <v>106</v>
      </c>
      <c r="E123" s="30" t="s">
        <v>99</v>
      </c>
      <c r="F123" s="30">
        <v>40323</v>
      </c>
      <c r="G123" s="30" t="s">
        <v>26</v>
      </c>
      <c r="H123" s="31">
        <v>0</v>
      </c>
      <c r="I123" s="31">
        <v>0</v>
      </c>
      <c r="J123" s="31">
        <v>0</v>
      </c>
      <c r="K123" s="31">
        <v>0</v>
      </c>
      <c r="L123" s="31">
        <v>0</v>
      </c>
      <c r="M123" s="31">
        <v>0</v>
      </c>
      <c r="N123" s="31">
        <v>0</v>
      </c>
      <c r="O123" s="31">
        <v>0</v>
      </c>
      <c r="P123" s="31">
        <v>0</v>
      </c>
      <c r="Q123" s="31">
        <v>0</v>
      </c>
      <c r="R123" s="31">
        <v>0</v>
      </c>
      <c r="S123" s="31">
        <v>127</v>
      </c>
      <c r="T123" s="31">
        <v>254</v>
      </c>
      <c r="U123" s="31">
        <v>256</v>
      </c>
      <c r="V123" s="31">
        <v>257</v>
      </c>
      <c r="W123" s="31">
        <v>258</v>
      </c>
      <c r="X123" s="31">
        <v>260</v>
      </c>
      <c r="Y123" s="31">
        <v>260</v>
      </c>
      <c r="Z123" s="31">
        <v>262</v>
      </c>
      <c r="AA123" s="31">
        <v>644</v>
      </c>
      <c r="AB123" s="31">
        <v>2042</v>
      </c>
      <c r="AC123" s="31">
        <v>4335</v>
      </c>
      <c r="AD123" s="31">
        <v>7654</v>
      </c>
      <c r="AE123" s="31">
        <v>5116</v>
      </c>
      <c r="AF123" s="31">
        <v>0</v>
      </c>
      <c r="AG123" s="31">
        <v>0</v>
      </c>
      <c r="AH123" s="31">
        <v>0</v>
      </c>
      <c r="AI123" s="31">
        <v>0</v>
      </c>
      <c r="AJ123" s="31">
        <v>0</v>
      </c>
      <c r="AK123" s="31">
        <v>0</v>
      </c>
      <c r="AL123" s="31">
        <v>0</v>
      </c>
      <c r="AM123" s="31">
        <v>0</v>
      </c>
      <c r="AN123" s="31">
        <v>0</v>
      </c>
      <c r="AO123" s="31">
        <v>0</v>
      </c>
      <c r="AP123" s="31">
        <v>0</v>
      </c>
      <c r="AQ123" s="31">
        <v>0</v>
      </c>
      <c r="AR123" s="31">
        <v>0</v>
      </c>
      <c r="AS123" s="31">
        <v>0</v>
      </c>
      <c r="AT123" s="31">
        <v>0</v>
      </c>
      <c r="AU123" s="31">
        <v>0</v>
      </c>
      <c r="AV123" s="31">
        <v>0</v>
      </c>
      <c r="AW123" s="31">
        <v>0</v>
      </c>
      <c r="AX123" s="31">
        <v>0</v>
      </c>
      <c r="AY123" s="31">
        <v>0</v>
      </c>
      <c r="AZ123" s="31">
        <v>0</v>
      </c>
      <c r="BA123" s="31">
        <v>0</v>
      </c>
      <c r="BB123" s="31">
        <v>0</v>
      </c>
      <c r="BC123" s="31">
        <v>0</v>
      </c>
      <c r="BD123" s="31">
        <v>0</v>
      </c>
      <c r="BE123" s="31">
        <v>0</v>
      </c>
      <c r="BF123" s="31">
        <v>0</v>
      </c>
      <c r="BG123" s="31">
        <v>0</v>
      </c>
      <c r="BH123" s="31">
        <v>0</v>
      </c>
      <c r="BI123" s="31">
        <v>0</v>
      </c>
      <c r="BJ123" s="31">
        <v>0</v>
      </c>
      <c r="BK123" s="31">
        <v>0</v>
      </c>
      <c r="BL123" s="31">
        <v>0</v>
      </c>
      <c r="BM123" s="31">
        <v>0</v>
      </c>
      <c r="BN123" s="31">
        <v>0</v>
      </c>
      <c r="BO123" s="31">
        <v>0</v>
      </c>
      <c r="BP123" s="31">
        <v>0</v>
      </c>
      <c r="BQ123" s="31">
        <v>0</v>
      </c>
      <c r="BR123" s="31">
        <v>0</v>
      </c>
      <c r="BS123" s="31">
        <v>0</v>
      </c>
      <c r="BT123" s="31">
        <v>0</v>
      </c>
      <c r="BU123" s="31">
        <v>0</v>
      </c>
      <c r="BV123" s="31">
        <v>0</v>
      </c>
      <c r="BW123" s="31">
        <v>0</v>
      </c>
      <c r="BX123" s="31">
        <v>0</v>
      </c>
      <c r="BY123" s="31">
        <v>0</v>
      </c>
      <c r="BZ123" s="31">
        <v>0</v>
      </c>
      <c r="CA123" s="31">
        <v>0</v>
      </c>
      <c r="CB123" s="32">
        <v>127</v>
      </c>
      <c r="CC123" s="33"/>
      <c r="CD123" s="33"/>
      <c r="CE123" s="33"/>
      <c r="CF123" s="33"/>
      <c r="CG123" s="33"/>
      <c r="CH123" s="33"/>
      <c r="CI123" s="33"/>
      <c r="CJ123" s="33"/>
      <c r="CK123" s="33"/>
      <c r="CL123" s="33"/>
      <c r="CM123" s="33"/>
      <c r="CN123" s="33"/>
      <c r="CO123" s="33"/>
      <c r="CP123" s="34"/>
      <c r="CQ123" s="33"/>
      <c r="CR123" s="34"/>
    </row>
    <row r="124" spans="1:96" ht="15" x14ac:dyDescent="0.2">
      <c r="A124" s="30">
        <v>2867</v>
      </c>
      <c r="B124" s="30">
        <v>7</v>
      </c>
      <c r="C124" s="30" t="s">
        <v>128</v>
      </c>
      <c r="D124" s="30" t="s">
        <v>106</v>
      </c>
      <c r="E124" s="30">
        <v>40000</v>
      </c>
      <c r="F124" s="30">
        <v>40323</v>
      </c>
      <c r="G124" s="30" t="s">
        <v>26</v>
      </c>
      <c r="H124" s="31">
        <v>0</v>
      </c>
      <c r="I124" s="31">
        <v>0</v>
      </c>
      <c r="J124" s="31">
        <v>0</v>
      </c>
      <c r="K124" s="31">
        <v>0</v>
      </c>
      <c r="L124" s="31">
        <v>0</v>
      </c>
      <c r="M124" s="31">
        <v>0</v>
      </c>
      <c r="N124" s="31">
        <v>0</v>
      </c>
      <c r="O124" s="31">
        <v>0</v>
      </c>
      <c r="P124" s="31">
        <v>0</v>
      </c>
      <c r="Q124" s="31">
        <v>0</v>
      </c>
      <c r="R124" s="31">
        <v>0</v>
      </c>
      <c r="S124" s="31">
        <v>50000</v>
      </c>
      <c r="T124" s="31">
        <v>0</v>
      </c>
      <c r="U124" s="31">
        <v>0</v>
      </c>
      <c r="V124" s="31">
        <v>0</v>
      </c>
      <c r="W124" s="31">
        <v>0</v>
      </c>
      <c r="X124" s="31">
        <v>0</v>
      </c>
      <c r="Y124" s="31">
        <v>0</v>
      </c>
      <c r="Z124" s="31">
        <v>0</v>
      </c>
      <c r="AA124" s="31">
        <v>150000</v>
      </c>
      <c r="AB124" s="31">
        <v>400000</v>
      </c>
      <c r="AC124" s="31">
        <v>500000</v>
      </c>
      <c r="AD124" s="31">
        <v>800000</v>
      </c>
      <c r="AE124" s="31">
        <v>200000</v>
      </c>
      <c r="AF124" s="31">
        <v>0</v>
      </c>
      <c r="AG124" s="31">
        <v>0</v>
      </c>
      <c r="AH124" s="31">
        <v>0</v>
      </c>
      <c r="AI124" s="31">
        <v>0</v>
      </c>
      <c r="AJ124" s="31">
        <v>0</v>
      </c>
      <c r="AK124" s="31">
        <v>0</v>
      </c>
      <c r="AL124" s="31">
        <v>0</v>
      </c>
      <c r="AM124" s="31">
        <v>0</v>
      </c>
      <c r="AN124" s="31">
        <v>0</v>
      </c>
      <c r="AO124" s="31">
        <v>0</v>
      </c>
      <c r="AP124" s="31">
        <v>0</v>
      </c>
      <c r="AQ124" s="31">
        <v>0</v>
      </c>
      <c r="AR124" s="31">
        <v>0</v>
      </c>
      <c r="AS124" s="31">
        <v>0</v>
      </c>
      <c r="AT124" s="31">
        <v>0</v>
      </c>
      <c r="AU124" s="31">
        <v>0</v>
      </c>
      <c r="AV124" s="31">
        <v>0</v>
      </c>
      <c r="AW124" s="31">
        <v>0</v>
      </c>
      <c r="AX124" s="31">
        <v>0</v>
      </c>
      <c r="AY124" s="31">
        <v>0</v>
      </c>
      <c r="AZ124" s="31">
        <v>0</v>
      </c>
      <c r="BA124" s="31">
        <v>0</v>
      </c>
      <c r="BB124" s="31">
        <v>0</v>
      </c>
      <c r="BC124" s="31">
        <v>0</v>
      </c>
      <c r="BD124" s="31">
        <v>0</v>
      </c>
      <c r="BE124" s="31">
        <v>0</v>
      </c>
      <c r="BF124" s="31">
        <v>0</v>
      </c>
      <c r="BG124" s="31">
        <v>0</v>
      </c>
      <c r="BH124" s="31">
        <v>0</v>
      </c>
      <c r="BI124" s="31">
        <v>0</v>
      </c>
      <c r="BJ124" s="31">
        <v>0</v>
      </c>
      <c r="BK124" s="31">
        <v>0</v>
      </c>
      <c r="BL124" s="31">
        <v>0</v>
      </c>
      <c r="BM124" s="31">
        <v>0</v>
      </c>
      <c r="BN124" s="31">
        <v>0</v>
      </c>
      <c r="BO124" s="31">
        <v>0</v>
      </c>
      <c r="BP124" s="31">
        <v>0</v>
      </c>
      <c r="BQ124" s="31">
        <v>0</v>
      </c>
      <c r="BR124" s="31">
        <v>0</v>
      </c>
      <c r="BS124" s="31">
        <v>0</v>
      </c>
      <c r="BT124" s="31">
        <v>0</v>
      </c>
      <c r="BU124" s="31">
        <v>0</v>
      </c>
      <c r="BV124" s="31">
        <v>0</v>
      </c>
      <c r="BW124" s="31">
        <v>0</v>
      </c>
      <c r="BX124" s="31">
        <v>0</v>
      </c>
      <c r="BY124" s="31">
        <v>0</v>
      </c>
      <c r="BZ124" s="31">
        <v>0</v>
      </c>
      <c r="CA124" s="31">
        <v>0</v>
      </c>
      <c r="CB124" s="32">
        <v>50000</v>
      </c>
      <c r="CC124" s="33"/>
      <c r="CD124" s="33"/>
      <c r="CE124" s="33"/>
      <c r="CF124" s="33"/>
      <c r="CG124" s="33"/>
      <c r="CH124" s="33"/>
      <c r="CI124" s="33"/>
      <c r="CJ124" s="33"/>
      <c r="CK124" s="33"/>
      <c r="CL124" s="33"/>
      <c r="CM124" s="33"/>
      <c r="CN124" s="33"/>
      <c r="CO124" s="33"/>
      <c r="CP124" s="34"/>
      <c r="CQ124" s="33"/>
      <c r="CR124" s="34"/>
    </row>
    <row r="125" spans="1:96" ht="15" x14ac:dyDescent="0.2">
      <c r="A125" s="30">
        <v>2867</v>
      </c>
      <c r="B125" s="30">
        <v>8</v>
      </c>
      <c r="C125" s="30" t="s">
        <v>128</v>
      </c>
      <c r="D125" s="30" t="s">
        <v>106</v>
      </c>
      <c r="E125" s="30">
        <v>40000</v>
      </c>
      <c r="F125" s="30">
        <v>40323</v>
      </c>
      <c r="G125" s="30" t="s">
        <v>26</v>
      </c>
      <c r="H125" s="31">
        <v>0</v>
      </c>
      <c r="I125" s="31">
        <v>0</v>
      </c>
      <c r="J125" s="31">
        <v>0</v>
      </c>
      <c r="K125" s="31">
        <v>0</v>
      </c>
      <c r="L125" s="31">
        <v>0</v>
      </c>
      <c r="M125" s="31">
        <v>0</v>
      </c>
      <c r="N125" s="31">
        <v>0</v>
      </c>
      <c r="O125" s="31">
        <v>0</v>
      </c>
      <c r="P125" s="31">
        <v>0</v>
      </c>
      <c r="Q125" s="31">
        <v>0</v>
      </c>
      <c r="R125" s="31">
        <v>0</v>
      </c>
      <c r="S125" s="31">
        <v>0</v>
      </c>
      <c r="T125" s="31">
        <v>0</v>
      </c>
      <c r="U125" s="31">
        <v>0</v>
      </c>
      <c r="V125" s="31">
        <v>0</v>
      </c>
      <c r="W125" s="31">
        <v>0</v>
      </c>
      <c r="X125" s="31">
        <v>0</v>
      </c>
      <c r="Y125" s="31">
        <v>0</v>
      </c>
      <c r="Z125" s="31">
        <v>0</v>
      </c>
      <c r="AA125" s="31">
        <v>0</v>
      </c>
      <c r="AB125" s="31">
        <v>0</v>
      </c>
      <c r="AC125" s="31">
        <v>0</v>
      </c>
      <c r="AD125" s="31">
        <v>0</v>
      </c>
      <c r="AE125" s="31">
        <v>0</v>
      </c>
      <c r="AF125" s="31">
        <v>0</v>
      </c>
      <c r="AG125" s="31">
        <v>0</v>
      </c>
      <c r="AH125" s="31">
        <v>0</v>
      </c>
      <c r="AI125" s="31">
        <v>0</v>
      </c>
      <c r="AJ125" s="31">
        <v>0</v>
      </c>
      <c r="AK125" s="31">
        <v>0</v>
      </c>
      <c r="AL125" s="31">
        <v>0</v>
      </c>
      <c r="AM125" s="31">
        <v>0</v>
      </c>
      <c r="AN125" s="31">
        <v>0</v>
      </c>
      <c r="AO125" s="31">
        <v>0</v>
      </c>
      <c r="AP125" s="31">
        <v>0</v>
      </c>
      <c r="AQ125" s="31">
        <v>0</v>
      </c>
      <c r="AR125" s="31">
        <v>0</v>
      </c>
      <c r="AS125" s="31">
        <v>0</v>
      </c>
      <c r="AT125" s="31">
        <v>0</v>
      </c>
      <c r="AU125" s="31">
        <v>0</v>
      </c>
      <c r="AV125" s="31">
        <v>0</v>
      </c>
      <c r="AW125" s="31">
        <v>0</v>
      </c>
      <c r="AX125" s="31">
        <v>0</v>
      </c>
      <c r="AY125" s="31">
        <v>0</v>
      </c>
      <c r="AZ125" s="31">
        <v>0</v>
      </c>
      <c r="BA125" s="31">
        <v>0</v>
      </c>
      <c r="BB125" s="31">
        <v>0</v>
      </c>
      <c r="BC125" s="31">
        <v>0</v>
      </c>
      <c r="BD125" s="31">
        <v>0</v>
      </c>
      <c r="BE125" s="31">
        <v>0</v>
      </c>
      <c r="BF125" s="31">
        <v>0</v>
      </c>
      <c r="BG125" s="31">
        <v>0</v>
      </c>
      <c r="BH125" s="31">
        <v>0</v>
      </c>
      <c r="BI125" s="31">
        <v>0</v>
      </c>
      <c r="BJ125" s="31">
        <v>0</v>
      </c>
      <c r="BK125" s="31">
        <v>0</v>
      </c>
      <c r="BL125" s="31">
        <v>0</v>
      </c>
      <c r="BM125" s="31">
        <v>0</v>
      </c>
      <c r="BN125" s="31">
        <v>0</v>
      </c>
      <c r="BO125" s="31">
        <v>0</v>
      </c>
      <c r="BP125" s="31">
        <v>0</v>
      </c>
      <c r="BQ125" s="31">
        <v>0</v>
      </c>
      <c r="BR125" s="31">
        <v>0</v>
      </c>
      <c r="BS125" s="31">
        <v>0</v>
      </c>
      <c r="BT125" s="31">
        <v>0</v>
      </c>
      <c r="BU125" s="31">
        <v>0</v>
      </c>
      <c r="BV125" s="31">
        <v>0</v>
      </c>
      <c r="BW125" s="31">
        <v>0</v>
      </c>
      <c r="BX125" s="31">
        <v>0</v>
      </c>
      <c r="BY125" s="31">
        <v>0</v>
      </c>
      <c r="BZ125" s="31">
        <v>0</v>
      </c>
      <c r="CA125" s="31">
        <v>0</v>
      </c>
      <c r="CB125" s="32">
        <v>0</v>
      </c>
      <c r="CC125" s="33"/>
      <c r="CD125" s="33"/>
      <c r="CE125" s="33"/>
      <c r="CF125" s="33"/>
      <c r="CG125" s="33"/>
      <c r="CH125" s="33"/>
      <c r="CI125" s="33"/>
      <c r="CJ125" s="33"/>
      <c r="CK125" s="33"/>
      <c r="CL125" s="33"/>
      <c r="CM125" s="33"/>
      <c r="CN125" s="33"/>
      <c r="CO125" s="33"/>
      <c r="CP125" s="34"/>
      <c r="CQ125" s="33"/>
      <c r="CR125" s="34"/>
    </row>
    <row r="126" spans="1:96" ht="15" x14ac:dyDescent="0.2">
      <c r="A126" s="30">
        <v>2867</v>
      </c>
      <c r="B126" s="30">
        <v>9</v>
      </c>
      <c r="C126" s="30" t="s">
        <v>128</v>
      </c>
      <c r="D126" s="30" t="s">
        <v>96</v>
      </c>
      <c r="E126" s="30" t="s">
        <v>99</v>
      </c>
      <c r="F126" s="30">
        <v>40323</v>
      </c>
      <c r="G126" s="30" t="s">
        <v>26</v>
      </c>
      <c r="H126" s="31">
        <v>0</v>
      </c>
      <c r="I126" s="31">
        <v>0</v>
      </c>
      <c r="J126" s="31">
        <v>0</v>
      </c>
      <c r="K126" s="31">
        <v>0</v>
      </c>
      <c r="L126" s="31">
        <v>0</v>
      </c>
      <c r="M126" s="31">
        <v>0</v>
      </c>
      <c r="N126" s="31">
        <v>0</v>
      </c>
      <c r="O126" s="31">
        <v>0</v>
      </c>
      <c r="P126" s="31">
        <v>0</v>
      </c>
      <c r="Q126" s="31">
        <v>0</v>
      </c>
      <c r="R126" s="31">
        <v>0</v>
      </c>
      <c r="S126" s="31">
        <v>0</v>
      </c>
      <c r="T126" s="31">
        <v>1269</v>
      </c>
      <c r="U126" s="31">
        <v>3177</v>
      </c>
      <c r="V126" s="31">
        <v>4461</v>
      </c>
      <c r="W126" s="31">
        <v>5752</v>
      </c>
      <c r="X126" s="31">
        <v>3524</v>
      </c>
      <c r="Y126" s="31">
        <v>0</v>
      </c>
      <c r="Z126" s="31">
        <v>0</v>
      </c>
      <c r="AA126" s="31">
        <v>0</v>
      </c>
      <c r="AB126" s="31">
        <v>0</v>
      </c>
      <c r="AC126" s="31">
        <v>0</v>
      </c>
      <c r="AD126" s="31">
        <v>0</v>
      </c>
      <c r="AE126" s="31">
        <v>0</v>
      </c>
      <c r="AF126" s="31">
        <v>0</v>
      </c>
      <c r="AG126" s="31">
        <v>0</v>
      </c>
      <c r="AH126" s="31">
        <v>0</v>
      </c>
      <c r="AI126" s="31">
        <v>0</v>
      </c>
      <c r="AJ126" s="31">
        <v>0</v>
      </c>
      <c r="AK126" s="31">
        <v>0</v>
      </c>
      <c r="AL126" s="31">
        <v>0</v>
      </c>
      <c r="AM126" s="31">
        <v>0</v>
      </c>
      <c r="AN126" s="31">
        <v>0</v>
      </c>
      <c r="AO126" s="31">
        <v>0</v>
      </c>
      <c r="AP126" s="31">
        <v>0</v>
      </c>
      <c r="AQ126" s="31">
        <v>0</v>
      </c>
      <c r="AR126" s="31">
        <v>0</v>
      </c>
      <c r="AS126" s="31">
        <v>0</v>
      </c>
      <c r="AT126" s="31">
        <v>0</v>
      </c>
      <c r="AU126" s="31">
        <v>0</v>
      </c>
      <c r="AV126" s="31">
        <v>0</v>
      </c>
      <c r="AW126" s="31">
        <v>0</v>
      </c>
      <c r="AX126" s="31">
        <v>0</v>
      </c>
      <c r="AY126" s="31">
        <v>0</v>
      </c>
      <c r="AZ126" s="31">
        <v>0</v>
      </c>
      <c r="BA126" s="31">
        <v>0</v>
      </c>
      <c r="BB126" s="31">
        <v>0</v>
      </c>
      <c r="BC126" s="31">
        <v>0</v>
      </c>
      <c r="BD126" s="31">
        <v>0</v>
      </c>
      <c r="BE126" s="31">
        <v>0</v>
      </c>
      <c r="BF126" s="31">
        <v>0</v>
      </c>
      <c r="BG126" s="31">
        <v>0</v>
      </c>
      <c r="BH126" s="31">
        <v>0</v>
      </c>
      <c r="BI126" s="31">
        <v>0</v>
      </c>
      <c r="BJ126" s="31">
        <v>0</v>
      </c>
      <c r="BK126" s="31">
        <v>0</v>
      </c>
      <c r="BL126" s="31">
        <v>0</v>
      </c>
      <c r="BM126" s="31">
        <v>0</v>
      </c>
      <c r="BN126" s="31">
        <v>0</v>
      </c>
      <c r="BO126" s="31">
        <v>0</v>
      </c>
      <c r="BP126" s="31">
        <v>0</v>
      </c>
      <c r="BQ126" s="31">
        <v>0</v>
      </c>
      <c r="BR126" s="31">
        <v>0</v>
      </c>
      <c r="BS126" s="31">
        <v>0</v>
      </c>
      <c r="BT126" s="31">
        <v>0</v>
      </c>
      <c r="BU126" s="31">
        <v>0</v>
      </c>
      <c r="BV126" s="31">
        <v>0</v>
      </c>
      <c r="BW126" s="31">
        <v>0</v>
      </c>
      <c r="BX126" s="31">
        <v>0</v>
      </c>
      <c r="BY126" s="31">
        <v>0</v>
      </c>
      <c r="BZ126" s="31">
        <v>0</v>
      </c>
      <c r="CA126" s="31">
        <v>0</v>
      </c>
      <c r="CB126" s="32">
        <v>0</v>
      </c>
      <c r="CC126" s="33"/>
      <c r="CD126" s="33"/>
      <c r="CE126" s="33"/>
      <c r="CF126" s="33"/>
      <c r="CG126" s="33"/>
      <c r="CH126" s="33"/>
      <c r="CI126" s="33"/>
      <c r="CJ126" s="33"/>
      <c r="CK126" s="33"/>
      <c r="CL126" s="33"/>
      <c r="CM126" s="33"/>
      <c r="CN126" s="33"/>
      <c r="CO126" s="33"/>
      <c r="CP126" s="34"/>
      <c r="CQ126" s="33"/>
      <c r="CR126" s="34"/>
    </row>
    <row r="127" spans="1:96" ht="15" x14ac:dyDescent="0.2">
      <c r="A127" s="30">
        <v>2867</v>
      </c>
      <c r="B127" s="30">
        <v>9</v>
      </c>
      <c r="C127" s="30" t="s">
        <v>128</v>
      </c>
      <c r="D127" s="30" t="s">
        <v>96</v>
      </c>
      <c r="E127" s="30">
        <v>40000</v>
      </c>
      <c r="F127" s="30">
        <v>40323</v>
      </c>
      <c r="G127" s="30" t="s">
        <v>26</v>
      </c>
      <c r="H127" s="31">
        <v>0</v>
      </c>
      <c r="I127" s="31">
        <v>0</v>
      </c>
      <c r="J127" s="31">
        <v>0</v>
      </c>
      <c r="K127" s="31">
        <v>0</v>
      </c>
      <c r="L127" s="31">
        <v>0</v>
      </c>
      <c r="M127" s="31">
        <v>0</v>
      </c>
      <c r="N127" s="31">
        <v>0</v>
      </c>
      <c r="O127" s="31">
        <v>0</v>
      </c>
      <c r="P127" s="31">
        <v>0</v>
      </c>
      <c r="Q127" s="31">
        <v>0</v>
      </c>
      <c r="R127" s="31">
        <v>0</v>
      </c>
      <c r="S127" s="31">
        <v>0</v>
      </c>
      <c r="T127" s="31">
        <v>500000</v>
      </c>
      <c r="U127" s="31">
        <v>250000</v>
      </c>
      <c r="V127" s="31">
        <v>250000</v>
      </c>
      <c r="W127" s="31">
        <v>250000</v>
      </c>
      <c r="X127" s="31">
        <v>250000</v>
      </c>
      <c r="Y127" s="31">
        <v>0</v>
      </c>
      <c r="Z127" s="31">
        <v>0</v>
      </c>
      <c r="AA127" s="31">
        <v>0</v>
      </c>
      <c r="AB127" s="31">
        <v>0</v>
      </c>
      <c r="AC127" s="31">
        <v>0</v>
      </c>
      <c r="AD127" s="31">
        <v>0</v>
      </c>
      <c r="AE127" s="31">
        <v>0</v>
      </c>
      <c r="AF127" s="31">
        <v>0</v>
      </c>
      <c r="AG127" s="31">
        <v>0</v>
      </c>
      <c r="AH127" s="31">
        <v>0</v>
      </c>
      <c r="AI127" s="31">
        <v>0</v>
      </c>
      <c r="AJ127" s="31">
        <v>0</v>
      </c>
      <c r="AK127" s="31">
        <v>0</v>
      </c>
      <c r="AL127" s="31">
        <v>0</v>
      </c>
      <c r="AM127" s="31">
        <v>0</v>
      </c>
      <c r="AN127" s="31">
        <v>0</v>
      </c>
      <c r="AO127" s="31">
        <v>0</v>
      </c>
      <c r="AP127" s="31">
        <v>0</v>
      </c>
      <c r="AQ127" s="31">
        <v>0</v>
      </c>
      <c r="AR127" s="31">
        <v>0</v>
      </c>
      <c r="AS127" s="31">
        <v>0</v>
      </c>
      <c r="AT127" s="31">
        <v>0</v>
      </c>
      <c r="AU127" s="31">
        <v>0</v>
      </c>
      <c r="AV127" s="31">
        <v>0</v>
      </c>
      <c r="AW127" s="31">
        <v>0</v>
      </c>
      <c r="AX127" s="31">
        <v>0</v>
      </c>
      <c r="AY127" s="31">
        <v>0</v>
      </c>
      <c r="AZ127" s="31">
        <v>0</v>
      </c>
      <c r="BA127" s="31">
        <v>0</v>
      </c>
      <c r="BB127" s="31">
        <v>0</v>
      </c>
      <c r="BC127" s="31">
        <v>0</v>
      </c>
      <c r="BD127" s="31">
        <v>0</v>
      </c>
      <c r="BE127" s="31">
        <v>0</v>
      </c>
      <c r="BF127" s="31">
        <v>0</v>
      </c>
      <c r="BG127" s="31">
        <v>0</v>
      </c>
      <c r="BH127" s="31">
        <v>0</v>
      </c>
      <c r="BI127" s="31">
        <v>0</v>
      </c>
      <c r="BJ127" s="31">
        <v>0</v>
      </c>
      <c r="BK127" s="31">
        <v>0</v>
      </c>
      <c r="BL127" s="31">
        <v>0</v>
      </c>
      <c r="BM127" s="31">
        <v>0</v>
      </c>
      <c r="BN127" s="31">
        <v>0</v>
      </c>
      <c r="BO127" s="31">
        <v>0</v>
      </c>
      <c r="BP127" s="31">
        <v>0</v>
      </c>
      <c r="BQ127" s="31">
        <v>0</v>
      </c>
      <c r="BR127" s="31">
        <v>0</v>
      </c>
      <c r="BS127" s="31">
        <v>0</v>
      </c>
      <c r="BT127" s="31">
        <v>0</v>
      </c>
      <c r="BU127" s="31">
        <v>0</v>
      </c>
      <c r="BV127" s="31">
        <v>0</v>
      </c>
      <c r="BW127" s="31">
        <v>0</v>
      </c>
      <c r="BX127" s="31">
        <v>0</v>
      </c>
      <c r="BY127" s="31">
        <v>0</v>
      </c>
      <c r="BZ127" s="31">
        <v>0</v>
      </c>
      <c r="CA127" s="31">
        <v>0</v>
      </c>
      <c r="CB127" s="32">
        <v>0</v>
      </c>
      <c r="CC127" s="33"/>
      <c r="CD127" s="33"/>
      <c r="CE127" s="33"/>
      <c r="CF127" s="33"/>
      <c r="CG127" s="33"/>
      <c r="CH127" s="33"/>
      <c r="CI127" s="33"/>
      <c r="CJ127" s="33"/>
      <c r="CK127" s="33"/>
      <c r="CL127" s="33"/>
      <c r="CM127" s="33"/>
      <c r="CN127" s="33"/>
      <c r="CO127" s="33"/>
      <c r="CP127" s="34"/>
      <c r="CQ127" s="33"/>
      <c r="CR127" s="34"/>
    </row>
    <row r="128" spans="1:96" ht="15" x14ac:dyDescent="0.2">
      <c r="A128" s="30">
        <v>2868</v>
      </c>
      <c r="B128" s="30">
        <v>1</v>
      </c>
      <c r="C128" s="30" t="s">
        <v>130</v>
      </c>
      <c r="D128" s="30" t="s">
        <v>96</v>
      </c>
      <c r="E128" s="30" t="s">
        <v>99</v>
      </c>
      <c r="F128" s="30">
        <v>40323</v>
      </c>
      <c r="G128" s="30" t="s">
        <v>26</v>
      </c>
      <c r="H128" s="31">
        <v>300000</v>
      </c>
      <c r="I128" s="31">
        <v>300000</v>
      </c>
      <c r="J128" s="31">
        <v>300000</v>
      </c>
      <c r="K128" s="31">
        <v>300000</v>
      </c>
      <c r="L128" s="31">
        <v>300000</v>
      </c>
      <c r="M128" s="31">
        <v>0</v>
      </c>
      <c r="N128" s="31">
        <v>0</v>
      </c>
      <c r="O128" s="31">
        <v>0</v>
      </c>
      <c r="P128" s="31">
        <v>0</v>
      </c>
      <c r="Q128" s="31">
        <v>0</v>
      </c>
      <c r="R128" s="31">
        <v>0</v>
      </c>
      <c r="S128" s="31">
        <v>0</v>
      </c>
      <c r="T128" s="31">
        <v>0</v>
      </c>
      <c r="U128" s="31">
        <v>0</v>
      </c>
      <c r="V128" s="31">
        <v>0</v>
      </c>
      <c r="W128" s="31">
        <v>0</v>
      </c>
      <c r="X128" s="31">
        <v>0</v>
      </c>
      <c r="Y128" s="31">
        <v>0</v>
      </c>
      <c r="Z128" s="31">
        <v>0</v>
      </c>
      <c r="AA128" s="31">
        <v>0</v>
      </c>
      <c r="AB128" s="31">
        <v>0</v>
      </c>
      <c r="AC128" s="31">
        <v>0</v>
      </c>
      <c r="AD128" s="31">
        <v>0</v>
      </c>
      <c r="AE128" s="31">
        <v>0</v>
      </c>
      <c r="AF128" s="31">
        <v>0</v>
      </c>
      <c r="AG128" s="31">
        <v>0</v>
      </c>
      <c r="AH128" s="31">
        <v>0</v>
      </c>
      <c r="AI128" s="31">
        <v>0</v>
      </c>
      <c r="AJ128" s="31">
        <v>0</v>
      </c>
      <c r="AK128" s="31">
        <v>0</v>
      </c>
      <c r="AL128" s="31">
        <v>0</v>
      </c>
      <c r="AM128" s="31">
        <v>0</v>
      </c>
      <c r="AN128" s="31">
        <v>0</v>
      </c>
      <c r="AO128" s="31">
        <v>0</v>
      </c>
      <c r="AP128" s="31">
        <v>0</v>
      </c>
      <c r="AQ128" s="31">
        <v>0</v>
      </c>
      <c r="AR128" s="31">
        <v>0</v>
      </c>
      <c r="AS128" s="31">
        <v>0</v>
      </c>
      <c r="AT128" s="31">
        <v>0</v>
      </c>
      <c r="AU128" s="31">
        <v>0</v>
      </c>
      <c r="AV128" s="31">
        <v>0</v>
      </c>
      <c r="AW128" s="31">
        <v>0</v>
      </c>
      <c r="AX128" s="31">
        <v>0</v>
      </c>
      <c r="AY128" s="31">
        <v>0</v>
      </c>
      <c r="AZ128" s="31">
        <v>0</v>
      </c>
      <c r="BA128" s="31">
        <v>0</v>
      </c>
      <c r="BB128" s="31">
        <v>0</v>
      </c>
      <c r="BC128" s="31">
        <v>0</v>
      </c>
      <c r="BD128" s="31">
        <v>0</v>
      </c>
      <c r="BE128" s="31">
        <v>0</v>
      </c>
      <c r="BF128" s="31">
        <v>0</v>
      </c>
      <c r="BG128" s="31">
        <v>0</v>
      </c>
      <c r="BH128" s="31">
        <v>0</v>
      </c>
      <c r="BI128" s="31">
        <v>0</v>
      </c>
      <c r="BJ128" s="31">
        <v>0</v>
      </c>
      <c r="BK128" s="31">
        <v>0</v>
      </c>
      <c r="BL128" s="31">
        <v>0</v>
      </c>
      <c r="BM128" s="31">
        <v>0</v>
      </c>
      <c r="BN128" s="31">
        <v>0</v>
      </c>
      <c r="BO128" s="31">
        <v>0</v>
      </c>
      <c r="BP128" s="31">
        <v>0</v>
      </c>
      <c r="BQ128" s="31">
        <v>0</v>
      </c>
      <c r="BR128" s="31">
        <v>0</v>
      </c>
      <c r="BS128" s="31">
        <v>0</v>
      </c>
      <c r="BT128" s="31">
        <v>0</v>
      </c>
      <c r="BU128" s="31">
        <v>0</v>
      </c>
      <c r="BV128" s="31">
        <v>0</v>
      </c>
      <c r="BW128" s="31">
        <v>0</v>
      </c>
      <c r="BX128" s="31">
        <v>0</v>
      </c>
      <c r="BY128" s="31">
        <v>0</v>
      </c>
      <c r="BZ128" s="31">
        <v>0</v>
      </c>
      <c r="CA128" s="31">
        <v>0</v>
      </c>
      <c r="CB128" s="32">
        <v>1500000</v>
      </c>
      <c r="CC128" s="33"/>
      <c r="CD128" s="33"/>
      <c r="CE128" s="33"/>
      <c r="CF128" s="33"/>
      <c r="CG128" s="33"/>
      <c r="CH128" s="33"/>
      <c r="CI128" s="33"/>
      <c r="CJ128" s="33"/>
      <c r="CK128" s="33"/>
      <c r="CL128" s="33"/>
      <c r="CM128" s="33"/>
      <c r="CN128" s="33"/>
      <c r="CO128" s="33"/>
      <c r="CP128" s="34"/>
      <c r="CQ128" s="33"/>
      <c r="CR128" s="34"/>
    </row>
    <row r="129" spans="1:96" ht="15" x14ac:dyDescent="0.2">
      <c r="A129" s="30">
        <v>2869</v>
      </c>
      <c r="B129" s="30">
        <v>1</v>
      </c>
      <c r="C129" s="30" t="s">
        <v>131</v>
      </c>
      <c r="D129" s="30" t="s">
        <v>96</v>
      </c>
      <c r="E129" s="30" t="s">
        <v>99</v>
      </c>
      <c r="F129" s="30">
        <v>40323</v>
      </c>
      <c r="G129" s="30" t="s">
        <v>26</v>
      </c>
      <c r="H129" s="31">
        <v>0</v>
      </c>
      <c r="I129" s="31">
        <v>0</v>
      </c>
      <c r="J129" s="31">
        <v>0</v>
      </c>
      <c r="K129" s="31">
        <v>0</v>
      </c>
      <c r="L129" s="31">
        <v>0</v>
      </c>
      <c r="M129" s="31">
        <v>0</v>
      </c>
      <c r="N129" s="31">
        <v>0</v>
      </c>
      <c r="O129" s="31">
        <v>0</v>
      </c>
      <c r="P129" s="31">
        <v>0</v>
      </c>
      <c r="Q129" s="31">
        <v>0</v>
      </c>
      <c r="R129" s="31">
        <v>0</v>
      </c>
      <c r="S129" s="31">
        <v>0</v>
      </c>
      <c r="T129" s="31">
        <v>0</v>
      </c>
      <c r="U129" s="31">
        <v>0</v>
      </c>
      <c r="V129" s="31">
        <v>0</v>
      </c>
      <c r="W129" s="31">
        <v>0</v>
      </c>
      <c r="X129" s="31">
        <v>0</v>
      </c>
      <c r="Y129" s="31">
        <v>0</v>
      </c>
      <c r="Z129" s="31">
        <v>0</v>
      </c>
      <c r="AA129" s="31">
        <v>0</v>
      </c>
      <c r="AB129" s="31">
        <v>0</v>
      </c>
      <c r="AC129" s="31">
        <v>0</v>
      </c>
      <c r="AD129" s="31">
        <v>0</v>
      </c>
      <c r="AE129" s="31">
        <v>0</v>
      </c>
      <c r="AF129" s="31">
        <v>0</v>
      </c>
      <c r="AG129" s="31">
        <v>0</v>
      </c>
      <c r="AH129" s="31">
        <v>0</v>
      </c>
      <c r="AI129" s="31">
        <v>0</v>
      </c>
      <c r="AJ129" s="31">
        <v>0</v>
      </c>
      <c r="AK129" s="31">
        <v>0</v>
      </c>
      <c r="AL129" s="31">
        <v>0</v>
      </c>
      <c r="AM129" s="31">
        <v>0</v>
      </c>
      <c r="AN129" s="31">
        <v>0</v>
      </c>
      <c r="AO129" s="31">
        <v>0</v>
      </c>
      <c r="AP129" s="31">
        <v>0</v>
      </c>
      <c r="AQ129" s="31">
        <v>0</v>
      </c>
      <c r="AR129" s="31">
        <v>0</v>
      </c>
      <c r="AS129" s="31">
        <v>0</v>
      </c>
      <c r="AT129" s="31">
        <v>0</v>
      </c>
      <c r="AU129" s="31">
        <v>0</v>
      </c>
      <c r="AV129" s="31">
        <v>0</v>
      </c>
      <c r="AW129" s="31">
        <v>0</v>
      </c>
      <c r="AX129" s="31">
        <v>0</v>
      </c>
      <c r="AY129" s="31">
        <v>0</v>
      </c>
      <c r="AZ129" s="31">
        <v>0</v>
      </c>
      <c r="BA129" s="31">
        <v>0</v>
      </c>
      <c r="BB129" s="31">
        <v>0</v>
      </c>
      <c r="BC129" s="31">
        <v>0</v>
      </c>
      <c r="BD129" s="31">
        <v>0</v>
      </c>
      <c r="BE129" s="31">
        <v>0</v>
      </c>
      <c r="BF129" s="31">
        <v>0</v>
      </c>
      <c r="BG129" s="31">
        <v>0</v>
      </c>
      <c r="BH129" s="31">
        <v>0</v>
      </c>
      <c r="BI129" s="31">
        <v>0</v>
      </c>
      <c r="BJ129" s="31">
        <v>0</v>
      </c>
      <c r="BK129" s="31">
        <v>0</v>
      </c>
      <c r="BL129" s="31">
        <v>0</v>
      </c>
      <c r="BM129" s="31">
        <v>0</v>
      </c>
      <c r="BN129" s="31">
        <v>0</v>
      </c>
      <c r="BO129" s="31">
        <v>0</v>
      </c>
      <c r="BP129" s="31">
        <v>0</v>
      </c>
      <c r="BQ129" s="31">
        <v>0</v>
      </c>
      <c r="BR129" s="31">
        <v>0</v>
      </c>
      <c r="BS129" s="31">
        <v>0</v>
      </c>
      <c r="BT129" s="31">
        <v>0</v>
      </c>
      <c r="BU129" s="31">
        <v>0</v>
      </c>
      <c r="BV129" s="31">
        <v>0</v>
      </c>
      <c r="BW129" s="31">
        <v>0</v>
      </c>
      <c r="BX129" s="31">
        <v>0</v>
      </c>
      <c r="BY129" s="31">
        <v>0</v>
      </c>
      <c r="BZ129" s="31">
        <v>0</v>
      </c>
      <c r="CA129" s="31">
        <v>0</v>
      </c>
      <c r="CB129" s="32">
        <v>0</v>
      </c>
      <c r="CC129" s="33"/>
      <c r="CD129" s="33"/>
      <c r="CE129" s="33"/>
      <c r="CF129" s="33"/>
      <c r="CG129" s="33"/>
      <c r="CH129" s="33"/>
      <c r="CI129" s="33"/>
      <c r="CJ129" s="33"/>
      <c r="CK129" s="33"/>
      <c r="CL129" s="33"/>
      <c r="CM129" s="33"/>
      <c r="CN129" s="33"/>
      <c r="CO129" s="33"/>
      <c r="CP129" s="34"/>
      <c r="CQ129" s="33"/>
      <c r="CR129" s="34"/>
    </row>
    <row r="130" spans="1:96" ht="15" x14ac:dyDescent="0.2">
      <c r="A130" s="30">
        <v>2873</v>
      </c>
      <c r="B130" s="30">
        <v>1</v>
      </c>
      <c r="C130" s="30" t="s">
        <v>132</v>
      </c>
      <c r="D130" s="30" t="s">
        <v>102</v>
      </c>
      <c r="E130" s="30">
        <v>40000</v>
      </c>
      <c r="F130" s="30">
        <v>40323</v>
      </c>
      <c r="G130" s="30" t="s">
        <v>26</v>
      </c>
      <c r="H130" s="31">
        <v>0</v>
      </c>
      <c r="I130" s="31">
        <v>0</v>
      </c>
      <c r="J130" s="31">
        <v>0</v>
      </c>
      <c r="K130" s="31">
        <v>0</v>
      </c>
      <c r="L130" s="31">
        <v>0</v>
      </c>
      <c r="M130" s="31">
        <v>0</v>
      </c>
      <c r="N130" s="31">
        <v>0</v>
      </c>
      <c r="O130" s="31">
        <v>0</v>
      </c>
      <c r="P130" s="31">
        <v>0</v>
      </c>
      <c r="Q130" s="31">
        <v>0</v>
      </c>
      <c r="R130" s="31">
        <v>0</v>
      </c>
      <c r="S130" s="31">
        <v>0</v>
      </c>
      <c r="T130" s="31">
        <v>0</v>
      </c>
      <c r="U130" s="31">
        <v>0</v>
      </c>
      <c r="V130" s="31">
        <v>0</v>
      </c>
      <c r="W130" s="31">
        <v>0</v>
      </c>
      <c r="X130" s="31">
        <v>0</v>
      </c>
      <c r="Y130" s="31">
        <v>0</v>
      </c>
      <c r="Z130" s="31">
        <v>0</v>
      </c>
      <c r="AA130" s="31">
        <v>0</v>
      </c>
      <c r="AB130" s="31">
        <v>0</v>
      </c>
      <c r="AC130" s="31">
        <v>0</v>
      </c>
      <c r="AD130" s="31">
        <v>0</v>
      </c>
      <c r="AE130" s="31">
        <v>0</v>
      </c>
      <c r="AF130" s="31">
        <v>0</v>
      </c>
      <c r="AG130" s="31">
        <v>0</v>
      </c>
      <c r="AH130" s="31">
        <v>0</v>
      </c>
      <c r="AI130" s="31">
        <v>0</v>
      </c>
      <c r="AJ130" s="31">
        <v>0</v>
      </c>
      <c r="AK130" s="31">
        <v>0</v>
      </c>
      <c r="AL130" s="31">
        <v>0</v>
      </c>
      <c r="AM130" s="31">
        <v>0</v>
      </c>
      <c r="AN130" s="31">
        <v>0</v>
      </c>
      <c r="AO130" s="31">
        <v>0</v>
      </c>
      <c r="AP130" s="31">
        <v>0</v>
      </c>
      <c r="AQ130" s="31">
        <v>0</v>
      </c>
      <c r="AR130" s="31">
        <v>0</v>
      </c>
      <c r="AS130" s="31">
        <v>0</v>
      </c>
      <c r="AT130" s="31">
        <v>0</v>
      </c>
      <c r="AU130" s="31">
        <v>0</v>
      </c>
      <c r="AV130" s="31">
        <v>0</v>
      </c>
      <c r="AW130" s="31">
        <v>0</v>
      </c>
      <c r="AX130" s="31">
        <v>0</v>
      </c>
      <c r="AY130" s="31">
        <v>0</v>
      </c>
      <c r="AZ130" s="31">
        <v>0</v>
      </c>
      <c r="BA130" s="31">
        <v>0</v>
      </c>
      <c r="BB130" s="31">
        <v>0</v>
      </c>
      <c r="BC130" s="31">
        <v>0</v>
      </c>
      <c r="BD130" s="31">
        <v>0</v>
      </c>
      <c r="BE130" s="31">
        <v>0</v>
      </c>
      <c r="BF130" s="31">
        <v>0</v>
      </c>
      <c r="BG130" s="31">
        <v>0</v>
      </c>
      <c r="BH130" s="31">
        <v>0</v>
      </c>
      <c r="BI130" s="31">
        <v>0</v>
      </c>
      <c r="BJ130" s="31">
        <v>0</v>
      </c>
      <c r="BK130" s="31">
        <v>0</v>
      </c>
      <c r="BL130" s="31">
        <v>0</v>
      </c>
      <c r="BM130" s="31">
        <v>0</v>
      </c>
      <c r="BN130" s="31">
        <v>0</v>
      </c>
      <c r="BO130" s="31">
        <v>0</v>
      </c>
      <c r="BP130" s="31">
        <v>0</v>
      </c>
      <c r="BQ130" s="31">
        <v>0</v>
      </c>
      <c r="BR130" s="31">
        <v>0</v>
      </c>
      <c r="BS130" s="31">
        <v>0</v>
      </c>
      <c r="BT130" s="31">
        <v>0</v>
      </c>
      <c r="BU130" s="31">
        <v>0</v>
      </c>
      <c r="BV130" s="31">
        <v>0</v>
      </c>
      <c r="BW130" s="31">
        <v>0</v>
      </c>
      <c r="BX130" s="31">
        <v>0</v>
      </c>
      <c r="BY130" s="31">
        <v>0</v>
      </c>
      <c r="BZ130" s="31">
        <v>0</v>
      </c>
      <c r="CA130" s="31">
        <v>0</v>
      </c>
      <c r="CB130" s="32">
        <v>0</v>
      </c>
      <c r="CC130" s="33"/>
      <c r="CD130" s="33"/>
      <c r="CE130" s="33"/>
      <c r="CF130" s="33"/>
      <c r="CG130" s="33"/>
      <c r="CH130" s="33"/>
      <c r="CI130" s="33"/>
      <c r="CJ130" s="33"/>
      <c r="CK130" s="33"/>
      <c r="CL130" s="33"/>
      <c r="CM130" s="33"/>
      <c r="CN130" s="33"/>
      <c r="CO130" s="33"/>
      <c r="CP130" s="34"/>
      <c r="CQ130" s="33"/>
      <c r="CR130" s="34"/>
    </row>
    <row r="131" spans="1:96" ht="15" x14ac:dyDescent="0.2">
      <c r="A131" s="30">
        <v>2874</v>
      </c>
      <c r="B131" s="30">
        <v>1</v>
      </c>
      <c r="C131" s="30" t="s">
        <v>133</v>
      </c>
      <c r="D131" s="30" t="s">
        <v>105</v>
      </c>
      <c r="E131" s="30" t="s">
        <v>99</v>
      </c>
      <c r="F131" s="30">
        <v>40323</v>
      </c>
      <c r="G131" s="30" t="s">
        <v>26</v>
      </c>
      <c r="H131" s="31">
        <v>116077</v>
      </c>
      <c r="I131" s="31">
        <v>116666</v>
      </c>
      <c r="J131" s="31">
        <v>117258</v>
      </c>
      <c r="K131" s="31">
        <v>117853</v>
      </c>
      <c r="L131" s="31">
        <v>59225</v>
      </c>
      <c r="M131" s="31">
        <v>0</v>
      </c>
      <c r="N131" s="31">
        <v>0</v>
      </c>
      <c r="O131" s="31">
        <v>0</v>
      </c>
      <c r="P131" s="31">
        <v>0</v>
      </c>
      <c r="Q131" s="31">
        <v>0</v>
      </c>
      <c r="R131" s="31">
        <v>0</v>
      </c>
      <c r="S131" s="31">
        <v>0</v>
      </c>
      <c r="T131" s="31">
        <v>0</v>
      </c>
      <c r="U131" s="31">
        <v>0</v>
      </c>
      <c r="V131" s="31">
        <v>0</v>
      </c>
      <c r="W131" s="31">
        <v>0</v>
      </c>
      <c r="X131" s="31">
        <v>0</v>
      </c>
      <c r="Y131" s="31">
        <v>0</v>
      </c>
      <c r="Z131" s="31">
        <v>0</v>
      </c>
      <c r="AA131" s="31">
        <v>0</v>
      </c>
      <c r="AB131" s="31">
        <v>0</v>
      </c>
      <c r="AC131" s="31">
        <v>0</v>
      </c>
      <c r="AD131" s="31">
        <v>0</v>
      </c>
      <c r="AE131" s="31">
        <v>0</v>
      </c>
      <c r="AF131" s="31">
        <v>0</v>
      </c>
      <c r="AG131" s="31">
        <v>0</v>
      </c>
      <c r="AH131" s="31">
        <v>0</v>
      </c>
      <c r="AI131" s="31">
        <v>0</v>
      </c>
      <c r="AJ131" s="31">
        <v>0</v>
      </c>
      <c r="AK131" s="31">
        <v>0</v>
      </c>
      <c r="AL131" s="31">
        <v>0</v>
      </c>
      <c r="AM131" s="31">
        <v>0</v>
      </c>
      <c r="AN131" s="31">
        <v>0</v>
      </c>
      <c r="AO131" s="31">
        <v>0</v>
      </c>
      <c r="AP131" s="31">
        <v>0</v>
      </c>
      <c r="AQ131" s="31">
        <v>0</v>
      </c>
      <c r="AR131" s="31">
        <v>0</v>
      </c>
      <c r="AS131" s="31">
        <v>0</v>
      </c>
      <c r="AT131" s="31">
        <v>0</v>
      </c>
      <c r="AU131" s="31">
        <v>0</v>
      </c>
      <c r="AV131" s="31">
        <v>0</v>
      </c>
      <c r="AW131" s="31">
        <v>0</v>
      </c>
      <c r="AX131" s="31">
        <v>0</v>
      </c>
      <c r="AY131" s="31">
        <v>0</v>
      </c>
      <c r="AZ131" s="31">
        <v>0</v>
      </c>
      <c r="BA131" s="31">
        <v>0</v>
      </c>
      <c r="BB131" s="31">
        <v>0</v>
      </c>
      <c r="BC131" s="31">
        <v>0</v>
      </c>
      <c r="BD131" s="31">
        <v>0</v>
      </c>
      <c r="BE131" s="31">
        <v>0</v>
      </c>
      <c r="BF131" s="31">
        <v>0</v>
      </c>
      <c r="BG131" s="31">
        <v>0</v>
      </c>
      <c r="BH131" s="31">
        <v>0</v>
      </c>
      <c r="BI131" s="31">
        <v>0</v>
      </c>
      <c r="BJ131" s="31">
        <v>0</v>
      </c>
      <c r="BK131" s="31">
        <v>0</v>
      </c>
      <c r="BL131" s="31">
        <v>0</v>
      </c>
      <c r="BM131" s="31">
        <v>0</v>
      </c>
      <c r="BN131" s="31">
        <v>0</v>
      </c>
      <c r="BO131" s="31">
        <v>0</v>
      </c>
      <c r="BP131" s="31">
        <v>0</v>
      </c>
      <c r="BQ131" s="31">
        <v>0</v>
      </c>
      <c r="BR131" s="31">
        <v>0</v>
      </c>
      <c r="BS131" s="31">
        <v>0</v>
      </c>
      <c r="BT131" s="31">
        <v>0</v>
      </c>
      <c r="BU131" s="31">
        <v>0</v>
      </c>
      <c r="BV131" s="31">
        <v>0</v>
      </c>
      <c r="BW131" s="31">
        <v>0</v>
      </c>
      <c r="BX131" s="31">
        <v>0</v>
      </c>
      <c r="BY131" s="31">
        <v>0</v>
      </c>
      <c r="BZ131" s="31">
        <v>0</v>
      </c>
      <c r="CA131" s="31">
        <v>0</v>
      </c>
      <c r="CB131" s="32">
        <v>527079</v>
      </c>
      <c r="CC131" s="33"/>
      <c r="CD131" s="33"/>
      <c r="CE131" s="33"/>
      <c r="CF131" s="33"/>
      <c r="CG131" s="33"/>
      <c r="CH131" s="33"/>
      <c r="CI131" s="33"/>
      <c r="CJ131" s="33"/>
      <c r="CK131" s="33"/>
      <c r="CL131" s="33"/>
      <c r="CM131" s="33"/>
      <c r="CN131" s="33"/>
      <c r="CO131" s="33"/>
      <c r="CP131" s="34"/>
      <c r="CQ131" s="33"/>
      <c r="CR131" s="34"/>
    </row>
    <row r="132" spans="1:96" ht="15" x14ac:dyDescent="0.2">
      <c r="A132" s="30">
        <v>2874</v>
      </c>
      <c r="B132" s="30">
        <v>1</v>
      </c>
      <c r="C132" s="30" t="s">
        <v>133</v>
      </c>
      <c r="D132" s="30" t="s">
        <v>105</v>
      </c>
      <c r="E132" s="30">
        <v>40000</v>
      </c>
      <c r="F132" s="30">
        <v>40323</v>
      </c>
      <c r="G132" s="30" t="s">
        <v>26</v>
      </c>
      <c r="H132" s="31">
        <v>61586</v>
      </c>
      <c r="I132" s="31">
        <v>61899</v>
      </c>
      <c r="J132" s="31">
        <v>62213</v>
      </c>
      <c r="K132" s="31">
        <v>62528</v>
      </c>
      <c r="L132" s="31">
        <v>31422</v>
      </c>
      <c r="M132" s="31">
        <v>0</v>
      </c>
      <c r="N132" s="31">
        <v>0</v>
      </c>
      <c r="O132" s="31">
        <v>0</v>
      </c>
      <c r="P132" s="31">
        <v>0</v>
      </c>
      <c r="Q132" s="31">
        <v>0</v>
      </c>
      <c r="R132" s="31">
        <v>0</v>
      </c>
      <c r="S132" s="31">
        <v>0</v>
      </c>
      <c r="T132" s="31">
        <v>0</v>
      </c>
      <c r="U132" s="31">
        <v>0</v>
      </c>
      <c r="V132" s="31">
        <v>0</v>
      </c>
      <c r="W132" s="31">
        <v>0</v>
      </c>
      <c r="X132" s="31">
        <v>0</v>
      </c>
      <c r="Y132" s="31">
        <v>0</v>
      </c>
      <c r="Z132" s="31">
        <v>0</v>
      </c>
      <c r="AA132" s="31">
        <v>0</v>
      </c>
      <c r="AB132" s="31">
        <v>0</v>
      </c>
      <c r="AC132" s="31">
        <v>0</v>
      </c>
      <c r="AD132" s="31">
        <v>0</v>
      </c>
      <c r="AE132" s="31">
        <v>0</v>
      </c>
      <c r="AF132" s="31">
        <v>0</v>
      </c>
      <c r="AG132" s="31">
        <v>0</v>
      </c>
      <c r="AH132" s="31">
        <v>0</v>
      </c>
      <c r="AI132" s="31">
        <v>0</v>
      </c>
      <c r="AJ132" s="31">
        <v>0</v>
      </c>
      <c r="AK132" s="31">
        <v>0</v>
      </c>
      <c r="AL132" s="31">
        <v>0</v>
      </c>
      <c r="AM132" s="31">
        <v>0</v>
      </c>
      <c r="AN132" s="31">
        <v>0</v>
      </c>
      <c r="AO132" s="31">
        <v>0</v>
      </c>
      <c r="AP132" s="31">
        <v>0</v>
      </c>
      <c r="AQ132" s="31">
        <v>0</v>
      </c>
      <c r="AR132" s="31">
        <v>0</v>
      </c>
      <c r="AS132" s="31">
        <v>0</v>
      </c>
      <c r="AT132" s="31">
        <v>0</v>
      </c>
      <c r="AU132" s="31">
        <v>0</v>
      </c>
      <c r="AV132" s="31">
        <v>0</v>
      </c>
      <c r="AW132" s="31">
        <v>0</v>
      </c>
      <c r="AX132" s="31">
        <v>0</v>
      </c>
      <c r="AY132" s="31">
        <v>0</v>
      </c>
      <c r="AZ132" s="31">
        <v>0</v>
      </c>
      <c r="BA132" s="31">
        <v>0</v>
      </c>
      <c r="BB132" s="31">
        <v>0</v>
      </c>
      <c r="BC132" s="31">
        <v>0</v>
      </c>
      <c r="BD132" s="31">
        <v>0</v>
      </c>
      <c r="BE132" s="31">
        <v>0</v>
      </c>
      <c r="BF132" s="31">
        <v>0</v>
      </c>
      <c r="BG132" s="31">
        <v>0</v>
      </c>
      <c r="BH132" s="31">
        <v>0</v>
      </c>
      <c r="BI132" s="31">
        <v>0</v>
      </c>
      <c r="BJ132" s="31">
        <v>0</v>
      </c>
      <c r="BK132" s="31">
        <v>0</v>
      </c>
      <c r="BL132" s="31">
        <v>0</v>
      </c>
      <c r="BM132" s="31">
        <v>0</v>
      </c>
      <c r="BN132" s="31">
        <v>0</v>
      </c>
      <c r="BO132" s="31">
        <v>0</v>
      </c>
      <c r="BP132" s="31">
        <v>0</v>
      </c>
      <c r="BQ132" s="31">
        <v>0</v>
      </c>
      <c r="BR132" s="31">
        <v>0</v>
      </c>
      <c r="BS132" s="31">
        <v>0</v>
      </c>
      <c r="BT132" s="31">
        <v>0</v>
      </c>
      <c r="BU132" s="31">
        <v>0</v>
      </c>
      <c r="BV132" s="31">
        <v>0</v>
      </c>
      <c r="BW132" s="31">
        <v>0</v>
      </c>
      <c r="BX132" s="31">
        <v>0</v>
      </c>
      <c r="BY132" s="31">
        <v>0</v>
      </c>
      <c r="BZ132" s="31">
        <v>0</v>
      </c>
      <c r="CA132" s="31">
        <v>0</v>
      </c>
      <c r="CB132" s="32">
        <v>279648</v>
      </c>
      <c r="CC132" s="33"/>
      <c r="CD132" s="33"/>
      <c r="CE132" s="33"/>
      <c r="CF132" s="33"/>
      <c r="CG132" s="33"/>
      <c r="CH132" s="33"/>
      <c r="CI132" s="33"/>
      <c r="CJ132" s="33"/>
      <c r="CK132" s="33"/>
      <c r="CL132" s="33"/>
      <c r="CM132" s="33"/>
      <c r="CN132" s="33"/>
      <c r="CO132" s="33"/>
      <c r="CP132" s="34"/>
      <c r="CQ132" s="33"/>
      <c r="CR132" s="34"/>
    </row>
    <row r="133" spans="1:96" ht="15" x14ac:dyDescent="0.2">
      <c r="A133" s="30">
        <v>2874</v>
      </c>
      <c r="B133" s="30">
        <v>3</v>
      </c>
      <c r="C133" s="30" t="s">
        <v>133</v>
      </c>
      <c r="D133" s="30" t="s">
        <v>106</v>
      </c>
      <c r="E133" s="30" t="s">
        <v>99</v>
      </c>
      <c r="F133" s="30">
        <v>40323</v>
      </c>
      <c r="G133" s="30" t="s">
        <v>26</v>
      </c>
      <c r="H133" s="31">
        <v>1105</v>
      </c>
      <c r="I133" s="31">
        <v>1857</v>
      </c>
      <c r="J133" s="31">
        <v>3275</v>
      </c>
      <c r="K133" s="31">
        <v>4865</v>
      </c>
      <c r="L133" s="31">
        <v>3149</v>
      </c>
      <c r="M133" s="31">
        <v>0</v>
      </c>
      <c r="N133" s="31">
        <v>0</v>
      </c>
      <c r="O133" s="31">
        <v>0</v>
      </c>
      <c r="P133" s="31">
        <v>0</v>
      </c>
      <c r="Q133" s="31">
        <v>0</v>
      </c>
      <c r="R133" s="31">
        <v>0</v>
      </c>
      <c r="S133" s="31">
        <v>0</v>
      </c>
      <c r="T133" s="31">
        <v>0</v>
      </c>
      <c r="U133" s="31">
        <v>0</v>
      </c>
      <c r="V133" s="31">
        <v>0</v>
      </c>
      <c r="W133" s="31">
        <v>0</v>
      </c>
      <c r="X133" s="31">
        <v>0</v>
      </c>
      <c r="Y133" s="31">
        <v>0</v>
      </c>
      <c r="Z133" s="31">
        <v>0</v>
      </c>
      <c r="AA133" s="31">
        <v>0</v>
      </c>
      <c r="AB133" s="31">
        <v>0</v>
      </c>
      <c r="AC133" s="31">
        <v>0</v>
      </c>
      <c r="AD133" s="31">
        <v>0</v>
      </c>
      <c r="AE133" s="31">
        <v>0</v>
      </c>
      <c r="AF133" s="31">
        <v>0</v>
      </c>
      <c r="AG133" s="31">
        <v>0</v>
      </c>
      <c r="AH133" s="31">
        <v>0</v>
      </c>
      <c r="AI133" s="31">
        <v>0</v>
      </c>
      <c r="AJ133" s="31">
        <v>0</v>
      </c>
      <c r="AK133" s="31">
        <v>0</v>
      </c>
      <c r="AL133" s="31">
        <v>0</v>
      </c>
      <c r="AM133" s="31">
        <v>0</v>
      </c>
      <c r="AN133" s="31">
        <v>0</v>
      </c>
      <c r="AO133" s="31">
        <v>0</v>
      </c>
      <c r="AP133" s="31">
        <v>0</v>
      </c>
      <c r="AQ133" s="31">
        <v>0</v>
      </c>
      <c r="AR133" s="31">
        <v>0</v>
      </c>
      <c r="AS133" s="31">
        <v>0</v>
      </c>
      <c r="AT133" s="31">
        <v>0</v>
      </c>
      <c r="AU133" s="31">
        <v>0</v>
      </c>
      <c r="AV133" s="31">
        <v>0</v>
      </c>
      <c r="AW133" s="31">
        <v>0</v>
      </c>
      <c r="AX133" s="31">
        <v>0</v>
      </c>
      <c r="AY133" s="31">
        <v>0</v>
      </c>
      <c r="AZ133" s="31">
        <v>0</v>
      </c>
      <c r="BA133" s="31">
        <v>0</v>
      </c>
      <c r="BB133" s="31">
        <v>0</v>
      </c>
      <c r="BC133" s="31">
        <v>0</v>
      </c>
      <c r="BD133" s="31">
        <v>0</v>
      </c>
      <c r="BE133" s="31">
        <v>0</v>
      </c>
      <c r="BF133" s="31">
        <v>0</v>
      </c>
      <c r="BG133" s="31">
        <v>0</v>
      </c>
      <c r="BH133" s="31">
        <v>0</v>
      </c>
      <c r="BI133" s="31">
        <v>0</v>
      </c>
      <c r="BJ133" s="31">
        <v>0</v>
      </c>
      <c r="BK133" s="31">
        <v>0</v>
      </c>
      <c r="BL133" s="31">
        <v>0</v>
      </c>
      <c r="BM133" s="31">
        <v>0</v>
      </c>
      <c r="BN133" s="31">
        <v>0</v>
      </c>
      <c r="BO133" s="31">
        <v>0</v>
      </c>
      <c r="BP133" s="31">
        <v>0</v>
      </c>
      <c r="BQ133" s="31">
        <v>0</v>
      </c>
      <c r="BR133" s="31">
        <v>0</v>
      </c>
      <c r="BS133" s="31">
        <v>0</v>
      </c>
      <c r="BT133" s="31">
        <v>0</v>
      </c>
      <c r="BU133" s="31">
        <v>0</v>
      </c>
      <c r="BV133" s="31">
        <v>0</v>
      </c>
      <c r="BW133" s="31">
        <v>0</v>
      </c>
      <c r="BX133" s="31">
        <v>0</v>
      </c>
      <c r="BY133" s="31">
        <v>0</v>
      </c>
      <c r="BZ133" s="31">
        <v>0</v>
      </c>
      <c r="CA133" s="31">
        <v>0</v>
      </c>
      <c r="CB133" s="32">
        <v>14251</v>
      </c>
      <c r="CC133" s="33"/>
      <c r="CD133" s="33"/>
      <c r="CE133" s="33"/>
      <c r="CF133" s="33"/>
      <c r="CG133" s="33"/>
      <c r="CH133" s="33"/>
      <c r="CI133" s="33"/>
      <c r="CJ133" s="33"/>
      <c r="CK133" s="33"/>
      <c r="CL133" s="33"/>
      <c r="CM133" s="33"/>
      <c r="CN133" s="33"/>
      <c r="CO133" s="33"/>
      <c r="CP133" s="34"/>
      <c r="CQ133" s="33"/>
      <c r="CR133" s="34"/>
    </row>
    <row r="134" spans="1:96" ht="15" x14ac:dyDescent="0.2">
      <c r="A134" s="30">
        <v>2874</v>
      </c>
      <c r="B134" s="30">
        <v>3</v>
      </c>
      <c r="C134" s="30" t="s">
        <v>133</v>
      </c>
      <c r="D134" s="30" t="s">
        <v>106</v>
      </c>
      <c r="E134" s="30">
        <v>40000</v>
      </c>
      <c r="F134" s="30">
        <v>40323</v>
      </c>
      <c r="G134" s="30" t="s">
        <v>26</v>
      </c>
      <c r="H134" s="31">
        <v>50586</v>
      </c>
      <c r="I134" s="31">
        <v>400985</v>
      </c>
      <c r="J134" s="31">
        <v>451737</v>
      </c>
      <c r="K134" s="31">
        <v>502581</v>
      </c>
      <c r="L134" s="31">
        <v>351672</v>
      </c>
      <c r="M134" s="31">
        <v>0</v>
      </c>
      <c r="N134" s="31">
        <v>0</v>
      </c>
      <c r="O134" s="31">
        <v>0</v>
      </c>
      <c r="P134" s="31">
        <v>0</v>
      </c>
      <c r="Q134" s="31">
        <v>0</v>
      </c>
      <c r="R134" s="31">
        <v>0</v>
      </c>
      <c r="S134" s="31">
        <v>0</v>
      </c>
      <c r="T134" s="31">
        <v>0</v>
      </c>
      <c r="U134" s="31">
        <v>0</v>
      </c>
      <c r="V134" s="31">
        <v>0</v>
      </c>
      <c r="W134" s="31">
        <v>0</v>
      </c>
      <c r="X134" s="31">
        <v>0</v>
      </c>
      <c r="Y134" s="31">
        <v>0</v>
      </c>
      <c r="Z134" s="31">
        <v>0</v>
      </c>
      <c r="AA134" s="31">
        <v>0</v>
      </c>
      <c r="AB134" s="31">
        <v>0</v>
      </c>
      <c r="AC134" s="31">
        <v>0</v>
      </c>
      <c r="AD134" s="31">
        <v>0</v>
      </c>
      <c r="AE134" s="31">
        <v>0</v>
      </c>
      <c r="AF134" s="31">
        <v>0</v>
      </c>
      <c r="AG134" s="31">
        <v>0</v>
      </c>
      <c r="AH134" s="31">
        <v>0</v>
      </c>
      <c r="AI134" s="31">
        <v>0</v>
      </c>
      <c r="AJ134" s="31">
        <v>0</v>
      </c>
      <c r="AK134" s="31">
        <v>0</v>
      </c>
      <c r="AL134" s="31">
        <v>0</v>
      </c>
      <c r="AM134" s="31">
        <v>0</v>
      </c>
      <c r="AN134" s="31">
        <v>0</v>
      </c>
      <c r="AO134" s="31">
        <v>0</v>
      </c>
      <c r="AP134" s="31">
        <v>0</v>
      </c>
      <c r="AQ134" s="31">
        <v>0</v>
      </c>
      <c r="AR134" s="31">
        <v>0</v>
      </c>
      <c r="AS134" s="31">
        <v>0</v>
      </c>
      <c r="AT134" s="31">
        <v>0</v>
      </c>
      <c r="AU134" s="31">
        <v>0</v>
      </c>
      <c r="AV134" s="31">
        <v>0</v>
      </c>
      <c r="AW134" s="31">
        <v>0</v>
      </c>
      <c r="AX134" s="31">
        <v>0</v>
      </c>
      <c r="AY134" s="31">
        <v>0</v>
      </c>
      <c r="AZ134" s="31">
        <v>0</v>
      </c>
      <c r="BA134" s="31">
        <v>0</v>
      </c>
      <c r="BB134" s="31">
        <v>0</v>
      </c>
      <c r="BC134" s="31">
        <v>0</v>
      </c>
      <c r="BD134" s="31">
        <v>0</v>
      </c>
      <c r="BE134" s="31">
        <v>0</v>
      </c>
      <c r="BF134" s="31">
        <v>0</v>
      </c>
      <c r="BG134" s="31">
        <v>0</v>
      </c>
      <c r="BH134" s="31">
        <v>0</v>
      </c>
      <c r="BI134" s="31">
        <v>0</v>
      </c>
      <c r="BJ134" s="31">
        <v>0</v>
      </c>
      <c r="BK134" s="31">
        <v>0</v>
      </c>
      <c r="BL134" s="31">
        <v>0</v>
      </c>
      <c r="BM134" s="31">
        <v>0</v>
      </c>
      <c r="BN134" s="31">
        <v>0</v>
      </c>
      <c r="BO134" s="31">
        <v>0</v>
      </c>
      <c r="BP134" s="31">
        <v>0</v>
      </c>
      <c r="BQ134" s="31">
        <v>0</v>
      </c>
      <c r="BR134" s="31">
        <v>0</v>
      </c>
      <c r="BS134" s="31">
        <v>0</v>
      </c>
      <c r="BT134" s="31">
        <v>0</v>
      </c>
      <c r="BU134" s="31">
        <v>0</v>
      </c>
      <c r="BV134" s="31">
        <v>0</v>
      </c>
      <c r="BW134" s="31">
        <v>0</v>
      </c>
      <c r="BX134" s="31">
        <v>0</v>
      </c>
      <c r="BY134" s="31">
        <v>0</v>
      </c>
      <c r="BZ134" s="31">
        <v>0</v>
      </c>
      <c r="CA134" s="31">
        <v>0</v>
      </c>
      <c r="CB134" s="32">
        <v>1757561</v>
      </c>
      <c r="CC134" s="33"/>
      <c r="CD134" s="33"/>
      <c r="CE134" s="33"/>
      <c r="CF134" s="33"/>
      <c r="CG134" s="33"/>
      <c r="CH134" s="33"/>
      <c r="CI134" s="33"/>
      <c r="CJ134" s="33"/>
      <c r="CK134" s="33"/>
      <c r="CL134" s="33"/>
      <c r="CM134" s="33"/>
      <c r="CN134" s="33"/>
      <c r="CO134" s="33"/>
      <c r="CP134" s="34"/>
      <c r="CQ134" s="33"/>
      <c r="CR134" s="34"/>
    </row>
    <row r="135" spans="1:96" ht="15" x14ac:dyDescent="0.2">
      <c r="A135" s="30">
        <v>2878</v>
      </c>
      <c r="B135" s="30">
        <v>1</v>
      </c>
      <c r="C135" s="30" t="s">
        <v>134</v>
      </c>
      <c r="D135" s="30" t="s">
        <v>102</v>
      </c>
      <c r="E135" s="30">
        <v>40000</v>
      </c>
      <c r="F135" s="30">
        <v>40323</v>
      </c>
      <c r="G135" s="30" t="s">
        <v>26</v>
      </c>
      <c r="H135" s="31">
        <v>0</v>
      </c>
      <c r="I135" s="31">
        <v>0</v>
      </c>
      <c r="J135" s="31">
        <v>0</v>
      </c>
      <c r="K135" s="31">
        <v>0</v>
      </c>
      <c r="L135" s="31">
        <v>0</v>
      </c>
      <c r="M135" s="31">
        <v>0</v>
      </c>
      <c r="N135" s="31">
        <v>0</v>
      </c>
      <c r="O135" s="31">
        <v>0</v>
      </c>
      <c r="P135" s="31">
        <v>0</v>
      </c>
      <c r="Q135" s="31">
        <v>0</v>
      </c>
      <c r="R135" s="31">
        <v>0</v>
      </c>
      <c r="S135" s="31">
        <v>0</v>
      </c>
      <c r="T135" s="31">
        <v>0</v>
      </c>
      <c r="U135" s="31">
        <v>0</v>
      </c>
      <c r="V135" s="31">
        <v>0</v>
      </c>
      <c r="W135" s="31">
        <v>0</v>
      </c>
      <c r="X135" s="31">
        <v>0</v>
      </c>
      <c r="Y135" s="31">
        <v>0</v>
      </c>
      <c r="Z135" s="31">
        <v>0</v>
      </c>
      <c r="AA135" s="31">
        <v>0</v>
      </c>
      <c r="AB135" s="31">
        <v>0</v>
      </c>
      <c r="AC135" s="31">
        <v>0</v>
      </c>
      <c r="AD135" s="31">
        <v>0</v>
      </c>
      <c r="AE135" s="31">
        <v>0</v>
      </c>
      <c r="AF135" s="31">
        <v>0</v>
      </c>
      <c r="AG135" s="31">
        <v>0</v>
      </c>
      <c r="AH135" s="31">
        <v>0</v>
      </c>
      <c r="AI135" s="31">
        <v>0</v>
      </c>
      <c r="AJ135" s="31">
        <v>0</v>
      </c>
      <c r="AK135" s="31">
        <v>0</v>
      </c>
      <c r="AL135" s="31">
        <v>0</v>
      </c>
      <c r="AM135" s="31">
        <v>0</v>
      </c>
      <c r="AN135" s="31">
        <v>0</v>
      </c>
      <c r="AO135" s="31">
        <v>0</v>
      </c>
      <c r="AP135" s="31">
        <v>0</v>
      </c>
      <c r="AQ135" s="31">
        <v>0</v>
      </c>
      <c r="AR135" s="31">
        <v>0</v>
      </c>
      <c r="AS135" s="31">
        <v>0</v>
      </c>
      <c r="AT135" s="31">
        <v>0</v>
      </c>
      <c r="AU135" s="31">
        <v>0</v>
      </c>
      <c r="AV135" s="31">
        <v>0</v>
      </c>
      <c r="AW135" s="31">
        <v>0</v>
      </c>
      <c r="AX135" s="31">
        <v>0</v>
      </c>
      <c r="AY135" s="31">
        <v>0</v>
      </c>
      <c r="AZ135" s="31">
        <v>0</v>
      </c>
      <c r="BA135" s="31">
        <v>0</v>
      </c>
      <c r="BB135" s="31">
        <v>0</v>
      </c>
      <c r="BC135" s="31">
        <v>0</v>
      </c>
      <c r="BD135" s="31">
        <v>83337</v>
      </c>
      <c r="BE135" s="31">
        <v>83333</v>
      </c>
      <c r="BF135" s="31">
        <v>83333</v>
      </c>
      <c r="BG135" s="31">
        <v>83333</v>
      </c>
      <c r="BH135" s="31">
        <v>83333</v>
      </c>
      <c r="BI135" s="31">
        <v>83333</v>
      </c>
      <c r="BJ135" s="31">
        <v>83333</v>
      </c>
      <c r="BK135" s="31">
        <v>83333</v>
      </c>
      <c r="BL135" s="31">
        <v>83333</v>
      </c>
      <c r="BM135" s="31">
        <v>83333</v>
      </c>
      <c r="BN135" s="31">
        <v>83333</v>
      </c>
      <c r="BO135" s="31">
        <v>83333</v>
      </c>
      <c r="BP135" s="31">
        <v>281250</v>
      </c>
      <c r="BQ135" s="31">
        <v>281250</v>
      </c>
      <c r="BR135" s="31">
        <v>281250</v>
      </c>
      <c r="BS135" s="31">
        <v>281250</v>
      </c>
      <c r="BT135" s="31">
        <v>281250</v>
      </c>
      <c r="BU135" s="31">
        <v>281250</v>
      </c>
      <c r="BV135" s="31">
        <v>281250</v>
      </c>
      <c r="BW135" s="31">
        <v>281250</v>
      </c>
      <c r="BX135" s="31">
        <v>281250</v>
      </c>
      <c r="BY135" s="31">
        <v>281250</v>
      </c>
      <c r="BZ135" s="31">
        <v>281250</v>
      </c>
      <c r="CA135" s="31">
        <v>281250</v>
      </c>
      <c r="CB135" s="32">
        <v>0</v>
      </c>
      <c r="CC135" s="33"/>
      <c r="CD135" s="33"/>
      <c r="CE135" s="33"/>
      <c r="CF135" s="33"/>
      <c r="CG135" s="33"/>
      <c r="CH135" s="33"/>
      <c r="CI135" s="33"/>
      <c r="CJ135" s="33"/>
      <c r="CK135" s="33"/>
      <c r="CL135" s="33"/>
      <c r="CM135" s="33"/>
      <c r="CN135" s="33"/>
      <c r="CO135" s="33"/>
      <c r="CP135" s="34"/>
      <c r="CQ135" s="33"/>
      <c r="CR135" s="34"/>
    </row>
    <row r="136" spans="1:96" ht="15" x14ac:dyDescent="0.2">
      <c r="A136" s="30">
        <v>2878</v>
      </c>
      <c r="B136" s="30">
        <v>2</v>
      </c>
      <c r="C136" s="30" t="s">
        <v>134</v>
      </c>
      <c r="D136" s="30" t="s">
        <v>102</v>
      </c>
      <c r="E136" s="30" t="s">
        <v>99</v>
      </c>
      <c r="F136" s="30">
        <v>40323</v>
      </c>
      <c r="G136" s="30" t="s">
        <v>26</v>
      </c>
      <c r="H136" s="31">
        <v>0</v>
      </c>
      <c r="I136" s="31">
        <v>0</v>
      </c>
      <c r="J136" s="31">
        <v>0</v>
      </c>
      <c r="K136" s="31">
        <v>0</v>
      </c>
      <c r="L136" s="31">
        <v>0</v>
      </c>
      <c r="M136" s="31">
        <v>0</v>
      </c>
      <c r="N136" s="31">
        <v>0</v>
      </c>
      <c r="O136" s="31">
        <v>0</v>
      </c>
      <c r="P136" s="31">
        <v>0</v>
      </c>
      <c r="Q136" s="31">
        <v>0</v>
      </c>
      <c r="R136" s="31">
        <v>0</v>
      </c>
      <c r="S136" s="31">
        <v>0</v>
      </c>
      <c r="T136" s="31">
        <v>0</v>
      </c>
      <c r="U136" s="31">
        <v>0</v>
      </c>
      <c r="V136" s="31">
        <v>0</v>
      </c>
      <c r="W136" s="31">
        <v>0</v>
      </c>
      <c r="X136" s="31">
        <v>0</v>
      </c>
      <c r="Y136" s="31">
        <v>0</v>
      </c>
      <c r="Z136" s="31">
        <v>0</v>
      </c>
      <c r="AA136" s="31">
        <v>0</v>
      </c>
      <c r="AB136" s="31">
        <v>0</v>
      </c>
      <c r="AC136" s="31">
        <v>0</v>
      </c>
      <c r="AD136" s="31">
        <v>0</v>
      </c>
      <c r="AE136" s="31">
        <v>0</v>
      </c>
      <c r="AF136" s="31">
        <v>0</v>
      </c>
      <c r="AG136" s="31">
        <v>0</v>
      </c>
      <c r="AH136" s="31">
        <v>0</v>
      </c>
      <c r="AI136" s="31">
        <v>0</v>
      </c>
      <c r="AJ136" s="31">
        <v>0</v>
      </c>
      <c r="AK136" s="31">
        <v>0</v>
      </c>
      <c r="AL136" s="31">
        <v>0</v>
      </c>
      <c r="AM136" s="31">
        <v>0</v>
      </c>
      <c r="AN136" s="31">
        <v>0</v>
      </c>
      <c r="AO136" s="31">
        <v>0</v>
      </c>
      <c r="AP136" s="31">
        <v>0</v>
      </c>
      <c r="AQ136" s="31">
        <v>0</v>
      </c>
      <c r="AR136" s="31">
        <v>0</v>
      </c>
      <c r="AS136" s="31">
        <v>0</v>
      </c>
      <c r="AT136" s="31">
        <v>0</v>
      </c>
      <c r="AU136" s="31">
        <v>0</v>
      </c>
      <c r="AV136" s="31">
        <v>0</v>
      </c>
      <c r="AW136" s="31">
        <v>0</v>
      </c>
      <c r="AX136" s="31">
        <v>0</v>
      </c>
      <c r="AY136" s="31">
        <v>0</v>
      </c>
      <c r="AZ136" s="31">
        <v>0</v>
      </c>
      <c r="BA136" s="31">
        <v>0</v>
      </c>
      <c r="BB136" s="31">
        <v>0</v>
      </c>
      <c r="BC136" s="31">
        <v>0</v>
      </c>
      <c r="BD136" s="31">
        <v>4000</v>
      </c>
      <c r="BE136" s="31">
        <v>4000</v>
      </c>
      <c r="BF136" s="31">
        <v>0</v>
      </c>
      <c r="BG136" s="31">
        <v>4000</v>
      </c>
      <c r="BH136" s="31">
        <v>4000</v>
      </c>
      <c r="BI136" s="31">
        <v>4000</v>
      </c>
      <c r="BJ136" s="31">
        <v>6000</v>
      </c>
      <c r="BK136" s="31">
        <v>4000</v>
      </c>
      <c r="BL136" s="31">
        <v>0</v>
      </c>
      <c r="BM136" s="31">
        <v>0</v>
      </c>
      <c r="BN136" s="31">
        <v>0</v>
      </c>
      <c r="BO136" s="31">
        <v>0</v>
      </c>
      <c r="BP136" s="31">
        <v>35000</v>
      </c>
      <c r="BQ136" s="31">
        <v>35000</v>
      </c>
      <c r="BR136" s="31">
        <v>35000</v>
      </c>
      <c r="BS136" s="31">
        <v>35000</v>
      </c>
      <c r="BT136" s="31">
        <v>35000</v>
      </c>
      <c r="BU136" s="31">
        <v>35000</v>
      </c>
      <c r="BV136" s="31">
        <v>35000</v>
      </c>
      <c r="BW136" s="31">
        <v>35000</v>
      </c>
      <c r="BX136" s="31">
        <v>35000</v>
      </c>
      <c r="BY136" s="31">
        <v>35000</v>
      </c>
      <c r="BZ136" s="31">
        <v>35000</v>
      </c>
      <c r="CA136" s="31">
        <v>35000</v>
      </c>
      <c r="CB136" s="32">
        <v>0</v>
      </c>
      <c r="CC136" s="33"/>
      <c r="CD136" s="33"/>
      <c r="CE136" s="33"/>
      <c r="CF136" s="33"/>
      <c r="CG136" s="33"/>
      <c r="CH136" s="33"/>
      <c r="CI136" s="33"/>
      <c r="CJ136" s="33"/>
      <c r="CK136" s="33"/>
      <c r="CL136" s="33"/>
      <c r="CM136" s="33"/>
      <c r="CN136" s="33"/>
      <c r="CO136" s="33"/>
      <c r="CP136" s="34"/>
      <c r="CQ136" s="33"/>
      <c r="CR136" s="34"/>
    </row>
    <row r="137" spans="1:96" ht="15" x14ac:dyDescent="0.2">
      <c r="A137" s="30">
        <v>2881</v>
      </c>
      <c r="B137" s="30">
        <v>1</v>
      </c>
      <c r="C137" s="30" t="s">
        <v>135</v>
      </c>
      <c r="D137" s="30" t="s">
        <v>105</v>
      </c>
      <c r="E137" s="30">
        <v>40000</v>
      </c>
      <c r="F137" s="30">
        <v>40323</v>
      </c>
      <c r="G137" s="30" t="s">
        <v>26</v>
      </c>
      <c r="H137" s="31">
        <v>0</v>
      </c>
      <c r="I137" s="31">
        <v>0</v>
      </c>
      <c r="J137" s="31">
        <v>0</v>
      </c>
      <c r="K137" s="31">
        <v>0</v>
      </c>
      <c r="L137" s="31">
        <v>0</v>
      </c>
      <c r="M137" s="31">
        <v>0</v>
      </c>
      <c r="N137" s="31">
        <v>0</v>
      </c>
      <c r="O137" s="31">
        <v>0</v>
      </c>
      <c r="P137" s="31">
        <v>0</v>
      </c>
      <c r="Q137" s="31">
        <v>0</v>
      </c>
      <c r="R137" s="31">
        <v>0</v>
      </c>
      <c r="S137" s="31">
        <v>0</v>
      </c>
      <c r="T137" s="31">
        <v>0</v>
      </c>
      <c r="U137" s="31">
        <v>0</v>
      </c>
      <c r="V137" s="31">
        <v>0</v>
      </c>
      <c r="W137" s="31">
        <v>0</v>
      </c>
      <c r="X137" s="31">
        <v>0</v>
      </c>
      <c r="Y137" s="31">
        <v>0</v>
      </c>
      <c r="Z137" s="31">
        <v>0</v>
      </c>
      <c r="AA137" s="31">
        <v>0</v>
      </c>
      <c r="AB137" s="31">
        <v>0</v>
      </c>
      <c r="AC137" s="31">
        <v>0</v>
      </c>
      <c r="AD137" s="31">
        <v>0</v>
      </c>
      <c r="AE137" s="31">
        <v>0</v>
      </c>
      <c r="AF137" s="31">
        <v>0</v>
      </c>
      <c r="AG137" s="31">
        <v>0</v>
      </c>
      <c r="AH137" s="31">
        <v>0</v>
      </c>
      <c r="AI137" s="31">
        <v>0</v>
      </c>
      <c r="AJ137" s="31">
        <v>0</v>
      </c>
      <c r="AK137" s="31">
        <v>0</v>
      </c>
      <c r="AL137" s="31">
        <v>0</v>
      </c>
      <c r="AM137" s="31">
        <v>0</v>
      </c>
      <c r="AN137" s="31">
        <v>0</v>
      </c>
      <c r="AO137" s="31">
        <v>0</v>
      </c>
      <c r="AP137" s="31">
        <v>0</v>
      </c>
      <c r="AQ137" s="31">
        <v>0</v>
      </c>
      <c r="AR137" s="31">
        <v>25000</v>
      </c>
      <c r="AS137" s="31">
        <v>50000</v>
      </c>
      <c r="AT137" s="31">
        <v>50000</v>
      </c>
      <c r="AU137" s="31">
        <v>25000</v>
      </c>
      <c r="AV137" s="31">
        <v>25000</v>
      </c>
      <c r="AW137" s="31">
        <v>25000</v>
      </c>
      <c r="AX137" s="31">
        <v>0</v>
      </c>
      <c r="AY137" s="31">
        <v>0</v>
      </c>
      <c r="AZ137" s="31">
        <v>0</v>
      </c>
      <c r="BA137" s="31">
        <v>0</v>
      </c>
      <c r="BB137" s="31">
        <v>0</v>
      </c>
      <c r="BC137" s="31">
        <v>0</v>
      </c>
      <c r="BD137" s="31">
        <v>300000</v>
      </c>
      <c r="BE137" s="31">
        <v>300000</v>
      </c>
      <c r="BF137" s="31">
        <v>250000</v>
      </c>
      <c r="BG137" s="31">
        <v>250000</v>
      </c>
      <c r="BH137" s="31">
        <v>250000</v>
      </c>
      <c r="BI137" s="31">
        <v>250000</v>
      </c>
      <c r="BJ137" s="31">
        <v>200000</v>
      </c>
      <c r="BK137" s="31">
        <v>25000</v>
      </c>
      <c r="BL137" s="31">
        <v>25000</v>
      </c>
      <c r="BM137" s="31">
        <v>25000</v>
      </c>
      <c r="BN137" s="31">
        <v>25000</v>
      </c>
      <c r="BO137" s="31">
        <v>100000</v>
      </c>
      <c r="BP137" s="31">
        <v>0</v>
      </c>
      <c r="BQ137" s="31">
        <v>0</v>
      </c>
      <c r="BR137" s="31">
        <v>0</v>
      </c>
      <c r="BS137" s="31">
        <v>0</v>
      </c>
      <c r="BT137" s="31">
        <v>0</v>
      </c>
      <c r="BU137" s="31">
        <v>0</v>
      </c>
      <c r="BV137" s="31">
        <v>0</v>
      </c>
      <c r="BW137" s="31">
        <v>0</v>
      </c>
      <c r="BX137" s="31">
        <v>0</v>
      </c>
      <c r="BY137" s="31">
        <v>0</v>
      </c>
      <c r="BZ137" s="31">
        <v>0</v>
      </c>
      <c r="CA137" s="31">
        <v>0</v>
      </c>
      <c r="CB137" s="32">
        <v>0</v>
      </c>
      <c r="CC137" s="33"/>
      <c r="CD137" s="33"/>
      <c r="CE137" s="33"/>
      <c r="CF137" s="33"/>
      <c r="CG137" s="33"/>
      <c r="CH137" s="33"/>
      <c r="CI137" s="33"/>
      <c r="CJ137" s="33"/>
      <c r="CK137" s="33"/>
      <c r="CL137" s="33"/>
      <c r="CM137" s="33"/>
      <c r="CN137" s="33"/>
      <c r="CO137" s="33"/>
      <c r="CP137" s="34"/>
      <c r="CQ137" s="33"/>
      <c r="CR137" s="34"/>
    </row>
    <row r="138" spans="1:96" ht="15" x14ac:dyDescent="0.2">
      <c r="A138" s="30">
        <v>2882</v>
      </c>
      <c r="B138" s="30">
        <v>1</v>
      </c>
      <c r="C138" s="30" t="s">
        <v>136</v>
      </c>
      <c r="D138" s="30" t="s">
        <v>102</v>
      </c>
      <c r="E138" s="30">
        <v>40000</v>
      </c>
      <c r="F138" s="30">
        <v>40323</v>
      </c>
      <c r="G138" s="30" t="s">
        <v>26</v>
      </c>
      <c r="H138" s="31">
        <v>0</v>
      </c>
      <c r="I138" s="31">
        <v>0</v>
      </c>
      <c r="J138" s="31">
        <v>0</v>
      </c>
      <c r="K138" s="31">
        <v>0</v>
      </c>
      <c r="L138" s="31">
        <v>0</v>
      </c>
      <c r="M138" s="31">
        <v>0</v>
      </c>
      <c r="N138" s="31">
        <v>0</v>
      </c>
      <c r="O138" s="31">
        <v>0</v>
      </c>
      <c r="P138" s="31">
        <v>0</v>
      </c>
      <c r="Q138" s="31">
        <v>0</v>
      </c>
      <c r="R138" s="31">
        <v>0</v>
      </c>
      <c r="S138" s="31">
        <v>0</v>
      </c>
      <c r="T138" s="31">
        <v>0</v>
      </c>
      <c r="U138" s="31">
        <v>0</v>
      </c>
      <c r="V138" s="31">
        <v>0</v>
      </c>
      <c r="W138" s="31">
        <v>0</v>
      </c>
      <c r="X138" s="31">
        <v>0</v>
      </c>
      <c r="Y138" s="31">
        <v>0</v>
      </c>
      <c r="Z138" s="31">
        <v>0</v>
      </c>
      <c r="AA138" s="31">
        <v>0</v>
      </c>
      <c r="AB138" s="31">
        <v>0</v>
      </c>
      <c r="AC138" s="31">
        <v>0</v>
      </c>
      <c r="AD138" s="31">
        <v>0</v>
      </c>
      <c r="AE138" s="31">
        <v>0</v>
      </c>
      <c r="AF138" s="31">
        <v>0</v>
      </c>
      <c r="AG138" s="31">
        <v>0</v>
      </c>
      <c r="AH138" s="31">
        <v>0</v>
      </c>
      <c r="AI138" s="31">
        <v>0</v>
      </c>
      <c r="AJ138" s="31">
        <v>0</v>
      </c>
      <c r="AK138" s="31">
        <v>0</v>
      </c>
      <c r="AL138" s="31">
        <v>0</v>
      </c>
      <c r="AM138" s="31">
        <v>0</v>
      </c>
      <c r="AN138" s="31">
        <v>0</v>
      </c>
      <c r="AO138" s="31">
        <v>0</v>
      </c>
      <c r="AP138" s="31">
        <v>0</v>
      </c>
      <c r="AQ138" s="31">
        <v>0</v>
      </c>
      <c r="AR138" s="31">
        <v>0</v>
      </c>
      <c r="AS138" s="31">
        <v>0</v>
      </c>
      <c r="AT138" s="31">
        <v>0</v>
      </c>
      <c r="AU138" s="31">
        <v>0</v>
      </c>
      <c r="AV138" s="31">
        <v>0</v>
      </c>
      <c r="AW138" s="31">
        <v>0</v>
      </c>
      <c r="AX138" s="31">
        <v>0</v>
      </c>
      <c r="AY138" s="31">
        <v>0</v>
      </c>
      <c r="AZ138" s="31">
        <v>0</v>
      </c>
      <c r="BA138" s="31">
        <v>0</v>
      </c>
      <c r="BB138" s="31">
        <v>0</v>
      </c>
      <c r="BC138" s="31">
        <v>0</v>
      </c>
      <c r="BD138" s="31">
        <v>0</v>
      </c>
      <c r="BE138" s="31">
        <v>0</v>
      </c>
      <c r="BF138" s="31">
        <v>0</v>
      </c>
      <c r="BG138" s="31">
        <v>0</v>
      </c>
      <c r="BH138" s="31">
        <v>0</v>
      </c>
      <c r="BI138" s="31">
        <v>0</v>
      </c>
      <c r="BJ138" s="31">
        <v>0</v>
      </c>
      <c r="BK138" s="31">
        <v>0</v>
      </c>
      <c r="BL138" s="31">
        <v>0</v>
      </c>
      <c r="BM138" s="31">
        <v>0</v>
      </c>
      <c r="BN138" s="31">
        <v>0</v>
      </c>
      <c r="BO138" s="31">
        <v>0</v>
      </c>
      <c r="BP138" s="31">
        <v>0</v>
      </c>
      <c r="BQ138" s="31">
        <v>0</v>
      </c>
      <c r="BR138" s="31">
        <v>0</v>
      </c>
      <c r="BS138" s="31">
        <v>0</v>
      </c>
      <c r="BT138" s="31">
        <v>0</v>
      </c>
      <c r="BU138" s="31">
        <v>0</v>
      </c>
      <c r="BV138" s="31">
        <v>0</v>
      </c>
      <c r="BW138" s="31">
        <v>0</v>
      </c>
      <c r="BX138" s="31">
        <v>0</v>
      </c>
      <c r="BY138" s="31">
        <v>0</v>
      </c>
      <c r="BZ138" s="31">
        <v>0</v>
      </c>
      <c r="CA138" s="31">
        <v>0</v>
      </c>
      <c r="CB138" s="32">
        <v>0</v>
      </c>
      <c r="CC138" s="33"/>
      <c r="CD138" s="33"/>
      <c r="CE138" s="33"/>
      <c r="CF138" s="33"/>
      <c r="CG138" s="33"/>
      <c r="CH138" s="33"/>
      <c r="CI138" s="33"/>
      <c r="CJ138" s="33"/>
      <c r="CK138" s="33"/>
      <c r="CL138" s="33"/>
      <c r="CM138" s="33"/>
      <c r="CN138" s="33"/>
      <c r="CO138" s="33"/>
      <c r="CP138" s="34"/>
      <c r="CQ138" s="33"/>
      <c r="CR138" s="34"/>
    </row>
    <row r="139" spans="1:96" ht="15" x14ac:dyDescent="0.2">
      <c r="A139" s="30">
        <v>2889</v>
      </c>
      <c r="B139" s="30">
        <v>1</v>
      </c>
      <c r="C139" s="30" t="s">
        <v>137</v>
      </c>
      <c r="D139" s="30" t="s">
        <v>102</v>
      </c>
      <c r="E139" s="30">
        <v>40000</v>
      </c>
      <c r="F139" s="30">
        <v>40323</v>
      </c>
      <c r="G139" s="30" t="s">
        <v>26</v>
      </c>
      <c r="H139" s="31">
        <v>50000</v>
      </c>
      <c r="I139" s="31">
        <v>150000</v>
      </c>
      <c r="J139" s="31">
        <v>200000</v>
      </c>
      <c r="K139" s="31">
        <v>100000</v>
      </c>
      <c r="L139" s="31">
        <v>0</v>
      </c>
      <c r="M139" s="31">
        <v>0</v>
      </c>
      <c r="N139" s="31">
        <v>0</v>
      </c>
      <c r="O139" s="31">
        <v>0</v>
      </c>
      <c r="P139" s="31">
        <v>0</v>
      </c>
      <c r="Q139" s="31">
        <v>0</v>
      </c>
      <c r="R139" s="31">
        <v>0</v>
      </c>
      <c r="S139" s="31">
        <v>0</v>
      </c>
      <c r="T139" s="31">
        <v>0</v>
      </c>
      <c r="U139" s="31">
        <v>0</v>
      </c>
      <c r="V139" s="31">
        <v>0</v>
      </c>
      <c r="W139" s="31">
        <v>0</v>
      </c>
      <c r="X139" s="31">
        <v>0</v>
      </c>
      <c r="Y139" s="31">
        <v>0</v>
      </c>
      <c r="Z139" s="31">
        <v>0</v>
      </c>
      <c r="AA139" s="31">
        <v>0</v>
      </c>
      <c r="AB139" s="31">
        <v>0</v>
      </c>
      <c r="AC139" s="31">
        <v>0</v>
      </c>
      <c r="AD139" s="31">
        <v>0</v>
      </c>
      <c r="AE139" s="31">
        <v>0</v>
      </c>
      <c r="AF139" s="31">
        <v>0</v>
      </c>
      <c r="AG139" s="31">
        <v>0</v>
      </c>
      <c r="AH139" s="31">
        <v>0</v>
      </c>
      <c r="AI139" s="31">
        <v>0</v>
      </c>
      <c r="AJ139" s="31">
        <v>0</v>
      </c>
      <c r="AK139" s="31">
        <v>0</v>
      </c>
      <c r="AL139" s="31">
        <v>0</v>
      </c>
      <c r="AM139" s="31">
        <v>0</v>
      </c>
      <c r="AN139" s="31">
        <v>0</v>
      </c>
      <c r="AO139" s="31">
        <v>0</v>
      </c>
      <c r="AP139" s="31">
        <v>0</v>
      </c>
      <c r="AQ139" s="31">
        <v>0</v>
      </c>
      <c r="AR139" s="31">
        <v>0</v>
      </c>
      <c r="AS139" s="31">
        <v>0</v>
      </c>
      <c r="AT139" s="31">
        <v>0</v>
      </c>
      <c r="AU139" s="31">
        <v>0</v>
      </c>
      <c r="AV139" s="31">
        <v>0</v>
      </c>
      <c r="AW139" s="31">
        <v>0</v>
      </c>
      <c r="AX139" s="31">
        <v>0</v>
      </c>
      <c r="AY139" s="31">
        <v>0</v>
      </c>
      <c r="AZ139" s="31">
        <v>0</v>
      </c>
      <c r="BA139" s="31">
        <v>0</v>
      </c>
      <c r="BB139" s="31">
        <v>0</v>
      </c>
      <c r="BC139" s="31">
        <v>0</v>
      </c>
      <c r="BD139" s="31">
        <v>0</v>
      </c>
      <c r="BE139" s="31">
        <v>0</v>
      </c>
      <c r="BF139" s="31">
        <v>0</v>
      </c>
      <c r="BG139" s="31">
        <v>0</v>
      </c>
      <c r="BH139" s="31">
        <v>0</v>
      </c>
      <c r="BI139" s="31">
        <v>0</v>
      </c>
      <c r="BJ139" s="31">
        <v>0</v>
      </c>
      <c r="BK139" s="31">
        <v>0</v>
      </c>
      <c r="BL139" s="31">
        <v>0</v>
      </c>
      <c r="BM139" s="31">
        <v>0</v>
      </c>
      <c r="BN139" s="31">
        <v>0</v>
      </c>
      <c r="BO139" s="31">
        <v>0</v>
      </c>
      <c r="BP139" s="31">
        <v>0</v>
      </c>
      <c r="BQ139" s="31">
        <v>0</v>
      </c>
      <c r="BR139" s="31">
        <v>0</v>
      </c>
      <c r="BS139" s="31">
        <v>0</v>
      </c>
      <c r="BT139" s="31">
        <v>0</v>
      </c>
      <c r="BU139" s="31">
        <v>0</v>
      </c>
      <c r="BV139" s="31">
        <v>0</v>
      </c>
      <c r="BW139" s="31">
        <v>0</v>
      </c>
      <c r="BX139" s="31">
        <v>0</v>
      </c>
      <c r="BY139" s="31">
        <v>0</v>
      </c>
      <c r="BZ139" s="31">
        <v>0</v>
      </c>
      <c r="CA139" s="31">
        <v>0</v>
      </c>
      <c r="CB139" s="32">
        <v>500000</v>
      </c>
      <c r="CC139" s="33"/>
      <c r="CD139" s="33"/>
      <c r="CE139" s="33"/>
      <c r="CF139" s="33"/>
      <c r="CG139" s="33"/>
      <c r="CH139" s="33"/>
      <c r="CI139" s="33"/>
      <c r="CJ139" s="33"/>
      <c r="CK139" s="33"/>
      <c r="CL139" s="33"/>
      <c r="CM139" s="33"/>
      <c r="CN139" s="33"/>
      <c r="CO139" s="33"/>
      <c r="CP139" s="34"/>
      <c r="CQ139" s="33"/>
      <c r="CR139" s="34"/>
    </row>
    <row r="140" spans="1:96" ht="15" x14ac:dyDescent="0.2">
      <c r="A140" s="30">
        <v>2890</v>
      </c>
      <c r="B140" s="30">
        <v>1</v>
      </c>
      <c r="C140" s="30" t="s">
        <v>138</v>
      </c>
      <c r="D140" s="30" t="s">
        <v>102</v>
      </c>
      <c r="E140" s="30">
        <v>40000</v>
      </c>
      <c r="F140" s="30">
        <v>40323</v>
      </c>
      <c r="G140" s="30" t="s">
        <v>26</v>
      </c>
      <c r="H140" s="31">
        <v>900000</v>
      </c>
      <c r="I140" s="31">
        <v>50000</v>
      </c>
      <c r="J140" s="31">
        <v>50000</v>
      </c>
      <c r="K140" s="31">
        <v>450000</v>
      </c>
      <c r="L140" s="31">
        <v>450000</v>
      </c>
      <c r="M140" s="31">
        <v>0</v>
      </c>
      <c r="N140" s="31">
        <v>0</v>
      </c>
      <c r="O140" s="31">
        <v>0</v>
      </c>
      <c r="P140" s="31">
        <v>0</v>
      </c>
      <c r="Q140" s="31">
        <v>0</v>
      </c>
      <c r="R140" s="31">
        <v>0</v>
      </c>
      <c r="S140" s="31">
        <v>0</v>
      </c>
      <c r="T140" s="31">
        <v>0</v>
      </c>
      <c r="U140" s="31">
        <v>0</v>
      </c>
      <c r="V140" s="31">
        <v>0</v>
      </c>
      <c r="W140" s="31">
        <v>0</v>
      </c>
      <c r="X140" s="31">
        <v>0</v>
      </c>
      <c r="Y140" s="31">
        <v>0</v>
      </c>
      <c r="Z140" s="31">
        <v>0</v>
      </c>
      <c r="AA140" s="31">
        <v>0</v>
      </c>
      <c r="AB140" s="31">
        <v>0</v>
      </c>
      <c r="AC140" s="31">
        <v>0</v>
      </c>
      <c r="AD140" s="31">
        <v>0</v>
      </c>
      <c r="AE140" s="31">
        <v>0</v>
      </c>
      <c r="AF140" s="31">
        <v>0</v>
      </c>
      <c r="AG140" s="31">
        <v>0</v>
      </c>
      <c r="AH140" s="31">
        <v>0</v>
      </c>
      <c r="AI140" s="31">
        <v>0</v>
      </c>
      <c r="AJ140" s="31">
        <v>0</v>
      </c>
      <c r="AK140" s="31">
        <v>0</v>
      </c>
      <c r="AL140" s="31">
        <v>0</v>
      </c>
      <c r="AM140" s="31">
        <v>0</v>
      </c>
      <c r="AN140" s="31">
        <v>0</v>
      </c>
      <c r="AO140" s="31">
        <v>0</v>
      </c>
      <c r="AP140" s="31">
        <v>0</v>
      </c>
      <c r="AQ140" s="31">
        <v>0</v>
      </c>
      <c r="AR140" s="31">
        <v>0</v>
      </c>
      <c r="AS140" s="31">
        <v>0</v>
      </c>
      <c r="AT140" s="31">
        <v>0</v>
      </c>
      <c r="AU140" s="31">
        <v>0</v>
      </c>
      <c r="AV140" s="31">
        <v>0</v>
      </c>
      <c r="AW140" s="31">
        <v>0</v>
      </c>
      <c r="AX140" s="31">
        <v>0</v>
      </c>
      <c r="AY140" s="31">
        <v>0</v>
      </c>
      <c r="AZ140" s="31">
        <v>0</v>
      </c>
      <c r="BA140" s="31">
        <v>0</v>
      </c>
      <c r="BB140" s="31">
        <v>0</v>
      </c>
      <c r="BC140" s="31">
        <v>0</v>
      </c>
      <c r="BD140" s="31">
        <v>0</v>
      </c>
      <c r="BE140" s="31">
        <v>0</v>
      </c>
      <c r="BF140" s="31">
        <v>0</v>
      </c>
      <c r="BG140" s="31">
        <v>0</v>
      </c>
      <c r="BH140" s="31">
        <v>0</v>
      </c>
      <c r="BI140" s="31">
        <v>0</v>
      </c>
      <c r="BJ140" s="31">
        <v>0</v>
      </c>
      <c r="BK140" s="31">
        <v>0</v>
      </c>
      <c r="BL140" s="31">
        <v>0</v>
      </c>
      <c r="BM140" s="31">
        <v>0</v>
      </c>
      <c r="BN140" s="31">
        <v>0</v>
      </c>
      <c r="BO140" s="31">
        <v>0</v>
      </c>
      <c r="BP140" s="31">
        <v>0</v>
      </c>
      <c r="BQ140" s="31">
        <v>0</v>
      </c>
      <c r="BR140" s="31">
        <v>0</v>
      </c>
      <c r="BS140" s="31">
        <v>0</v>
      </c>
      <c r="BT140" s="31">
        <v>0</v>
      </c>
      <c r="BU140" s="31">
        <v>0</v>
      </c>
      <c r="BV140" s="31">
        <v>0</v>
      </c>
      <c r="BW140" s="31">
        <v>0</v>
      </c>
      <c r="BX140" s="31">
        <v>0</v>
      </c>
      <c r="BY140" s="31">
        <v>0</v>
      </c>
      <c r="BZ140" s="31">
        <v>0</v>
      </c>
      <c r="CA140" s="31">
        <v>0</v>
      </c>
      <c r="CB140" s="32">
        <v>1900000</v>
      </c>
      <c r="CC140" s="33"/>
      <c r="CD140" s="33"/>
      <c r="CE140" s="33"/>
      <c r="CF140" s="33"/>
      <c r="CG140" s="33"/>
      <c r="CH140" s="33"/>
      <c r="CI140" s="33"/>
      <c r="CJ140" s="33"/>
      <c r="CK140" s="33"/>
      <c r="CL140" s="33"/>
      <c r="CM140" s="33"/>
      <c r="CN140" s="33"/>
      <c r="CO140" s="33"/>
      <c r="CP140" s="34"/>
      <c r="CQ140" s="33"/>
      <c r="CR140" s="34"/>
    </row>
    <row r="141" spans="1:96" ht="15" x14ac:dyDescent="0.2">
      <c r="A141" s="30">
        <v>2896</v>
      </c>
      <c r="B141" s="30">
        <v>1</v>
      </c>
      <c r="C141" s="30" t="s">
        <v>139</v>
      </c>
      <c r="D141" s="30" t="s">
        <v>109</v>
      </c>
      <c r="E141" s="30">
        <v>40000</v>
      </c>
      <c r="F141" s="30">
        <v>40320</v>
      </c>
      <c r="G141" s="30" t="s">
        <v>26</v>
      </c>
      <c r="H141" s="31">
        <v>0</v>
      </c>
      <c r="I141" s="31">
        <v>0</v>
      </c>
      <c r="J141" s="31">
        <v>0</v>
      </c>
      <c r="K141" s="31">
        <v>0</v>
      </c>
      <c r="L141" s="31">
        <v>0</v>
      </c>
      <c r="M141" s="31">
        <v>0</v>
      </c>
      <c r="N141" s="31">
        <v>0</v>
      </c>
      <c r="O141" s="31">
        <v>0</v>
      </c>
      <c r="P141" s="31">
        <v>0</v>
      </c>
      <c r="Q141" s="31">
        <v>0</v>
      </c>
      <c r="R141" s="31">
        <v>0</v>
      </c>
      <c r="S141" s="31">
        <v>0</v>
      </c>
      <c r="T141" s="31">
        <v>0</v>
      </c>
      <c r="U141" s="31">
        <v>0</v>
      </c>
      <c r="V141" s="31">
        <v>0</v>
      </c>
      <c r="W141" s="31">
        <v>0</v>
      </c>
      <c r="X141" s="31">
        <v>0</v>
      </c>
      <c r="Y141" s="31">
        <v>0</v>
      </c>
      <c r="Z141" s="31">
        <v>0</v>
      </c>
      <c r="AA141" s="31">
        <v>0</v>
      </c>
      <c r="AB141" s="31">
        <v>0</v>
      </c>
      <c r="AC141" s="31">
        <v>0</v>
      </c>
      <c r="AD141" s="31">
        <v>0</v>
      </c>
      <c r="AE141" s="31">
        <v>0</v>
      </c>
      <c r="AF141" s="31">
        <v>0</v>
      </c>
      <c r="AG141" s="31">
        <v>0</v>
      </c>
      <c r="AH141" s="31">
        <v>0</v>
      </c>
      <c r="AI141" s="31">
        <v>0</v>
      </c>
      <c r="AJ141" s="31">
        <v>0</v>
      </c>
      <c r="AK141" s="31">
        <v>0</v>
      </c>
      <c r="AL141" s="31">
        <v>0</v>
      </c>
      <c r="AM141" s="31">
        <v>0</v>
      </c>
      <c r="AN141" s="31">
        <v>0</v>
      </c>
      <c r="AO141" s="31">
        <v>0</v>
      </c>
      <c r="AP141" s="31">
        <v>0</v>
      </c>
      <c r="AQ141" s="31">
        <v>0</v>
      </c>
      <c r="AR141" s="31">
        <v>300000</v>
      </c>
      <c r="AS141" s="31">
        <v>400000</v>
      </c>
      <c r="AT141" s="31">
        <v>500000</v>
      </c>
      <c r="AU141" s="31">
        <v>500000</v>
      </c>
      <c r="AV141" s="31">
        <v>400000</v>
      </c>
      <c r="AW141" s="31">
        <v>0</v>
      </c>
      <c r="AX141" s="31">
        <v>0</v>
      </c>
      <c r="AY141" s="31">
        <v>0</v>
      </c>
      <c r="AZ141" s="31">
        <v>500000</v>
      </c>
      <c r="BA141" s="31">
        <v>500000</v>
      </c>
      <c r="BB141" s="31">
        <v>600000</v>
      </c>
      <c r="BC141" s="31">
        <v>300000</v>
      </c>
      <c r="BD141" s="31">
        <v>300000</v>
      </c>
      <c r="BE141" s="31">
        <v>400000</v>
      </c>
      <c r="BF141" s="31">
        <v>500000</v>
      </c>
      <c r="BG141" s="31">
        <v>500000</v>
      </c>
      <c r="BH141" s="31">
        <v>400000</v>
      </c>
      <c r="BI141" s="31">
        <v>0</v>
      </c>
      <c r="BJ141" s="31">
        <v>0</v>
      </c>
      <c r="BK141" s="31">
        <v>0</v>
      </c>
      <c r="BL141" s="31">
        <v>500000</v>
      </c>
      <c r="BM141" s="31">
        <v>500000</v>
      </c>
      <c r="BN141" s="31">
        <v>600000</v>
      </c>
      <c r="BO141" s="31">
        <v>300000</v>
      </c>
      <c r="BP141" s="31">
        <v>300000</v>
      </c>
      <c r="BQ141" s="31">
        <v>400000</v>
      </c>
      <c r="BR141" s="31">
        <v>500000</v>
      </c>
      <c r="BS141" s="31">
        <v>500000</v>
      </c>
      <c r="BT141" s="31">
        <v>400000</v>
      </c>
      <c r="BU141" s="31">
        <v>0</v>
      </c>
      <c r="BV141" s="31">
        <v>0</v>
      </c>
      <c r="BW141" s="31">
        <v>0</v>
      </c>
      <c r="BX141" s="31">
        <v>500000</v>
      </c>
      <c r="BY141" s="31">
        <v>500000</v>
      </c>
      <c r="BZ141" s="31">
        <v>600000</v>
      </c>
      <c r="CA141" s="31">
        <v>300000</v>
      </c>
      <c r="CB141" s="32">
        <v>0</v>
      </c>
      <c r="CC141" s="33"/>
      <c r="CD141" s="33"/>
      <c r="CE141" s="33"/>
      <c r="CF141" s="33"/>
      <c r="CG141" s="33"/>
      <c r="CH141" s="33"/>
      <c r="CI141" s="33"/>
      <c r="CJ141" s="33"/>
      <c r="CK141" s="33"/>
      <c r="CL141" s="33"/>
      <c r="CM141" s="33"/>
      <c r="CN141" s="33"/>
      <c r="CO141" s="33"/>
      <c r="CP141" s="34"/>
      <c r="CQ141" s="33"/>
      <c r="CR141" s="34"/>
    </row>
    <row r="142" spans="1:96" ht="15" x14ac:dyDescent="0.2">
      <c r="A142" s="30">
        <v>3401</v>
      </c>
      <c r="B142" s="30">
        <v>1</v>
      </c>
      <c r="C142" s="30" t="s">
        <v>140</v>
      </c>
      <c r="D142" s="30" t="s">
        <v>141</v>
      </c>
      <c r="E142" s="30">
        <v>40000</v>
      </c>
      <c r="F142" s="30">
        <v>40323</v>
      </c>
      <c r="G142" s="30" t="s">
        <v>26</v>
      </c>
      <c r="H142" s="31">
        <v>34300</v>
      </c>
      <c r="I142" s="31">
        <v>98800</v>
      </c>
      <c r="J142" s="31">
        <v>98500</v>
      </c>
      <c r="K142" s="31">
        <v>73300</v>
      </c>
      <c r="L142" s="31">
        <v>144200</v>
      </c>
      <c r="M142" s="31">
        <v>38400</v>
      </c>
      <c r="N142" s="31">
        <v>51400</v>
      </c>
      <c r="O142" s="31">
        <v>116800</v>
      </c>
      <c r="P142" s="31">
        <v>31900</v>
      </c>
      <c r="Q142" s="31">
        <v>144600</v>
      </c>
      <c r="R142" s="31">
        <v>48600</v>
      </c>
      <c r="S142" s="31">
        <v>119200</v>
      </c>
      <c r="T142" s="31">
        <v>34300</v>
      </c>
      <c r="U142" s="31">
        <v>98800</v>
      </c>
      <c r="V142" s="31">
        <v>98500</v>
      </c>
      <c r="W142" s="31">
        <v>73300</v>
      </c>
      <c r="X142" s="31">
        <v>144200</v>
      </c>
      <c r="Y142" s="31">
        <v>38400</v>
      </c>
      <c r="Z142" s="31">
        <v>51400</v>
      </c>
      <c r="AA142" s="31">
        <v>116800</v>
      </c>
      <c r="AB142" s="31">
        <v>31900</v>
      </c>
      <c r="AC142" s="31">
        <v>144600</v>
      </c>
      <c r="AD142" s="31">
        <v>48600</v>
      </c>
      <c r="AE142" s="31">
        <v>119200</v>
      </c>
      <c r="AF142" s="31">
        <v>34300</v>
      </c>
      <c r="AG142" s="31">
        <v>98800</v>
      </c>
      <c r="AH142" s="31">
        <v>98500</v>
      </c>
      <c r="AI142" s="31">
        <v>73300</v>
      </c>
      <c r="AJ142" s="31">
        <v>144200</v>
      </c>
      <c r="AK142" s="31">
        <v>38400</v>
      </c>
      <c r="AL142" s="31">
        <v>51400</v>
      </c>
      <c r="AM142" s="31">
        <v>116800</v>
      </c>
      <c r="AN142" s="31">
        <v>31900</v>
      </c>
      <c r="AO142" s="31">
        <v>144600</v>
      </c>
      <c r="AP142" s="31">
        <v>48600</v>
      </c>
      <c r="AQ142" s="31">
        <v>119200</v>
      </c>
      <c r="AR142" s="31">
        <v>34300</v>
      </c>
      <c r="AS142" s="31">
        <v>98800</v>
      </c>
      <c r="AT142" s="31">
        <v>98500</v>
      </c>
      <c r="AU142" s="31">
        <v>73300</v>
      </c>
      <c r="AV142" s="31">
        <v>144200</v>
      </c>
      <c r="AW142" s="31">
        <v>38400</v>
      </c>
      <c r="AX142" s="31">
        <v>51400</v>
      </c>
      <c r="AY142" s="31">
        <v>116800</v>
      </c>
      <c r="AZ142" s="31">
        <v>31900</v>
      </c>
      <c r="BA142" s="31">
        <v>144600</v>
      </c>
      <c r="BB142" s="31">
        <v>48600</v>
      </c>
      <c r="BC142" s="31">
        <v>119200</v>
      </c>
      <c r="BD142" s="31">
        <v>34300</v>
      </c>
      <c r="BE142" s="31">
        <v>98800</v>
      </c>
      <c r="BF142" s="31">
        <v>98500</v>
      </c>
      <c r="BG142" s="31">
        <v>73300</v>
      </c>
      <c r="BH142" s="31">
        <v>144200</v>
      </c>
      <c r="BI142" s="31">
        <v>38400</v>
      </c>
      <c r="BJ142" s="31">
        <v>51400</v>
      </c>
      <c r="BK142" s="31">
        <v>116800</v>
      </c>
      <c r="BL142" s="31">
        <v>31900</v>
      </c>
      <c r="BM142" s="31">
        <v>144600</v>
      </c>
      <c r="BN142" s="31">
        <v>48600</v>
      </c>
      <c r="BO142" s="31">
        <v>119200</v>
      </c>
      <c r="BP142" s="31">
        <v>34300</v>
      </c>
      <c r="BQ142" s="31">
        <v>98800</v>
      </c>
      <c r="BR142" s="31">
        <v>98500</v>
      </c>
      <c r="BS142" s="31">
        <v>73300</v>
      </c>
      <c r="BT142" s="31">
        <v>144200</v>
      </c>
      <c r="BU142" s="31">
        <v>38400</v>
      </c>
      <c r="BV142" s="31">
        <v>51400</v>
      </c>
      <c r="BW142" s="31">
        <v>116800</v>
      </c>
      <c r="BX142" s="31">
        <v>31900</v>
      </c>
      <c r="BY142" s="31">
        <v>144600</v>
      </c>
      <c r="BZ142" s="31">
        <v>48600</v>
      </c>
      <c r="CA142" s="31">
        <v>119200</v>
      </c>
      <c r="CB142" s="32">
        <v>1000000</v>
      </c>
      <c r="CC142" s="33"/>
      <c r="CD142" s="33"/>
      <c r="CE142" s="33"/>
      <c r="CF142" s="33"/>
      <c r="CG142" s="33"/>
      <c r="CH142" s="33"/>
      <c r="CI142" s="33"/>
      <c r="CJ142" s="33"/>
      <c r="CK142" s="33"/>
      <c r="CL142" s="33"/>
      <c r="CM142" s="33"/>
      <c r="CN142" s="33"/>
      <c r="CO142" s="33"/>
      <c r="CP142" s="34"/>
      <c r="CQ142" s="33"/>
      <c r="CR142" s="34"/>
    </row>
    <row r="143" spans="1:96" ht="15" x14ac:dyDescent="0.2">
      <c r="A143" s="30">
        <v>3413</v>
      </c>
      <c r="B143" s="30">
        <v>1</v>
      </c>
      <c r="C143" s="30" t="s">
        <v>142</v>
      </c>
      <c r="D143" s="30" t="s">
        <v>127</v>
      </c>
      <c r="E143" s="30" t="s">
        <v>99</v>
      </c>
      <c r="F143" s="30">
        <v>40323</v>
      </c>
      <c r="G143" s="30" t="s">
        <v>26</v>
      </c>
      <c r="H143" s="31">
        <v>0</v>
      </c>
      <c r="I143" s="31">
        <v>0</v>
      </c>
      <c r="J143" s="31">
        <v>0</v>
      </c>
      <c r="K143" s="31">
        <v>0</v>
      </c>
      <c r="L143" s="31">
        <v>0</v>
      </c>
      <c r="M143" s="31">
        <v>0</v>
      </c>
      <c r="N143" s="31">
        <v>0</v>
      </c>
      <c r="O143" s="31">
        <v>0</v>
      </c>
      <c r="P143" s="31">
        <v>0</v>
      </c>
      <c r="Q143" s="31">
        <v>0</v>
      </c>
      <c r="R143" s="31">
        <v>0</v>
      </c>
      <c r="S143" s="31">
        <v>0</v>
      </c>
      <c r="T143" s="31">
        <v>0</v>
      </c>
      <c r="U143" s="31">
        <v>0</v>
      </c>
      <c r="V143" s="31">
        <v>0</v>
      </c>
      <c r="W143" s="31">
        <v>0</v>
      </c>
      <c r="X143" s="31">
        <v>0</v>
      </c>
      <c r="Y143" s="31">
        <v>0</v>
      </c>
      <c r="Z143" s="31">
        <v>0</v>
      </c>
      <c r="AA143" s="31">
        <v>0</v>
      </c>
      <c r="AB143" s="31">
        <v>0</v>
      </c>
      <c r="AC143" s="31">
        <v>0</v>
      </c>
      <c r="AD143" s="31">
        <v>0</v>
      </c>
      <c r="AE143" s="31">
        <v>0</v>
      </c>
      <c r="AF143" s="31">
        <v>0</v>
      </c>
      <c r="AG143" s="31">
        <v>0</v>
      </c>
      <c r="AH143" s="31">
        <v>0</v>
      </c>
      <c r="AI143" s="31">
        <v>0</v>
      </c>
      <c r="AJ143" s="31">
        <v>0</v>
      </c>
      <c r="AK143" s="31">
        <v>0</v>
      </c>
      <c r="AL143" s="31">
        <v>0</v>
      </c>
      <c r="AM143" s="31">
        <v>0</v>
      </c>
      <c r="AN143" s="31">
        <v>0</v>
      </c>
      <c r="AO143" s="31">
        <v>0</v>
      </c>
      <c r="AP143" s="31">
        <v>0</v>
      </c>
      <c r="AQ143" s="31">
        <v>0</v>
      </c>
      <c r="AR143" s="31">
        <v>0</v>
      </c>
      <c r="AS143" s="31">
        <v>0</v>
      </c>
      <c r="AT143" s="31">
        <v>0</v>
      </c>
      <c r="AU143" s="31">
        <v>0</v>
      </c>
      <c r="AV143" s="31">
        <v>0</v>
      </c>
      <c r="AW143" s="31">
        <v>0</v>
      </c>
      <c r="AX143" s="31">
        <v>0</v>
      </c>
      <c r="AY143" s="31">
        <v>0</v>
      </c>
      <c r="AZ143" s="31">
        <v>0</v>
      </c>
      <c r="BA143" s="31">
        <v>0</v>
      </c>
      <c r="BB143" s="31">
        <v>0</v>
      </c>
      <c r="BC143" s="31">
        <v>0</v>
      </c>
      <c r="BD143" s="31">
        <v>10000</v>
      </c>
      <c r="BE143" s="31">
        <v>5000</v>
      </c>
      <c r="BF143" s="31">
        <v>0</v>
      </c>
      <c r="BG143" s="31">
        <v>0</v>
      </c>
      <c r="BH143" s="31">
        <v>0</v>
      </c>
      <c r="BI143" s="31">
        <v>0</v>
      </c>
      <c r="BJ143" s="31">
        <v>0</v>
      </c>
      <c r="BK143" s="31">
        <v>0</v>
      </c>
      <c r="BL143" s="31">
        <v>0</v>
      </c>
      <c r="BM143" s="31">
        <v>0</v>
      </c>
      <c r="BN143" s="31">
        <v>0</v>
      </c>
      <c r="BO143" s="31">
        <v>0</v>
      </c>
      <c r="BP143" s="31">
        <v>10000</v>
      </c>
      <c r="BQ143" s="31">
        <v>10000</v>
      </c>
      <c r="BR143" s="31">
        <v>20000</v>
      </c>
      <c r="BS143" s="31">
        <v>15000</v>
      </c>
      <c r="BT143" s="31">
        <v>10000</v>
      </c>
      <c r="BU143" s="31">
        <v>20000</v>
      </c>
      <c r="BV143" s="31">
        <v>20000</v>
      </c>
      <c r="BW143" s="31">
        <v>20000</v>
      </c>
      <c r="BX143" s="31">
        <v>50000</v>
      </c>
      <c r="BY143" s="31">
        <v>50000</v>
      </c>
      <c r="BZ143" s="31">
        <v>30000</v>
      </c>
      <c r="CA143" s="31">
        <v>30000</v>
      </c>
      <c r="CB143" s="32">
        <v>0</v>
      </c>
      <c r="CC143" s="33"/>
      <c r="CD143" s="33"/>
      <c r="CE143" s="33"/>
      <c r="CF143" s="33"/>
      <c r="CG143" s="33"/>
      <c r="CH143" s="33"/>
      <c r="CI143" s="33"/>
      <c r="CJ143" s="33"/>
      <c r="CK143" s="33"/>
      <c r="CL143" s="33"/>
      <c r="CM143" s="33"/>
      <c r="CN143" s="33"/>
      <c r="CO143" s="33"/>
      <c r="CP143" s="34"/>
      <c r="CQ143" s="33"/>
      <c r="CR143" s="34"/>
    </row>
    <row r="144" spans="1:96" ht="15" x14ac:dyDescent="0.2">
      <c r="A144" s="30">
        <v>3418</v>
      </c>
      <c r="B144" s="30">
        <v>1</v>
      </c>
      <c r="C144" s="30" t="s">
        <v>143</v>
      </c>
      <c r="D144" s="30" t="s">
        <v>127</v>
      </c>
      <c r="E144" s="30">
        <v>49901</v>
      </c>
      <c r="F144" s="30">
        <v>40320</v>
      </c>
      <c r="G144" s="30" t="s">
        <v>26</v>
      </c>
      <c r="H144" s="31">
        <v>60000</v>
      </c>
      <c r="I144" s="31">
        <v>60000</v>
      </c>
      <c r="J144" s="31">
        <v>60000</v>
      </c>
      <c r="K144" s="31">
        <v>60000</v>
      </c>
      <c r="L144" s="31">
        <v>60000</v>
      </c>
      <c r="M144" s="31">
        <v>20000</v>
      </c>
      <c r="N144" s="31">
        <v>0</v>
      </c>
      <c r="O144" s="31">
        <v>0</v>
      </c>
      <c r="P144" s="31">
        <v>0</v>
      </c>
      <c r="Q144" s="31">
        <v>0</v>
      </c>
      <c r="R144" s="31">
        <v>0</v>
      </c>
      <c r="S144" s="31">
        <v>0</v>
      </c>
      <c r="T144" s="31">
        <v>0</v>
      </c>
      <c r="U144" s="31">
        <v>0</v>
      </c>
      <c r="V144" s="31">
        <v>0</v>
      </c>
      <c r="W144" s="31">
        <v>0</v>
      </c>
      <c r="X144" s="31">
        <v>0</v>
      </c>
      <c r="Y144" s="31">
        <v>0</v>
      </c>
      <c r="Z144" s="31">
        <v>0</v>
      </c>
      <c r="AA144" s="31">
        <v>0</v>
      </c>
      <c r="AB144" s="31">
        <v>0</v>
      </c>
      <c r="AC144" s="31">
        <v>0</v>
      </c>
      <c r="AD144" s="31">
        <v>0</v>
      </c>
      <c r="AE144" s="31">
        <v>0</v>
      </c>
      <c r="AF144" s="31">
        <v>0</v>
      </c>
      <c r="AG144" s="31">
        <v>0</v>
      </c>
      <c r="AH144" s="31">
        <v>0</v>
      </c>
      <c r="AI144" s="31">
        <v>0</v>
      </c>
      <c r="AJ144" s="31">
        <v>0</v>
      </c>
      <c r="AK144" s="31">
        <v>0</v>
      </c>
      <c r="AL144" s="31">
        <v>0</v>
      </c>
      <c r="AM144" s="31">
        <v>0</v>
      </c>
      <c r="AN144" s="31">
        <v>0</v>
      </c>
      <c r="AO144" s="31">
        <v>0</v>
      </c>
      <c r="AP144" s="31">
        <v>0</v>
      </c>
      <c r="AQ144" s="31">
        <v>0</v>
      </c>
      <c r="AR144" s="31">
        <v>0</v>
      </c>
      <c r="AS144" s="31">
        <v>0</v>
      </c>
      <c r="AT144" s="31">
        <v>0</v>
      </c>
      <c r="AU144" s="31">
        <v>0</v>
      </c>
      <c r="AV144" s="31">
        <v>0</v>
      </c>
      <c r="AW144" s="31">
        <v>0</v>
      </c>
      <c r="AX144" s="31">
        <v>0</v>
      </c>
      <c r="AY144" s="31">
        <v>0</v>
      </c>
      <c r="AZ144" s="31">
        <v>0</v>
      </c>
      <c r="BA144" s="31">
        <v>0</v>
      </c>
      <c r="BB144" s="31">
        <v>0</v>
      </c>
      <c r="BC144" s="31">
        <v>0</v>
      </c>
      <c r="BD144" s="31">
        <v>0</v>
      </c>
      <c r="BE144" s="31">
        <v>0</v>
      </c>
      <c r="BF144" s="31">
        <v>0</v>
      </c>
      <c r="BG144" s="31">
        <v>0</v>
      </c>
      <c r="BH144" s="31">
        <v>0</v>
      </c>
      <c r="BI144" s="31">
        <v>0</v>
      </c>
      <c r="BJ144" s="31">
        <v>0</v>
      </c>
      <c r="BK144" s="31">
        <v>0</v>
      </c>
      <c r="BL144" s="31">
        <v>0</v>
      </c>
      <c r="BM144" s="31">
        <v>0</v>
      </c>
      <c r="BN144" s="31">
        <v>0</v>
      </c>
      <c r="BO144" s="31">
        <v>0</v>
      </c>
      <c r="BP144" s="31">
        <v>0</v>
      </c>
      <c r="BQ144" s="31">
        <v>0</v>
      </c>
      <c r="BR144" s="31">
        <v>0</v>
      </c>
      <c r="BS144" s="31">
        <v>0</v>
      </c>
      <c r="BT144" s="31">
        <v>0</v>
      </c>
      <c r="BU144" s="31">
        <v>0</v>
      </c>
      <c r="BV144" s="31">
        <v>0</v>
      </c>
      <c r="BW144" s="31">
        <v>0</v>
      </c>
      <c r="BX144" s="31">
        <v>0</v>
      </c>
      <c r="BY144" s="31">
        <v>0</v>
      </c>
      <c r="BZ144" s="31">
        <v>0</v>
      </c>
      <c r="CA144" s="31">
        <v>0</v>
      </c>
      <c r="CB144" s="32">
        <v>320000</v>
      </c>
      <c r="CC144" s="33"/>
      <c r="CD144" s="33"/>
      <c r="CE144" s="33"/>
      <c r="CF144" s="33"/>
      <c r="CG144" s="33"/>
      <c r="CH144" s="33"/>
      <c r="CI144" s="33"/>
      <c r="CJ144" s="33"/>
      <c r="CK144" s="33"/>
      <c r="CL144" s="33"/>
      <c r="CM144" s="33"/>
      <c r="CN144" s="33"/>
      <c r="CO144" s="33"/>
      <c r="CP144" s="34"/>
      <c r="CQ144" s="33"/>
      <c r="CR144" s="34"/>
    </row>
    <row r="145" spans="1:96" ht="15" x14ac:dyDescent="0.2">
      <c r="A145" s="30">
        <v>3419</v>
      </c>
      <c r="B145" s="30">
        <v>1</v>
      </c>
      <c r="C145" s="30" t="s">
        <v>144</v>
      </c>
      <c r="D145" s="30" t="s">
        <v>127</v>
      </c>
      <c r="E145" s="30">
        <v>40000</v>
      </c>
      <c r="F145" s="30">
        <v>40320</v>
      </c>
      <c r="G145" s="30" t="s">
        <v>26</v>
      </c>
      <c r="H145" s="31">
        <v>0</v>
      </c>
      <c r="I145" s="31">
        <v>0</v>
      </c>
      <c r="J145" s="31">
        <v>0</v>
      </c>
      <c r="K145" s="31">
        <v>0</v>
      </c>
      <c r="L145" s="31">
        <v>0</v>
      </c>
      <c r="M145" s="31">
        <v>0</v>
      </c>
      <c r="N145" s="31">
        <v>0</v>
      </c>
      <c r="O145" s="31">
        <v>0</v>
      </c>
      <c r="P145" s="31">
        <v>0</v>
      </c>
      <c r="Q145" s="31">
        <v>0</v>
      </c>
      <c r="R145" s="31">
        <v>0</v>
      </c>
      <c r="S145" s="31">
        <v>0</v>
      </c>
      <c r="T145" s="31">
        <v>0</v>
      </c>
      <c r="U145" s="31">
        <v>0</v>
      </c>
      <c r="V145" s="31">
        <v>0</v>
      </c>
      <c r="W145" s="31">
        <v>0</v>
      </c>
      <c r="X145" s="31">
        <v>0</v>
      </c>
      <c r="Y145" s="31">
        <v>0</v>
      </c>
      <c r="Z145" s="31">
        <v>0</v>
      </c>
      <c r="AA145" s="31">
        <v>0</v>
      </c>
      <c r="AB145" s="31">
        <v>0</v>
      </c>
      <c r="AC145" s="31">
        <v>0</v>
      </c>
      <c r="AD145" s="31">
        <v>0</v>
      </c>
      <c r="AE145" s="31">
        <v>0</v>
      </c>
      <c r="AF145" s="31">
        <v>0</v>
      </c>
      <c r="AG145" s="31">
        <v>0</v>
      </c>
      <c r="AH145" s="31">
        <v>0</v>
      </c>
      <c r="AI145" s="31">
        <v>0</v>
      </c>
      <c r="AJ145" s="31">
        <v>0</v>
      </c>
      <c r="AK145" s="31">
        <v>0</v>
      </c>
      <c r="AL145" s="31">
        <v>100000</v>
      </c>
      <c r="AM145" s="31">
        <v>100000</v>
      </c>
      <c r="AN145" s="31">
        <v>100000</v>
      </c>
      <c r="AO145" s="31">
        <v>100000</v>
      </c>
      <c r="AP145" s="31">
        <v>100000</v>
      </c>
      <c r="AQ145" s="31">
        <v>100000</v>
      </c>
      <c r="AR145" s="31">
        <v>0</v>
      </c>
      <c r="AS145" s="31">
        <v>0</v>
      </c>
      <c r="AT145" s="31">
        <v>0</v>
      </c>
      <c r="AU145" s="31">
        <v>0</v>
      </c>
      <c r="AV145" s="31">
        <v>0</v>
      </c>
      <c r="AW145" s="31">
        <v>0</v>
      </c>
      <c r="AX145" s="31">
        <v>0</v>
      </c>
      <c r="AY145" s="31">
        <v>0</v>
      </c>
      <c r="AZ145" s="31">
        <v>0</v>
      </c>
      <c r="BA145" s="31">
        <v>0</v>
      </c>
      <c r="BB145" s="31">
        <v>0</v>
      </c>
      <c r="BC145" s="31">
        <v>0</v>
      </c>
      <c r="BD145" s="31">
        <v>0</v>
      </c>
      <c r="BE145" s="31">
        <v>0</v>
      </c>
      <c r="BF145" s="31">
        <v>0</v>
      </c>
      <c r="BG145" s="31">
        <v>0</v>
      </c>
      <c r="BH145" s="31">
        <v>0</v>
      </c>
      <c r="BI145" s="31">
        <v>0</v>
      </c>
      <c r="BJ145" s="31">
        <v>0</v>
      </c>
      <c r="BK145" s="31">
        <v>0</v>
      </c>
      <c r="BL145" s="31">
        <v>0</v>
      </c>
      <c r="BM145" s="31">
        <v>0</v>
      </c>
      <c r="BN145" s="31">
        <v>0</v>
      </c>
      <c r="BO145" s="31">
        <v>0</v>
      </c>
      <c r="BP145" s="31">
        <v>0</v>
      </c>
      <c r="BQ145" s="31">
        <v>0</v>
      </c>
      <c r="BR145" s="31">
        <v>0</v>
      </c>
      <c r="BS145" s="31">
        <v>0</v>
      </c>
      <c r="BT145" s="31">
        <v>0</v>
      </c>
      <c r="BU145" s="31">
        <v>0</v>
      </c>
      <c r="BV145" s="31">
        <v>0</v>
      </c>
      <c r="BW145" s="31">
        <v>0</v>
      </c>
      <c r="BX145" s="31">
        <v>0</v>
      </c>
      <c r="BY145" s="31">
        <v>0</v>
      </c>
      <c r="BZ145" s="31">
        <v>0</v>
      </c>
      <c r="CA145" s="31">
        <v>0</v>
      </c>
      <c r="CB145" s="32">
        <v>0</v>
      </c>
      <c r="CC145" s="33"/>
      <c r="CD145" s="33"/>
      <c r="CE145" s="33"/>
      <c r="CF145" s="33"/>
      <c r="CG145" s="33"/>
      <c r="CH145" s="33"/>
      <c r="CI145" s="33"/>
      <c r="CJ145" s="33"/>
      <c r="CK145" s="33"/>
      <c r="CL145" s="33"/>
      <c r="CM145" s="33"/>
      <c r="CN145" s="33"/>
      <c r="CO145" s="33"/>
      <c r="CP145" s="34"/>
      <c r="CQ145" s="33"/>
      <c r="CR145" s="34"/>
    </row>
    <row r="146" spans="1:96" ht="15" x14ac:dyDescent="0.2">
      <c r="A146" s="30">
        <v>3420</v>
      </c>
      <c r="B146" s="30">
        <v>1</v>
      </c>
      <c r="C146" s="30" t="s">
        <v>145</v>
      </c>
      <c r="D146" s="30" t="s">
        <v>127</v>
      </c>
      <c r="E146" s="30">
        <v>40000</v>
      </c>
      <c r="F146" s="30">
        <v>40320</v>
      </c>
      <c r="G146" s="30" t="s">
        <v>26</v>
      </c>
      <c r="H146" s="31">
        <v>0</v>
      </c>
      <c r="I146" s="31">
        <v>0</v>
      </c>
      <c r="J146" s="31">
        <v>0</v>
      </c>
      <c r="K146" s="31">
        <v>0</v>
      </c>
      <c r="L146" s="31">
        <v>0</v>
      </c>
      <c r="M146" s="31">
        <v>0</v>
      </c>
      <c r="N146" s="31">
        <v>0</v>
      </c>
      <c r="O146" s="31">
        <v>0</v>
      </c>
      <c r="P146" s="31">
        <v>0</v>
      </c>
      <c r="Q146" s="31">
        <v>0</v>
      </c>
      <c r="R146" s="31">
        <v>0</v>
      </c>
      <c r="S146" s="31">
        <v>0</v>
      </c>
      <c r="T146" s="31">
        <v>0</v>
      </c>
      <c r="U146" s="31">
        <v>0</v>
      </c>
      <c r="V146" s="31">
        <v>0</v>
      </c>
      <c r="W146" s="31">
        <v>0</v>
      </c>
      <c r="X146" s="31">
        <v>0</v>
      </c>
      <c r="Y146" s="31">
        <v>0</v>
      </c>
      <c r="Z146" s="31">
        <v>0</v>
      </c>
      <c r="AA146" s="31">
        <v>0</v>
      </c>
      <c r="AB146" s="31">
        <v>0</v>
      </c>
      <c r="AC146" s="31">
        <v>16667</v>
      </c>
      <c r="AD146" s="31">
        <v>16667</v>
      </c>
      <c r="AE146" s="31">
        <v>16666</v>
      </c>
      <c r="AF146" s="31">
        <v>0</v>
      </c>
      <c r="AG146" s="31">
        <v>0</v>
      </c>
      <c r="AH146" s="31">
        <v>0</v>
      </c>
      <c r="AI146" s="31">
        <v>0</v>
      </c>
      <c r="AJ146" s="31">
        <v>0</v>
      </c>
      <c r="AK146" s="31">
        <v>0</v>
      </c>
      <c r="AL146" s="31">
        <v>161000</v>
      </c>
      <c r="AM146" s="31">
        <v>165000</v>
      </c>
      <c r="AN146" s="31">
        <v>165000</v>
      </c>
      <c r="AO146" s="31">
        <v>165000</v>
      </c>
      <c r="AP146" s="31">
        <v>165000</v>
      </c>
      <c r="AQ146" s="31">
        <v>165000</v>
      </c>
      <c r="AR146" s="31">
        <v>0</v>
      </c>
      <c r="AS146" s="31">
        <v>0</v>
      </c>
      <c r="AT146" s="31">
        <v>0</v>
      </c>
      <c r="AU146" s="31">
        <v>0</v>
      </c>
      <c r="AV146" s="31">
        <v>0</v>
      </c>
      <c r="AW146" s="31">
        <v>0</v>
      </c>
      <c r="AX146" s="31">
        <v>0</v>
      </c>
      <c r="AY146" s="31">
        <v>0</v>
      </c>
      <c r="AZ146" s="31">
        <v>0</v>
      </c>
      <c r="BA146" s="31">
        <v>0</v>
      </c>
      <c r="BB146" s="31">
        <v>0</v>
      </c>
      <c r="BC146" s="31">
        <v>0</v>
      </c>
      <c r="BD146" s="31">
        <v>0</v>
      </c>
      <c r="BE146" s="31">
        <v>0</v>
      </c>
      <c r="BF146" s="31">
        <v>0</v>
      </c>
      <c r="BG146" s="31">
        <v>0</v>
      </c>
      <c r="BH146" s="31">
        <v>0</v>
      </c>
      <c r="BI146" s="31">
        <v>0</v>
      </c>
      <c r="BJ146" s="31">
        <v>0</v>
      </c>
      <c r="BK146" s="31">
        <v>0</v>
      </c>
      <c r="BL146" s="31">
        <v>0</v>
      </c>
      <c r="BM146" s="31">
        <v>0</v>
      </c>
      <c r="BN146" s="31">
        <v>0</v>
      </c>
      <c r="BO146" s="31">
        <v>0</v>
      </c>
      <c r="BP146" s="31">
        <v>0</v>
      </c>
      <c r="BQ146" s="31">
        <v>0</v>
      </c>
      <c r="BR146" s="31">
        <v>0</v>
      </c>
      <c r="BS146" s="31">
        <v>0</v>
      </c>
      <c r="BT146" s="31">
        <v>0</v>
      </c>
      <c r="BU146" s="31">
        <v>0</v>
      </c>
      <c r="BV146" s="31">
        <v>0</v>
      </c>
      <c r="BW146" s="31">
        <v>0</v>
      </c>
      <c r="BX146" s="31">
        <v>0</v>
      </c>
      <c r="BY146" s="31">
        <v>0</v>
      </c>
      <c r="BZ146" s="31">
        <v>0</v>
      </c>
      <c r="CA146" s="31">
        <v>0</v>
      </c>
      <c r="CB146" s="32">
        <v>0</v>
      </c>
      <c r="CC146" s="33"/>
      <c r="CD146" s="33"/>
      <c r="CE146" s="33"/>
      <c r="CF146" s="33"/>
      <c r="CG146" s="33"/>
      <c r="CH146" s="33"/>
      <c r="CI146" s="33"/>
      <c r="CJ146" s="33"/>
      <c r="CK146" s="33"/>
      <c r="CL146" s="33"/>
      <c r="CM146" s="33"/>
      <c r="CN146" s="33"/>
      <c r="CO146" s="33"/>
      <c r="CP146" s="34"/>
      <c r="CQ146" s="33"/>
      <c r="CR146" s="34"/>
    </row>
    <row r="147" spans="1:96" ht="15" x14ac:dyDescent="0.2">
      <c r="A147" s="30">
        <v>3422</v>
      </c>
      <c r="B147" s="30">
        <v>1</v>
      </c>
      <c r="C147" s="30" t="s">
        <v>146</v>
      </c>
      <c r="D147" s="30" t="s">
        <v>127</v>
      </c>
      <c r="E147" s="30">
        <v>49901</v>
      </c>
      <c r="F147" s="30">
        <v>40320</v>
      </c>
      <c r="G147" s="30" t="s">
        <v>26</v>
      </c>
      <c r="H147" s="31">
        <v>0</v>
      </c>
      <c r="I147" s="31">
        <v>0</v>
      </c>
      <c r="J147" s="31">
        <v>0</v>
      </c>
      <c r="K147" s="31">
        <v>0</v>
      </c>
      <c r="L147" s="31">
        <v>0</v>
      </c>
      <c r="M147" s="31">
        <v>0</v>
      </c>
      <c r="N147" s="31">
        <v>0</v>
      </c>
      <c r="O147" s="31">
        <v>100000</v>
      </c>
      <c r="P147" s="31">
        <v>250000</v>
      </c>
      <c r="Q147" s="31">
        <v>550000</v>
      </c>
      <c r="R147" s="31">
        <v>300000</v>
      </c>
      <c r="S147" s="31">
        <v>200000</v>
      </c>
      <c r="T147" s="31">
        <v>0</v>
      </c>
      <c r="U147" s="31">
        <v>0</v>
      </c>
      <c r="V147" s="31">
        <v>0</v>
      </c>
      <c r="W147" s="31">
        <v>0</v>
      </c>
      <c r="X147" s="31">
        <v>0</v>
      </c>
      <c r="Y147" s="31">
        <v>0</v>
      </c>
      <c r="Z147" s="31">
        <v>0</v>
      </c>
      <c r="AA147" s="31">
        <v>0</v>
      </c>
      <c r="AB147" s="31">
        <v>0</v>
      </c>
      <c r="AC147" s="31">
        <v>0</v>
      </c>
      <c r="AD147" s="31">
        <v>0</v>
      </c>
      <c r="AE147" s="31">
        <v>0</v>
      </c>
      <c r="AF147" s="31">
        <v>0</v>
      </c>
      <c r="AG147" s="31">
        <v>0</v>
      </c>
      <c r="AH147" s="31">
        <v>0</v>
      </c>
      <c r="AI147" s="31">
        <v>0</v>
      </c>
      <c r="AJ147" s="31">
        <v>0</v>
      </c>
      <c r="AK147" s="31">
        <v>0</v>
      </c>
      <c r="AL147" s="31">
        <v>0</v>
      </c>
      <c r="AM147" s="31">
        <v>0</v>
      </c>
      <c r="AN147" s="31">
        <v>0</v>
      </c>
      <c r="AO147" s="31">
        <v>0</v>
      </c>
      <c r="AP147" s="31">
        <v>0</v>
      </c>
      <c r="AQ147" s="31">
        <v>0</v>
      </c>
      <c r="AR147" s="31">
        <v>0</v>
      </c>
      <c r="AS147" s="31">
        <v>0</v>
      </c>
      <c r="AT147" s="31">
        <v>0</v>
      </c>
      <c r="AU147" s="31">
        <v>0</v>
      </c>
      <c r="AV147" s="31">
        <v>0</v>
      </c>
      <c r="AW147" s="31">
        <v>0</v>
      </c>
      <c r="AX147" s="31">
        <v>0</v>
      </c>
      <c r="AY147" s="31">
        <v>0</v>
      </c>
      <c r="AZ147" s="31">
        <v>0</v>
      </c>
      <c r="BA147" s="31">
        <v>0</v>
      </c>
      <c r="BB147" s="31">
        <v>0</v>
      </c>
      <c r="BC147" s="31">
        <v>0</v>
      </c>
      <c r="BD147" s="31">
        <v>0</v>
      </c>
      <c r="BE147" s="31">
        <v>0</v>
      </c>
      <c r="BF147" s="31">
        <v>0</v>
      </c>
      <c r="BG147" s="31">
        <v>0</v>
      </c>
      <c r="BH147" s="31">
        <v>0</v>
      </c>
      <c r="BI147" s="31">
        <v>0</v>
      </c>
      <c r="BJ147" s="31">
        <v>0</v>
      </c>
      <c r="BK147" s="31">
        <v>0</v>
      </c>
      <c r="BL147" s="31">
        <v>0</v>
      </c>
      <c r="BM147" s="31">
        <v>0</v>
      </c>
      <c r="BN147" s="31">
        <v>0</v>
      </c>
      <c r="BO147" s="31">
        <v>0</v>
      </c>
      <c r="BP147" s="31">
        <v>0</v>
      </c>
      <c r="BQ147" s="31">
        <v>0</v>
      </c>
      <c r="BR147" s="31">
        <v>0</v>
      </c>
      <c r="BS147" s="31">
        <v>0</v>
      </c>
      <c r="BT147" s="31">
        <v>0</v>
      </c>
      <c r="BU147" s="31">
        <v>0</v>
      </c>
      <c r="BV147" s="31">
        <v>0</v>
      </c>
      <c r="BW147" s="31">
        <v>0</v>
      </c>
      <c r="BX147" s="31">
        <v>0</v>
      </c>
      <c r="BY147" s="31">
        <v>0</v>
      </c>
      <c r="BZ147" s="31">
        <v>0</v>
      </c>
      <c r="CA147" s="31">
        <v>0</v>
      </c>
      <c r="CB147" s="32">
        <v>1400000</v>
      </c>
      <c r="CC147" s="33"/>
      <c r="CD147" s="33"/>
      <c r="CE147" s="33"/>
      <c r="CF147" s="33"/>
      <c r="CG147" s="33"/>
      <c r="CH147" s="33"/>
      <c r="CI147" s="33"/>
      <c r="CJ147" s="33"/>
      <c r="CK147" s="33"/>
      <c r="CL147" s="33"/>
      <c r="CM147" s="33"/>
      <c r="CN147" s="33"/>
      <c r="CO147" s="33"/>
      <c r="CP147" s="34"/>
      <c r="CQ147" s="33"/>
      <c r="CR147" s="34"/>
    </row>
    <row r="148" spans="1:96" ht="15" x14ac:dyDescent="0.2">
      <c r="A148" s="30">
        <v>3423</v>
      </c>
      <c r="B148" s="30">
        <v>1</v>
      </c>
      <c r="C148" s="30" t="s">
        <v>147</v>
      </c>
      <c r="D148" s="30" t="s">
        <v>127</v>
      </c>
      <c r="E148" s="30">
        <v>40000</v>
      </c>
      <c r="F148" s="30">
        <v>40320</v>
      </c>
      <c r="G148" s="30" t="s">
        <v>26</v>
      </c>
      <c r="H148" s="31">
        <v>0</v>
      </c>
      <c r="I148" s="31">
        <v>0</v>
      </c>
      <c r="J148" s="31">
        <v>0</v>
      </c>
      <c r="K148" s="31">
        <v>0</v>
      </c>
      <c r="L148" s="31">
        <v>0</v>
      </c>
      <c r="M148" s="31">
        <v>0</v>
      </c>
      <c r="N148" s="31">
        <v>0</v>
      </c>
      <c r="O148" s="31">
        <v>0</v>
      </c>
      <c r="P148" s="31">
        <v>0</v>
      </c>
      <c r="Q148" s="31">
        <v>17000</v>
      </c>
      <c r="R148" s="31">
        <v>17000</v>
      </c>
      <c r="S148" s="31">
        <v>16000</v>
      </c>
      <c r="T148" s="31">
        <v>58000</v>
      </c>
      <c r="U148" s="31">
        <v>58000</v>
      </c>
      <c r="V148" s="31">
        <v>57000</v>
      </c>
      <c r="W148" s="31">
        <v>57000</v>
      </c>
      <c r="X148" s="31">
        <v>57000</v>
      </c>
      <c r="Y148" s="31">
        <v>58000</v>
      </c>
      <c r="Z148" s="31">
        <v>0</v>
      </c>
      <c r="AA148" s="31">
        <v>0</v>
      </c>
      <c r="AB148" s="31">
        <v>0</v>
      </c>
      <c r="AC148" s="31">
        <v>0</v>
      </c>
      <c r="AD148" s="31">
        <v>0</v>
      </c>
      <c r="AE148" s="31">
        <v>0</v>
      </c>
      <c r="AF148" s="31">
        <v>0</v>
      </c>
      <c r="AG148" s="31">
        <v>0</v>
      </c>
      <c r="AH148" s="31">
        <v>0</v>
      </c>
      <c r="AI148" s="31">
        <v>0</v>
      </c>
      <c r="AJ148" s="31">
        <v>0</v>
      </c>
      <c r="AK148" s="31">
        <v>0</v>
      </c>
      <c r="AL148" s="31">
        <v>0</v>
      </c>
      <c r="AM148" s="31">
        <v>0</v>
      </c>
      <c r="AN148" s="31">
        <v>0</v>
      </c>
      <c r="AO148" s="31">
        <v>0</v>
      </c>
      <c r="AP148" s="31">
        <v>0</v>
      </c>
      <c r="AQ148" s="31">
        <v>0</v>
      </c>
      <c r="AR148" s="31">
        <v>0</v>
      </c>
      <c r="AS148" s="31">
        <v>0</v>
      </c>
      <c r="AT148" s="31">
        <v>0</v>
      </c>
      <c r="AU148" s="31">
        <v>0</v>
      </c>
      <c r="AV148" s="31">
        <v>0</v>
      </c>
      <c r="AW148" s="31">
        <v>0</v>
      </c>
      <c r="AX148" s="31">
        <v>0</v>
      </c>
      <c r="AY148" s="31">
        <v>0</v>
      </c>
      <c r="AZ148" s="31">
        <v>0</v>
      </c>
      <c r="BA148" s="31">
        <v>0</v>
      </c>
      <c r="BB148" s="31">
        <v>0</v>
      </c>
      <c r="BC148" s="31">
        <v>0</v>
      </c>
      <c r="BD148" s="31">
        <v>0</v>
      </c>
      <c r="BE148" s="31">
        <v>0</v>
      </c>
      <c r="BF148" s="31">
        <v>0</v>
      </c>
      <c r="BG148" s="31">
        <v>0</v>
      </c>
      <c r="BH148" s="31">
        <v>0</v>
      </c>
      <c r="BI148" s="31">
        <v>0</v>
      </c>
      <c r="BJ148" s="31">
        <v>0</v>
      </c>
      <c r="BK148" s="31">
        <v>0</v>
      </c>
      <c r="BL148" s="31">
        <v>0</v>
      </c>
      <c r="BM148" s="31">
        <v>0</v>
      </c>
      <c r="BN148" s="31">
        <v>0</v>
      </c>
      <c r="BO148" s="31">
        <v>0</v>
      </c>
      <c r="BP148" s="31">
        <v>0</v>
      </c>
      <c r="BQ148" s="31">
        <v>0</v>
      </c>
      <c r="BR148" s="31">
        <v>0</v>
      </c>
      <c r="BS148" s="31">
        <v>0</v>
      </c>
      <c r="BT148" s="31">
        <v>0</v>
      </c>
      <c r="BU148" s="31">
        <v>0</v>
      </c>
      <c r="BV148" s="31">
        <v>0</v>
      </c>
      <c r="BW148" s="31">
        <v>0</v>
      </c>
      <c r="BX148" s="31">
        <v>0</v>
      </c>
      <c r="BY148" s="31">
        <v>0</v>
      </c>
      <c r="BZ148" s="31">
        <v>0</v>
      </c>
      <c r="CA148" s="31">
        <v>0</v>
      </c>
      <c r="CB148" s="32">
        <v>50000</v>
      </c>
      <c r="CC148" s="33"/>
      <c r="CD148" s="33"/>
      <c r="CE148" s="33"/>
      <c r="CF148" s="33"/>
      <c r="CG148" s="33"/>
      <c r="CH148" s="33"/>
      <c r="CI148" s="33"/>
      <c r="CJ148" s="33"/>
      <c r="CK148" s="33"/>
      <c r="CL148" s="33"/>
      <c r="CM148" s="33"/>
      <c r="CN148" s="33"/>
      <c r="CO148" s="33"/>
      <c r="CP148" s="34"/>
      <c r="CQ148" s="33"/>
      <c r="CR148" s="34"/>
    </row>
    <row r="149" spans="1:96" ht="15" x14ac:dyDescent="0.2">
      <c r="A149" s="30">
        <v>3424</v>
      </c>
      <c r="B149" s="30">
        <v>1</v>
      </c>
      <c r="C149" s="30" t="s">
        <v>148</v>
      </c>
      <c r="D149" s="30" t="s">
        <v>127</v>
      </c>
      <c r="E149" s="30">
        <v>40000</v>
      </c>
      <c r="F149" s="30">
        <v>40320</v>
      </c>
      <c r="G149" s="30" t="s">
        <v>26</v>
      </c>
      <c r="H149" s="31">
        <v>0</v>
      </c>
      <c r="I149" s="31">
        <v>0</v>
      </c>
      <c r="J149" s="31">
        <v>0</v>
      </c>
      <c r="K149" s="31">
        <v>0</v>
      </c>
      <c r="L149" s="31">
        <v>16000</v>
      </c>
      <c r="M149" s="31">
        <v>0</v>
      </c>
      <c r="N149" s="31">
        <v>0</v>
      </c>
      <c r="O149" s="31">
        <v>0</v>
      </c>
      <c r="P149" s="31">
        <v>0</v>
      </c>
      <c r="Q149" s="31">
        <v>0</v>
      </c>
      <c r="R149" s="31">
        <v>75000</v>
      </c>
      <c r="S149" s="31">
        <v>34000</v>
      </c>
      <c r="T149" s="31">
        <v>0</v>
      </c>
      <c r="U149" s="31">
        <v>0</v>
      </c>
      <c r="V149" s="31">
        <v>0</v>
      </c>
      <c r="W149" s="31">
        <v>0</v>
      </c>
      <c r="X149" s="31">
        <v>0</v>
      </c>
      <c r="Y149" s="31">
        <v>0</v>
      </c>
      <c r="Z149" s="31">
        <v>0</v>
      </c>
      <c r="AA149" s="31">
        <v>0</v>
      </c>
      <c r="AB149" s="31">
        <v>0</v>
      </c>
      <c r="AC149" s="31">
        <v>0</v>
      </c>
      <c r="AD149" s="31">
        <v>0</v>
      </c>
      <c r="AE149" s="31">
        <v>0</v>
      </c>
      <c r="AF149" s="31">
        <v>0</v>
      </c>
      <c r="AG149" s="31">
        <v>0</v>
      </c>
      <c r="AH149" s="31">
        <v>0</v>
      </c>
      <c r="AI149" s="31">
        <v>0</v>
      </c>
      <c r="AJ149" s="31">
        <v>0</v>
      </c>
      <c r="AK149" s="31">
        <v>0</v>
      </c>
      <c r="AL149" s="31">
        <v>0</v>
      </c>
      <c r="AM149" s="31">
        <v>0</v>
      </c>
      <c r="AN149" s="31">
        <v>0</v>
      </c>
      <c r="AO149" s="31">
        <v>0</v>
      </c>
      <c r="AP149" s="31">
        <v>0</v>
      </c>
      <c r="AQ149" s="31">
        <v>0</v>
      </c>
      <c r="AR149" s="31">
        <v>0</v>
      </c>
      <c r="AS149" s="31">
        <v>0</v>
      </c>
      <c r="AT149" s="31">
        <v>0</v>
      </c>
      <c r="AU149" s="31">
        <v>0</v>
      </c>
      <c r="AV149" s="31">
        <v>0</v>
      </c>
      <c r="AW149" s="31">
        <v>0</v>
      </c>
      <c r="AX149" s="31">
        <v>0</v>
      </c>
      <c r="AY149" s="31">
        <v>0</v>
      </c>
      <c r="AZ149" s="31">
        <v>0</v>
      </c>
      <c r="BA149" s="31">
        <v>0</v>
      </c>
      <c r="BB149" s="31">
        <v>0</v>
      </c>
      <c r="BC149" s="31">
        <v>0</v>
      </c>
      <c r="BD149" s="31">
        <v>0</v>
      </c>
      <c r="BE149" s="31">
        <v>0</v>
      </c>
      <c r="BF149" s="31">
        <v>0</v>
      </c>
      <c r="BG149" s="31">
        <v>0</v>
      </c>
      <c r="BH149" s="31">
        <v>0</v>
      </c>
      <c r="BI149" s="31">
        <v>0</v>
      </c>
      <c r="BJ149" s="31">
        <v>0</v>
      </c>
      <c r="BK149" s="31">
        <v>0</v>
      </c>
      <c r="BL149" s="31">
        <v>0</v>
      </c>
      <c r="BM149" s="31">
        <v>0</v>
      </c>
      <c r="BN149" s="31">
        <v>0</v>
      </c>
      <c r="BO149" s="31">
        <v>0</v>
      </c>
      <c r="BP149" s="31">
        <v>0</v>
      </c>
      <c r="BQ149" s="31">
        <v>0</v>
      </c>
      <c r="BR149" s="31">
        <v>0</v>
      </c>
      <c r="BS149" s="31">
        <v>0</v>
      </c>
      <c r="BT149" s="31">
        <v>0</v>
      </c>
      <c r="BU149" s="31">
        <v>0</v>
      </c>
      <c r="BV149" s="31">
        <v>0</v>
      </c>
      <c r="BW149" s="31">
        <v>0</v>
      </c>
      <c r="BX149" s="31">
        <v>0</v>
      </c>
      <c r="BY149" s="31">
        <v>0</v>
      </c>
      <c r="BZ149" s="31">
        <v>0</v>
      </c>
      <c r="CA149" s="31">
        <v>0</v>
      </c>
      <c r="CB149" s="32">
        <v>125000</v>
      </c>
      <c r="CC149" s="33"/>
      <c r="CD149" s="33"/>
      <c r="CE149" s="33"/>
      <c r="CF149" s="33"/>
      <c r="CG149" s="33"/>
      <c r="CH149" s="33"/>
      <c r="CI149" s="33"/>
      <c r="CJ149" s="33"/>
      <c r="CK149" s="33"/>
      <c r="CL149" s="33"/>
      <c r="CM149" s="33"/>
      <c r="CN149" s="33"/>
      <c r="CO149" s="33"/>
      <c r="CP149" s="34"/>
      <c r="CQ149" s="33"/>
      <c r="CR149" s="34"/>
    </row>
    <row r="150" spans="1:96" ht="15" x14ac:dyDescent="0.2">
      <c r="A150" s="30">
        <v>3425</v>
      </c>
      <c r="B150" s="30">
        <v>1</v>
      </c>
      <c r="C150" s="30" t="s">
        <v>149</v>
      </c>
      <c r="D150" s="30" t="s">
        <v>127</v>
      </c>
      <c r="E150" s="30">
        <v>40000</v>
      </c>
      <c r="F150" s="30">
        <v>40320</v>
      </c>
      <c r="G150" s="30" t="s">
        <v>26</v>
      </c>
      <c r="H150" s="31">
        <v>0</v>
      </c>
      <c r="I150" s="31">
        <v>0</v>
      </c>
      <c r="J150" s="31">
        <v>0</v>
      </c>
      <c r="K150" s="31">
        <v>0</v>
      </c>
      <c r="L150" s="31">
        <v>0</v>
      </c>
      <c r="M150" s="31">
        <v>0</v>
      </c>
      <c r="N150" s="31">
        <v>0</v>
      </c>
      <c r="O150" s="31">
        <v>0</v>
      </c>
      <c r="P150" s="31">
        <v>0</v>
      </c>
      <c r="Q150" s="31">
        <v>17000</v>
      </c>
      <c r="R150" s="31">
        <v>17000</v>
      </c>
      <c r="S150" s="31">
        <v>16000</v>
      </c>
      <c r="T150" s="31">
        <v>110173</v>
      </c>
      <c r="U150" s="31">
        <v>110171</v>
      </c>
      <c r="V150" s="31">
        <v>111164</v>
      </c>
      <c r="W150" s="31">
        <v>111164</v>
      </c>
      <c r="X150" s="31">
        <v>111164</v>
      </c>
      <c r="Y150" s="31">
        <v>111164</v>
      </c>
      <c r="Z150" s="31">
        <v>0</v>
      </c>
      <c r="AA150" s="31">
        <v>0</v>
      </c>
      <c r="AB150" s="31">
        <v>0</v>
      </c>
      <c r="AC150" s="31">
        <v>0</v>
      </c>
      <c r="AD150" s="31">
        <v>0</v>
      </c>
      <c r="AE150" s="31">
        <v>0</v>
      </c>
      <c r="AF150" s="31">
        <v>0</v>
      </c>
      <c r="AG150" s="31">
        <v>0</v>
      </c>
      <c r="AH150" s="31">
        <v>0</v>
      </c>
      <c r="AI150" s="31">
        <v>0</v>
      </c>
      <c r="AJ150" s="31">
        <v>0</v>
      </c>
      <c r="AK150" s="31">
        <v>0</v>
      </c>
      <c r="AL150" s="31">
        <v>0</v>
      </c>
      <c r="AM150" s="31">
        <v>0</v>
      </c>
      <c r="AN150" s="31">
        <v>0</v>
      </c>
      <c r="AO150" s="31">
        <v>0</v>
      </c>
      <c r="AP150" s="31">
        <v>0</v>
      </c>
      <c r="AQ150" s="31">
        <v>0</v>
      </c>
      <c r="AR150" s="31">
        <v>0</v>
      </c>
      <c r="AS150" s="31">
        <v>0</v>
      </c>
      <c r="AT150" s="31">
        <v>0</v>
      </c>
      <c r="AU150" s="31">
        <v>0</v>
      </c>
      <c r="AV150" s="31">
        <v>0</v>
      </c>
      <c r="AW150" s="31">
        <v>0</v>
      </c>
      <c r="AX150" s="31">
        <v>0</v>
      </c>
      <c r="AY150" s="31">
        <v>0</v>
      </c>
      <c r="AZ150" s="31">
        <v>0</v>
      </c>
      <c r="BA150" s="31">
        <v>0</v>
      </c>
      <c r="BB150" s="31">
        <v>0</v>
      </c>
      <c r="BC150" s="31">
        <v>0</v>
      </c>
      <c r="BD150" s="31">
        <v>0</v>
      </c>
      <c r="BE150" s="31">
        <v>0</v>
      </c>
      <c r="BF150" s="31">
        <v>0</v>
      </c>
      <c r="BG150" s="31">
        <v>0</v>
      </c>
      <c r="BH150" s="31">
        <v>0</v>
      </c>
      <c r="BI150" s="31">
        <v>0</v>
      </c>
      <c r="BJ150" s="31">
        <v>0</v>
      </c>
      <c r="BK150" s="31">
        <v>0</v>
      </c>
      <c r="BL150" s="31">
        <v>0</v>
      </c>
      <c r="BM150" s="31">
        <v>0</v>
      </c>
      <c r="BN150" s="31">
        <v>0</v>
      </c>
      <c r="BO150" s="31">
        <v>0</v>
      </c>
      <c r="BP150" s="31">
        <v>0</v>
      </c>
      <c r="BQ150" s="31">
        <v>0</v>
      </c>
      <c r="BR150" s="31">
        <v>0</v>
      </c>
      <c r="BS150" s="31">
        <v>0</v>
      </c>
      <c r="BT150" s="31">
        <v>0</v>
      </c>
      <c r="BU150" s="31">
        <v>0</v>
      </c>
      <c r="BV150" s="31">
        <v>0</v>
      </c>
      <c r="BW150" s="31">
        <v>0</v>
      </c>
      <c r="BX150" s="31">
        <v>0</v>
      </c>
      <c r="BY150" s="31">
        <v>0</v>
      </c>
      <c r="BZ150" s="31">
        <v>0</v>
      </c>
      <c r="CA150" s="31">
        <v>0</v>
      </c>
      <c r="CB150" s="32">
        <v>50000</v>
      </c>
      <c r="CC150" s="33"/>
      <c r="CD150" s="33"/>
      <c r="CE150" s="33"/>
      <c r="CF150" s="33"/>
      <c r="CG150" s="33"/>
      <c r="CH150" s="33"/>
      <c r="CI150" s="33"/>
      <c r="CJ150" s="33"/>
      <c r="CK150" s="33"/>
      <c r="CL150" s="33"/>
      <c r="CM150" s="33"/>
      <c r="CN150" s="33"/>
      <c r="CO150" s="33"/>
      <c r="CP150" s="34"/>
      <c r="CQ150" s="33"/>
      <c r="CR150" s="34"/>
    </row>
    <row r="151" spans="1:96" ht="15" x14ac:dyDescent="0.2">
      <c r="A151" s="30">
        <v>3427</v>
      </c>
      <c r="B151" s="30">
        <v>1</v>
      </c>
      <c r="C151" s="30" t="s">
        <v>150</v>
      </c>
      <c r="D151" s="30" t="s">
        <v>127</v>
      </c>
      <c r="E151" s="30">
        <v>40000</v>
      </c>
      <c r="F151" s="30">
        <v>40320</v>
      </c>
      <c r="G151" s="30" t="s">
        <v>26</v>
      </c>
      <c r="H151" s="31">
        <v>0</v>
      </c>
      <c r="I151" s="31">
        <v>0</v>
      </c>
      <c r="J151" s="31">
        <v>0</v>
      </c>
      <c r="K151" s="31">
        <v>0</v>
      </c>
      <c r="L151" s="31">
        <v>0</v>
      </c>
      <c r="M151" s="31">
        <v>0</v>
      </c>
      <c r="N151" s="31">
        <v>0</v>
      </c>
      <c r="O151" s="31">
        <v>0</v>
      </c>
      <c r="P151" s="31">
        <v>0</v>
      </c>
      <c r="Q151" s="31">
        <v>17000</v>
      </c>
      <c r="R151" s="31">
        <v>17000</v>
      </c>
      <c r="S151" s="31">
        <v>16000</v>
      </c>
      <c r="T151" s="31">
        <v>118000</v>
      </c>
      <c r="U151" s="31">
        <v>118000</v>
      </c>
      <c r="V151" s="31">
        <v>118000</v>
      </c>
      <c r="W151" s="31">
        <v>118000</v>
      </c>
      <c r="X151" s="31">
        <v>118000</v>
      </c>
      <c r="Y151" s="31">
        <v>120000</v>
      </c>
      <c r="Z151" s="31">
        <v>0</v>
      </c>
      <c r="AA151" s="31">
        <v>0</v>
      </c>
      <c r="AB151" s="31">
        <v>0</v>
      </c>
      <c r="AC151" s="31">
        <v>0</v>
      </c>
      <c r="AD151" s="31">
        <v>0</v>
      </c>
      <c r="AE151" s="31">
        <v>0</v>
      </c>
      <c r="AF151" s="31">
        <v>0</v>
      </c>
      <c r="AG151" s="31">
        <v>0</v>
      </c>
      <c r="AH151" s="31">
        <v>0</v>
      </c>
      <c r="AI151" s="31">
        <v>0</v>
      </c>
      <c r="AJ151" s="31">
        <v>0</v>
      </c>
      <c r="AK151" s="31">
        <v>0</v>
      </c>
      <c r="AL151" s="31">
        <v>0</v>
      </c>
      <c r="AM151" s="31">
        <v>0</v>
      </c>
      <c r="AN151" s="31">
        <v>0</v>
      </c>
      <c r="AO151" s="31">
        <v>0</v>
      </c>
      <c r="AP151" s="31">
        <v>0</v>
      </c>
      <c r="AQ151" s="31">
        <v>0</v>
      </c>
      <c r="AR151" s="31">
        <v>0</v>
      </c>
      <c r="AS151" s="31">
        <v>0</v>
      </c>
      <c r="AT151" s="31">
        <v>0</v>
      </c>
      <c r="AU151" s="31">
        <v>0</v>
      </c>
      <c r="AV151" s="31">
        <v>0</v>
      </c>
      <c r="AW151" s="31">
        <v>0</v>
      </c>
      <c r="AX151" s="31">
        <v>0</v>
      </c>
      <c r="AY151" s="31">
        <v>0</v>
      </c>
      <c r="AZ151" s="31">
        <v>0</v>
      </c>
      <c r="BA151" s="31">
        <v>0</v>
      </c>
      <c r="BB151" s="31">
        <v>0</v>
      </c>
      <c r="BC151" s="31">
        <v>0</v>
      </c>
      <c r="BD151" s="31">
        <v>0</v>
      </c>
      <c r="BE151" s="31">
        <v>0</v>
      </c>
      <c r="BF151" s="31">
        <v>0</v>
      </c>
      <c r="BG151" s="31">
        <v>0</v>
      </c>
      <c r="BH151" s="31">
        <v>0</v>
      </c>
      <c r="BI151" s="31">
        <v>0</v>
      </c>
      <c r="BJ151" s="31">
        <v>0</v>
      </c>
      <c r="BK151" s="31">
        <v>0</v>
      </c>
      <c r="BL151" s="31">
        <v>0</v>
      </c>
      <c r="BM151" s="31">
        <v>0</v>
      </c>
      <c r="BN151" s="31">
        <v>0</v>
      </c>
      <c r="BO151" s="31">
        <v>0</v>
      </c>
      <c r="BP151" s="31">
        <v>0</v>
      </c>
      <c r="BQ151" s="31">
        <v>0</v>
      </c>
      <c r="BR151" s="31">
        <v>0</v>
      </c>
      <c r="BS151" s="31">
        <v>0</v>
      </c>
      <c r="BT151" s="31">
        <v>0</v>
      </c>
      <c r="BU151" s="31">
        <v>0</v>
      </c>
      <c r="BV151" s="31">
        <v>0</v>
      </c>
      <c r="BW151" s="31">
        <v>0</v>
      </c>
      <c r="BX151" s="31">
        <v>0</v>
      </c>
      <c r="BY151" s="31">
        <v>0</v>
      </c>
      <c r="BZ151" s="31">
        <v>0</v>
      </c>
      <c r="CA151" s="31">
        <v>0</v>
      </c>
      <c r="CB151" s="32">
        <v>50000</v>
      </c>
      <c r="CC151" s="33"/>
      <c r="CD151" s="33"/>
      <c r="CE151" s="33"/>
      <c r="CF151" s="33"/>
      <c r="CG151" s="33"/>
      <c r="CH151" s="33"/>
      <c r="CI151" s="33"/>
      <c r="CJ151" s="33"/>
      <c r="CK151" s="33"/>
      <c r="CL151" s="33"/>
      <c r="CM151" s="33"/>
      <c r="CN151" s="33"/>
      <c r="CO151" s="33"/>
      <c r="CP151" s="34"/>
      <c r="CQ151" s="33"/>
      <c r="CR151" s="34"/>
    </row>
    <row r="152" spans="1:96" ht="15" x14ac:dyDescent="0.2">
      <c r="A152" s="30">
        <v>3428</v>
      </c>
      <c r="B152" s="30">
        <v>1</v>
      </c>
      <c r="C152" s="30" t="s">
        <v>151</v>
      </c>
      <c r="D152" s="30" t="s">
        <v>127</v>
      </c>
      <c r="E152" s="30">
        <v>40000</v>
      </c>
      <c r="F152" s="30">
        <v>40323</v>
      </c>
      <c r="G152" s="30" t="s">
        <v>26</v>
      </c>
      <c r="H152" s="31">
        <v>0</v>
      </c>
      <c r="I152" s="31">
        <v>40000</v>
      </c>
      <c r="J152" s="31">
        <v>850000</v>
      </c>
      <c r="K152" s="31">
        <v>110000</v>
      </c>
      <c r="L152" s="31">
        <v>0</v>
      </c>
      <c r="M152" s="31">
        <v>0</v>
      </c>
      <c r="N152" s="31">
        <v>0</v>
      </c>
      <c r="O152" s="31">
        <v>0</v>
      </c>
      <c r="P152" s="31">
        <v>0</v>
      </c>
      <c r="Q152" s="31">
        <v>0</v>
      </c>
      <c r="R152" s="31">
        <v>0</v>
      </c>
      <c r="S152" s="31">
        <v>0</v>
      </c>
      <c r="T152" s="31">
        <v>0</v>
      </c>
      <c r="U152" s="31">
        <v>40000</v>
      </c>
      <c r="V152" s="31">
        <v>850000</v>
      </c>
      <c r="W152" s="31">
        <v>110000</v>
      </c>
      <c r="X152" s="31">
        <v>0</v>
      </c>
      <c r="Y152" s="31">
        <v>0</v>
      </c>
      <c r="Z152" s="31">
        <v>0</v>
      </c>
      <c r="AA152" s="31">
        <v>0</v>
      </c>
      <c r="AB152" s="31">
        <v>0</v>
      </c>
      <c r="AC152" s="31">
        <v>0</v>
      </c>
      <c r="AD152" s="31">
        <v>0</v>
      </c>
      <c r="AE152" s="31">
        <v>0</v>
      </c>
      <c r="AF152" s="31">
        <v>0</v>
      </c>
      <c r="AG152" s="31">
        <v>70000</v>
      </c>
      <c r="AH152" s="31">
        <v>1000000</v>
      </c>
      <c r="AI152" s="31">
        <v>530000</v>
      </c>
      <c r="AJ152" s="31">
        <v>0</v>
      </c>
      <c r="AK152" s="31">
        <v>0</v>
      </c>
      <c r="AL152" s="31">
        <v>0</v>
      </c>
      <c r="AM152" s="31">
        <v>0</v>
      </c>
      <c r="AN152" s="31">
        <v>0</v>
      </c>
      <c r="AO152" s="31">
        <v>0</v>
      </c>
      <c r="AP152" s="31">
        <v>0</v>
      </c>
      <c r="AQ152" s="31">
        <v>0</v>
      </c>
      <c r="AR152" s="31">
        <v>0</v>
      </c>
      <c r="AS152" s="31">
        <v>70000</v>
      </c>
      <c r="AT152" s="31">
        <v>1000000</v>
      </c>
      <c r="AU152" s="31">
        <v>530000</v>
      </c>
      <c r="AV152" s="31">
        <v>0</v>
      </c>
      <c r="AW152" s="31">
        <v>0</v>
      </c>
      <c r="AX152" s="31">
        <v>0</v>
      </c>
      <c r="AY152" s="31">
        <v>0</v>
      </c>
      <c r="AZ152" s="31">
        <v>0</v>
      </c>
      <c r="BA152" s="31">
        <v>0</v>
      </c>
      <c r="BB152" s="31">
        <v>0</v>
      </c>
      <c r="BC152" s="31">
        <v>0</v>
      </c>
      <c r="BD152" s="31">
        <v>0</v>
      </c>
      <c r="BE152" s="31">
        <v>100000</v>
      </c>
      <c r="BF152" s="31">
        <v>1500000</v>
      </c>
      <c r="BG152" s="31">
        <v>900000</v>
      </c>
      <c r="BH152" s="31">
        <v>0</v>
      </c>
      <c r="BI152" s="31">
        <v>0</v>
      </c>
      <c r="BJ152" s="31">
        <v>0</v>
      </c>
      <c r="BK152" s="31">
        <v>0</v>
      </c>
      <c r="BL152" s="31">
        <v>0</v>
      </c>
      <c r="BM152" s="31">
        <v>0</v>
      </c>
      <c r="BN152" s="31">
        <v>0</v>
      </c>
      <c r="BO152" s="31">
        <v>0</v>
      </c>
      <c r="BP152" s="31">
        <v>0</v>
      </c>
      <c r="BQ152" s="31">
        <v>100000</v>
      </c>
      <c r="BR152" s="31">
        <v>1500000</v>
      </c>
      <c r="BS152" s="31">
        <v>900000</v>
      </c>
      <c r="BT152" s="31">
        <v>0</v>
      </c>
      <c r="BU152" s="31">
        <v>0</v>
      </c>
      <c r="BV152" s="31">
        <v>0</v>
      </c>
      <c r="BW152" s="31">
        <v>0</v>
      </c>
      <c r="BX152" s="31">
        <v>0</v>
      </c>
      <c r="BY152" s="31">
        <v>0</v>
      </c>
      <c r="BZ152" s="31">
        <v>0</v>
      </c>
      <c r="CA152" s="31">
        <v>0</v>
      </c>
      <c r="CB152" s="32">
        <v>1000000</v>
      </c>
      <c r="CC152" s="33"/>
      <c r="CD152" s="33"/>
      <c r="CE152" s="33"/>
      <c r="CF152" s="33"/>
      <c r="CG152" s="33"/>
      <c r="CH152" s="33"/>
      <c r="CI152" s="33"/>
      <c r="CJ152" s="33"/>
      <c r="CK152" s="33"/>
      <c r="CL152" s="33"/>
      <c r="CM152" s="33"/>
      <c r="CN152" s="33"/>
      <c r="CO152" s="33"/>
      <c r="CP152" s="34"/>
      <c r="CQ152" s="33"/>
      <c r="CR152" s="34"/>
    </row>
    <row r="153" spans="1:96" ht="15" x14ac:dyDescent="0.2">
      <c r="A153" s="30">
        <v>3429</v>
      </c>
      <c r="B153" s="30">
        <v>1</v>
      </c>
      <c r="C153" s="30" t="s">
        <v>152</v>
      </c>
      <c r="D153" s="30" t="s">
        <v>96</v>
      </c>
      <c r="E153" s="30">
        <v>40000</v>
      </c>
      <c r="F153" s="30">
        <v>40323</v>
      </c>
      <c r="G153" s="30" t="s">
        <v>26</v>
      </c>
      <c r="H153" s="31">
        <v>0</v>
      </c>
      <c r="I153" s="31">
        <v>0</v>
      </c>
      <c r="J153" s="31">
        <v>0</v>
      </c>
      <c r="K153" s="31">
        <v>0</v>
      </c>
      <c r="L153" s="31">
        <v>0</v>
      </c>
      <c r="M153" s="31">
        <v>0</v>
      </c>
      <c r="N153" s="31">
        <v>0</v>
      </c>
      <c r="O153" s="31">
        <v>0</v>
      </c>
      <c r="P153" s="31">
        <v>0</v>
      </c>
      <c r="Q153" s="31">
        <v>0</v>
      </c>
      <c r="R153" s="31">
        <v>0</v>
      </c>
      <c r="S153" s="31">
        <v>0</v>
      </c>
      <c r="T153" s="31">
        <v>0</v>
      </c>
      <c r="U153" s="31">
        <v>0</v>
      </c>
      <c r="V153" s="31">
        <v>0</v>
      </c>
      <c r="W153" s="31">
        <v>0</v>
      </c>
      <c r="X153" s="31">
        <v>0</v>
      </c>
      <c r="Y153" s="31">
        <v>0</v>
      </c>
      <c r="Z153" s="31">
        <v>0</v>
      </c>
      <c r="AA153" s="31">
        <v>0</v>
      </c>
      <c r="AB153" s="31">
        <v>0</v>
      </c>
      <c r="AC153" s="31">
        <v>0</v>
      </c>
      <c r="AD153" s="31">
        <v>0</v>
      </c>
      <c r="AE153" s="31">
        <v>0</v>
      </c>
      <c r="AF153" s="31">
        <v>0</v>
      </c>
      <c r="AG153" s="31">
        <v>0</v>
      </c>
      <c r="AH153" s="31">
        <v>0</v>
      </c>
      <c r="AI153" s="31">
        <v>0</v>
      </c>
      <c r="AJ153" s="31">
        <v>0</v>
      </c>
      <c r="AK153" s="31">
        <v>0</v>
      </c>
      <c r="AL153" s="31">
        <v>0</v>
      </c>
      <c r="AM153" s="31">
        <v>0</v>
      </c>
      <c r="AN153" s="31">
        <v>0</v>
      </c>
      <c r="AO153" s="31">
        <v>0</v>
      </c>
      <c r="AP153" s="31">
        <v>0</v>
      </c>
      <c r="AQ153" s="31">
        <v>0</v>
      </c>
      <c r="AR153" s="31">
        <v>0</v>
      </c>
      <c r="AS153" s="31">
        <v>0</v>
      </c>
      <c r="AT153" s="31">
        <v>0</v>
      </c>
      <c r="AU153" s="31">
        <v>0</v>
      </c>
      <c r="AV153" s="31">
        <v>0</v>
      </c>
      <c r="AW153" s="31">
        <v>0</v>
      </c>
      <c r="AX153" s="31">
        <v>0</v>
      </c>
      <c r="AY153" s="31">
        <v>0</v>
      </c>
      <c r="AZ153" s="31">
        <v>0</v>
      </c>
      <c r="BA153" s="31">
        <v>0</v>
      </c>
      <c r="BB153" s="31">
        <v>0</v>
      </c>
      <c r="BC153" s="31">
        <v>0</v>
      </c>
      <c r="BD153" s="31">
        <v>0</v>
      </c>
      <c r="BE153" s="31">
        <v>0</v>
      </c>
      <c r="BF153" s="31">
        <v>0</v>
      </c>
      <c r="BG153" s="31">
        <v>0</v>
      </c>
      <c r="BH153" s="31">
        <v>0</v>
      </c>
      <c r="BI153" s="31">
        <v>0</v>
      </c>
      <c r="BJ153" s="31">
        <v>0</v>
      </c>
      <c r="BK153" s="31">
        <v>0</v>
      </c>
      <c r="BL153" s="31">
        <v>0</v>
      </c>
      <c r="BM153" s="31">
        <v>0</v>
      </c>
      <c r="BN153" s="31">
        <v>0</v>
      </c>
      <c r="BO153" s="31">
        <v>0</v>
      </c>
      <c r="BP153" s="31">
        <v>0</v>
      </c>
      <c r="BQ153" s="31">
        <v>0</v>
      </c>
      <c r="BR153" s="31">
        <v>0</v>
      </c>
      <c r="BS153" s="31">
        <v>0</v>
      </c>
      <c r="BT153" s="31">
        <v>0</v>
      </c>
      <c r="BU153" s="31">
        <v>0</v>
      </c>
      <c r="BV153" s="31">
        <v>0</v>
      </c>
      <c r="BW153" s="31">
        <v>0</v>
      </c>
      <c r="BX153" s="31">
        <v>0</v>
      </c>
      <c r="BY153" s="31">
        <v>0</v>
      </c>
      <c r="BZ153" s="31">
        <v>0</v>
      </c>
      <c r="CA153" s="31">
        <v>0</v>
      </c>
      <c r="CB153" s="32">
        <v>0</v>
      </c>
      <c r="CC153" s="33"/>
      <c r="CD153" s="33"/>
      <c r="CE153" s="33"/>
      <c r="CF153" s="33"/>
      <c r="CG153" s="33"/>
      <c r="CH153" s="33"/>
      <c r="CI153" s="33"/>
      <c r="CJ153" s="33"/>
      <c r="CK153" s="33"/>
      <c r="CL153" s="33"/>
      <c r="CM153" s="33"/>
      <c r="CN153" s="33"/>
      <c r="CO153" s="33"/>
      <c r="CP153" s="34"/>
      <c r="CQ153" s="33"/>
      <c r="CR153" s="34"/>
    </row>
    <row r="154" spans="1:96" ht="15" x14ac:dyDescent="0.2">
      <c r="A154" s="30">
        <v>3430</v>
      </c>
      <c r="B154" s="30">
        <v>1</v>
      </c>
      <c r="C154" s="30" t="s">
        <v>153</v>
      </c>
      <c r="D154" s="30" t="s">
        <v>127</v>
      </c>
      <c r="E154" s="30">
        <v>40000</v>
      </c>
      <c r="F154" s="30">
        <v>40323</v>
      </c>
      <c r="G154" s="30" t="s">
        <v>26</v>
      </c>
      <c r="H154" s="31">
        <v>0</v>
      </c>
      <c r="I154" s="31">
        <v>0</v>
      </c>
      <c r="J154" s="31">
        <v>0</v>
      </c>
      <c r="K154" s="31">
        <v>0</v>
      </c>
      <c r="L154" s="31">
        <v>0</v>
      </c>
      <c r="M154" s="31">
        <v>0</v>
      </c>
      <c r="N154" s="31">
        <v>0</v>
      </c>
      <c r="O154" s="31">
        <v>0</v>
      </c>
      <c r="P154" s="31">
        <v>0</v>
      </c>
      <c r="Q154" s="31">
        <v>0</v>
      </c>
      <c r="R154" s="31">
        <v>0</v>
      </c>
      <c r="S154" s="31">
        <v>0</v>
      </c>
      <c r="T154" s="31">
        <v>5000</v>
      </c>
      <c r="U154" s="31">
        <v>5000</v>
      </c>
      <c r="V154" s="31">
        <v>5000</v>
      </c>
      <c r="W154" s="31">
        <v>0</v>
      </c>
      <c r="X154" s="31">
        <v>0</v>
      </c>
      <c r="Y154" s="31">
        <v>0</v>
      </c>
      <c r="Z154" s="31">
        <v>0</v>
      </c>
      <c r="AA154" s="31">
        <v>0</v>
      </c>
      <c r="AB154" s="31">
        <v>0</v>
      </c>
      <c r="AC154" s="31">
        <v>0</v>
      </c>
      <c r="AD154" s="31">
        <v>0</v>
      </c>
      <c r="AE154" s="31">
        <v>0</v>
      </c>
      <c r="AF154" s="31">
        <v>10000</v>
      </c>
      <c r="AG154" s="31">
        <v>10000</v>
      </c>
      <c r="AH154" s="31">
        <v>10000</v>
      </c>
      <c r="AI154" s="31">
        <v>10000</v>
      </c>
      <c r="AJ154" s="31">
        <v>20000</v>
      </c>
      <c r="AK154" s="31">
        <v>15000</v>
      </c>
      <c r="AL154" s="31">
        <v>10000</v>
      </c>
      <c r="AM154" s="31">
        <v>10000</v>
      </c>
      <c r="AN154" s="31">
        <v>10000</v>
      </c>
      <c r="AO154" s="31">
        <v>10000</v>
      </c>
      <c r="AP154" s="31">
        <v>10000</v>
      </c>
      <c r="AQ154" s="31">
        <v>10000</v>
      </c>
      <c r="AR154" s="31">
        <v>0</v>
      </c>
      <c r="AS154" s="31">
        <v>0</v>
      </c>
      <c r="AT154" s="31">
        <v>0</v>
      </c>
      <c r="AU154" s="31">
        <v>0</v>
      </c>
      <c r="AV154" s="31">
        <v>0</v>
      </c>
      <c r="AW154" s="31">
        <v>0</v>
      </c>
      <c r="AX154" s="31">
        <v>0</v>
      </c>
      <c r="AY154" s="31">
        <v>0</v>
      </c>
      <c r="AZ154" s="31">
        <v>0</v>
      </c>
      <c r="BA154" s="31">
        <v>0</v>
      </c>
      <c r="BB154" s="31">
        <v>0</v>
      </c>
      <c r="BC154" s="31">
        <v>0</v>
      </c>
      <c r="BD154" s="31">
        <v>0</v>
      </c>
      <c r="BE154" s="31">
        <v>0</v>
      </c>
      <c r="BF154" s="31">
        <v>0</v>
      </c>
      <c r="BG154" s="31">
        <v>0</v>
      </c>
      <c r="BH154" s="31">
        <v>0</v>
      </c>
      <c r="BI154" s="31">
        <v>0</v>
      </c>
      <c r="BJ154" s="31">
        <v>0</v>
      </c>
      <c r="BK154" s="31">
        <v>0</v>
      </c>
      <c r="BL154" s="31">
        <v>0</v>
      </c>
      <c r="BM154" s="31">
        <v>0</v>
      </c>
      <c r="BN154" s="31">
        <v>0</v>
      </c>
      <c r="BO154" s="31">
        <v>0</v>
      </c>
      <c r="BP154" s="31">
        <v>0</v>
      </c>
      <c r="BQ154" s="31">
        <v>0</v>
      </c>
      <c r="BR154" s="31">
        <v>0</v>
      </c>
      <c r="BS154" s="31">
        <v>0</v>
      </c>
      <c r="BT154" s="31">
        <v>0</v>
      </c>
      <c r="BU154" s="31">
        <v>0</v>
      </c>
      <c r="BV154" s="31">
        <v>0</v>
      </c>
      <c r="BW154" s="31">
        <v>0</v>
      </c>
      <c r="BX154" s="31">
        <v>0</v>
      </c>
      <c r="BY154" s="31">
        <v>0</v>
      </c>
      <c r="BZ154" s="31">
        <v>0</v>
      </c>
      <c r="CA154" s="31">
        <v>0</v>
      </c>
      <c r="CB154" s="32">
        <v>0</v>
      </c>
      <c r="CC154" s="33"/>
      <c r="CD154" s="33"/>
      <c r="CE154" s="33"/>
      <c r="CF154" s="33"/>
      <c r="CG154" s="33"/>
      <c r="CH154" s="33"/>
      <c r="CI154" s="33"/>
      <c r="CJ154" s="33"/>
      <c r="CK154" s="33"/>
      <c r="CL154" s="33"/>
      <c r="CM154" s="33"/>
      <c r="CN154" s="33"/>
      <c r="CO154" s="33"/>
      <c r="CP154" s="34"/>
      <c r="CQ154" s="33"/>
      <c r="CR154" s="34"/>
    </row>
    <row r="155" spans="1:96" ht="15" x14ac:dyDescent="0.2">
      <c r="A155" s="30">
        <v>3431</v>
      </c>
      <c r="B155" s="30">
        <v>1</v>
      </c>
      <c r="C155" s="30" t="s">
        <v>154</v>
      </c>
      <c r="D155" s="30" t="s">
        <v>141</v>
      </c>
      <c r="E155" s="30">
        <v>40000</v>
      </c>
      <c r="F155" s="30">
        <v>40323</v>
      </c>
      <c r="G155" s="30" t="s">
        <v>26</v>
      </c>
      <c r="H155" s="31">
        <v>0</v>
      </c>
      <c r="I155" s="31">
        <v>50000</v>
      </c>
      <c r="J155" s="31">
        <v>100000</v>
      </c>
      <c r="K155" s="31">
        <v>0</v>
      </c>
      <c r="L155" s="31">
        <v>0</v>
      </c>
      <c r="M155" s="31">
        <v>0</v>
      </c>
      <c r="N155" s="31">
        <v>200000</v>
      </c>
      <c r="O155" s="31">
        <v>1750000</v>
      </c>
      <c r="P155" s="31">
        <v>1000000</v>
      </c>
      <c r="Q155" s="31">
        <v>400000</v>
      </c>
      <c r="R155" s="31">
        <v>200000</v>
      </c>
      <c r="S155" s="31">
        <v>50000</v>
      </c>
      <c r="T155" s="31">
        <v>0</v>
      </c>
      <c r="U155" s="31">
        <v>0</v>
      </c>
      <c r="V155" s="31">
        <v>0</v>
      </c>
      <c r="W155" s="31">
        <v>0</v>
      </c>
      <c r="X155" s="31">
        <v>0</v>
      </c>
      <c r="Y155" s="31">
        <v>0</v>
      </c>
      <c r="Z155" s="31">
        <v>0</v>
      </c>
      <c r="AA155" s="31">
        <v>0</v>
      </c>
      <c r="AB155" s="31">
        <v>0</v>
      </c>
      <c r="AC155" s="31">
        <v>0</v>
      </c>
      <c r="AD155" s="31">
        <v>0</v>
      </c>
      <c r="AE155" s="31">
        <v>0</v>
      </c>
      <c r="AF155" s="31">
        <v>0</v>
      </c>
      <c r="AG155" s="31">
        <v>0</v>
      </c>
      <c r="AH155" s="31">
        <v>0</v>
      </c>
      <c r="AI155" s="31">
        <v>0</v>
      </c>
      <c r="AJ155" s="31">
        <v>0</v>
      </c>
      <c r="AK155" s="31">
        <v>0</v>
      </c>
      <c r="AL155" s="31">
        <v>0</v>
      </c>
      <c r="AM155" s="31">
        <v>0</v>
      </c>
      <c r="AN155" s="31">
        <v>0</v>
      </c>
      <c r="AO155" s="31">
        <v>0</v>
      </c>
      <c r="AP155" s="31">
        <v>0</v>
      </c>
      <c r="AQ155" s="31">
        <v>0</v>
      </c>
      <c r="AR155" s="31">
        <v>0</v>
      </c>
      <c r="AS155" s="31">
        <v>0</v>
      </c>
      <c r="AT155" s="31">
        <v>0</v>
      </c>
      <c r="AU155" s="31">
        <v>0</v>
      </c>
      <c r="AV155" s="31">
        <v>0</v>
      </c>
      <c r="AW155" s="31">
        <v>0</v>
      </c>
      <c r="AX155" s="31">
        <v>0</v>
      </c>
      <c r="AY155" s="31">
        <v>0</v>
      </c>
      <c r="AZ155" s="31">
        <v>0</v>
      </c>
      <c r="BA155" s="31">
        <v>0</v>
      </c>
      <c r="BB155" s="31">
        <v>0</v>
      </c>
      <c r="BC155" s="31">
        <v>0</v>
      </c>
      <c r="BD155" s="31">
        <v>0</v>
      </c>
      <c r="BE155" s="31">
        <v>0</v>
      </c>
      <c r="BF155" s="31">
        <v>0</v>
      </c>
      <c r="BG155" s="31">
        <v>0</v>
      </c>
      <c r="BH155" s="31">
        <v>0</v>
      </c>
      <c r="BI155" s="31">
        <v>0</v>
      </c>
      <c r="BJ155" s="31">
        <v>0</v>
      </c>
      <c r="BK155" s="31">
        <v>0</v>
      </c>
      <c r="BL155" s="31">
        <v>0</v>
      </c>
      <c r="BM155" s="31">
        <v>0</v>
      </c>
      <c r="BN155" s="31">
        <v>0</v>
      </c>
      <c r="BO155" s="31">
        <v>0</v>
      </c>
      <c r="BP155" s="31">
        <v>0</v>
      </c>
      <c r="BQ155" s="31">
        <v>0</v>
      </c>
      <c r="BR155" s="31">
        <v>0</v>
      </c>
      <c r="BS155" s="31">
        <v>0</v>
      </c>
      <c r="BT155" s="31">
        <v>0</v>
      </c>
      <c r="BU155" s="31">
        <v>0</v>
      </c>
      <c r="BV155" s="31">
        <v>0</v>
      </c>
      <c r="BW155" s="31">
        <v>0</v>
      </c>
      <c r="BX155" s="31">
        <v>0</v>
      </c>
      <c r="BY155" s="31">
        <v>0</v>
      </c>
      <c r="BZ155" s="31">
        <v>0</v>
      </c>
      <c r="CA155" s="31">
        <v>0</v>
      </c>
      <c r="CB155" s="32">
        <v>3750000</v>
      </c>
      <c r="CC155" s="33"/>
      <c r="CD155" s="33"/>
      <c r="CE155" s="33"/>
      <c r="CF155" s="33"/>
      <c r="CG155" s="33"/>
      <c r="CH155" s="33"/>
      <c r="CI155" s="33"/>
      <c r="CJ155" s="33"/>
      <c r="CK155" s="33"/>
      <c r="CL155" s="33"/>
      <c r="CM155" s="33"/>
      <c r="CN155" s="33"/>
      <c r="CO155" s="33"/>
      <c r="CP155" s="34"/>
      <c r="CQ155" s="33"/>
      <c r="CR155" s="34"/>
    </row>
    <row r="156" spans="1:96" ht="15" x14ac:dyDescent="0.2">
      <c r="A156" s="30">
        <v>3432</v>
      </c>
      <c r="B156" s="30">
        <v>1</v>
      </c>
      <c r="C156" s="30" t="s">
        <v>155</v>
      </c>
      <c r="D156" s="30" t="s">
        <v>127</v>
      </c>
      <c r="E156" s="30">
        <v>40000</v>
      </c>
      <c r="F156" s="30">
        <v>40323</v>
      </c>
      <c r="G156" s="30" t="s">
        <v>26</v>
      </c>
      <c r="H156" s="31">
        <v>0</v>
      </c>
      <c r="I156" s="31">
        <v>0</v>
      </c>
      <c r="J156" s="31">
        <v>0</v>
      </c>
      <c r="K156" s="31">
        <v>0</v>
      </c>
      <c r="L156" s="31">
        <v>0</v>
      </c>
      <c r="M156" s="31">
        <v>0</v>
      </c>
      <c r="N156" s="31">
        <v>0</v>
      </c>
      <c r="O156" s="31">
        <v>200000</v>
      </c>
      <c r="P156" s="31">
        <v>1000000</v>
      </c>
      <c r="Q156" s="31">
        <v>750000</v>
      </c>
      <c r="R156" s="31">
        <v>200000</v>
      </c>
      <c r="S156" s="31">
        <v>100000</v>
      </c>
      <c r="T156" s="31">
        <v>0</v>
      </c>
      <c r="U156" s="31">
        <v>0</v>
      </c>
      <c r="V156" s="31">
        <v>0</v>
      </c>
      <c r="W156" s="31">
        <v>0</v>
      </c>
      <c r="X156" s="31">
        <v>0</v>
      </c>
      <c r="Y156" s="31">
        <v>0</v>
      </c>
      <c r="Z156" s="31">
        <v>0</v>
      </c>
      <c r="AA156" s="31">
        <v>0</v>
      </c>
      <c r="AB156" s="31">
        <v>0</v>
      </c>
      <c r="AC156" s="31">
        <v>0</v>
      </c>
      <c r="AD156" s="31">
        <v>0</v>
      </c>
      <c r="AE156" s="31">
        <v>0</v>
      </c>
      <c r="AF156" s="31">
        <v>0</v>
      </c>
      <c r="AG156" s="31">
        <v>0</v>
      </c>
      <c r="AH156" s="31">
        <v>0</v>
      </c>
      <c r="AI156" s="31">
        <v>0</v>
      </c>
      <c r="AJ156" s="31">
        <v>0</v>
      </c>
      <c r="AK156" s="31">
        <v>0</v>
      </c>
      <c r="AL156" s="31">
        <v>0</v>
      </c>
      <c r="AM156" s="31">
        <v>0</v>
      </c>
      <c r="AN156" s="31">
        <v>0</v>
      </c>
      <c r="AO156" s="31">
        <v>0</v>
      </c>
      <c r="AP156" s="31">
        <v>0</v>
      </c>
      <c r="AQ156" s="31">
        <v>0</v>
      </c>
      <c r="AR156" s="31">
        <v>0</v>
      </c>
      <c r="AS156" s="31">
        <v>0</v>
      </c>
      <c r="AT156" s="31">
        <v>0</v>
      </c>
      <c r="AU156" s="31">
        <v>0</v>
      </c>
      <c r="AV156" s="31">
        <v>0</v>
      </c>
      <c r="AW156" s="31">
        <v>0</v>
      </c>
      <c r="AX156" s="31">
        <v>0</v>
      </c>
      <c r="AY156" s="31">
        <v>0</v>
      </c>
      <c r="AZ156" s="31">
        <v>0</v>
      </c>
      <c r="BA156" s="31">
        <v>0</v>
      </c>
      <c r="BB156" s="31">
        <v>0</v>
      </c>
      <c r="BC156" s="31">
        <v>0</v>
      </c>
      <c r="BD156" s="31">
        <v>0</v>
      </c>
      <c r="BE156" s="31">
        <v>0</v>
      </c>
      <c r="BF156" s="31">
        <v>0</v>
      </c>
      <c r="BG156" s="31">
        <v>0</v>
      </c>
      <c r="BH156" s="31">
        <v>0</v>
      </c>
      <c r="BI156" s="31">
        <v>0</v>
      </c>
      <c r="BJ156" s="31">
        <v>0</v>
      </c>
      <c r="BK156" s="31">
        <v>0</v>
      </c>
      <c r="BL156" s="31">
        <v>0</v>
      </c>
      <c r="BM156" s="31">
        <v>0</v>
      </c>
      <c r="BN156" s="31">
        <v>0</v>
      </c>
      <c r="BO156" s="31">
        <v>0</v>
      </c>
      <c r="BP156" s="31">
        <v>0</v>
      </c>
      <c r="BQ156" s="31">
        <v>0</v>
      </c>
      <c r="BR156" s="31">
        <v>0</v>
      </c>
      <c r="BS156" s="31">
        <v>0</v>
      </c>
      <c r="BT156" s="31">
        <v>0</v>
      </c>
      <c r="BU156" s="31">
        <v>0</v>
      </c>
      <c r="BV156" s="31">
        <v>0</v>
      </c>
      <c r="BW156" s="31">
        <v>0</v>
      </c>
      <c r="BX156" s="31">
        <v>0</v>
      </c>
      <c r="BY156" s="31">
        <v>0</v>
      </c>
      <c r="BZ156" s="31">
        <v>0</v>
      </c>
      <c r="CA156" s="31">
        <v>0</v>
      </c>
      <c r="CB156" s="32">
        <v>2250000</v>
      </c>
      <c r="CC156" s="33"/>
      <c r="CD156" s="33"/>
      <c r="CE156" s="33"/>
      <c r="CF156" s="33"/>
      <c r="CG156" s="33"/>
      <c r="CH156" s="33"/>
      <c r="CI156" s="33"/>
      <c r="CJ156" s="33"/>
      <c r="CK156" s="33"/>
      <c r="CL156" s="33"/>
      <c r="CM156" s="33"/>
      <c r="CN156" s="33"/>
      <c r="CO156" s="33"/>
      <c r="CP156" s="34"/>
      <c r="CQ156" s="33"/>
      <c r="CR156" s="34"/>
    </row>
    <row r="157" spans="1:96" ht="15" x14ac:dyDescent="0.2">
      <c r="A157" s="30">
        <v>3432</v>
      </c>
      <c r="B157" s="30">
        <v>2</v>
      </c>
      <c r="C157" s="30" t="s">
        <v>155</v>
      </c>
      <c r="D157" s="30" t="s">
        <v>127</v>
      </c>
      <c r="E157" s="30">
        <v>40000</v>
      </c>
      <c r="F157" s="30">
        <v>40323</v>
      </c>
      <c r="G157" s="30" t="s">
        <v>26</v>
      </c>
      <c r="H157" s="31">
        <v>0</v>
      </c>
      <c r="I157" s="31">
        <v>0</v>
      </c>
      <c r="J157" s="31">
        <v>0</v>
      </c>
      <c r="K157" s="31">
        <v>0</v>
      </c>
      <c r="L157" s="31">
        <v>0</v>
      </c>
      <c r="M157" s="31">
        <v>0</v>
      </c>
      <c r="N157" s="31">
        <v>0</v>
      </c>
      <c r="O157" s="31">
        <v>0</v>
      </c>
      <c r="P157" s="31">
        <v>0</v>
      </c>
      <c r="Q157" s="31">
        <v>0</v>
      </c>
      <c r="R157" s="31">
        <v>20000</v>
      </c>
      <c r="S157" s="31">
        <v>40000</v>
      </c>
      <c r="T157" s="31">
        <v>0</v>
      </c>
      <c r="U157" s="31">
        <v>0</v>
      </c>
      <c r="V157" s="31">
        <v>0</v>
      </c>
      <c r="W157" s="31">
        <v>0</v>
      </c>
      <c r="X157" s="31">
        <v>0</v>
      </c>
      <c r="Y157" s="31">
        <v>0</v>
      </c>
      <c r="Z157" s="31">
        <v>0</v>
      </c>
      <c r="AA157" s="31">
        <v>0</v>
      </c>
      <c r="AB157" s="31">
        <v>0</v>
      </c>
      <c r="AC157" s="31">
        <v>0</v>
      </c>
      <c r="AD157" s="31">
        <v>0</v>
      </c>
      <c r="AE157" s="31">
        <v>0</v>
      </c>
      <c r="AF157" s="31">
        <v>0</v>
      </c>
      <c r="AG157" s="31">
        <v>0</v>
      </c>
      <c r="AH157" s="31">
        <v>0</v>
      </c>
      <c r="AI157" s="31">
        <v>0</v>
      </c>
      <c r="AJ157" s="31">
        <v>0</v>
      </c>
      <c r="AK157" s="31">
        <v>0</v>
      </c>
      <c r="AL157" s="31">
        <v>0</v>
      </c>
      <c r="AM157" s="31">
        <v>0</v>
      </c>
      <c r="AN157" s="31">
        <v>0</v>
      </c>
      <c r="AO157" s="31">
        <v>0</v>
      </c>
      <c r="AP157" s="31">
        <v>0</v>
      </c>
      <c r="AQ157" s="31">
        <v>0</v>
      </c>
      <c r="AR157" s="31">
        <v>0</v>
      </c>
      <c r="AS157" s="31">
        <v>0</v>
      </c>
      <c r="AT157" s="31">
        <v>0</v>
      </c>
      <c r="AU157" s="31">
        <v>0</v>
      </c>
      <c r="AV157" s="31">
        <v>0</v>
      </c>
      <c r="AW157" s="31">
        <v>0</v>
      </c>
      <c r="AX157" s="31">
        <v>0</v>
      </c>
      <c r="AY157" s="31">
        <v>0</v>
      </c>
      <c r="AZ157" s="31">
        <v>0</v>
      </c>
      <c r="BA157" s="31">
        <v>0</v>
      </c>
      <c r="BB157" s="31">
        <v>0</v>
      </c>
      <c r="BC157" s="31">
        <v>0</v>
      </c>
      <c r="BD157" s="31">
        <v>0</v>
      </c>
      <c r="BE157" s="31">
        <v>0</v>
      </c>
      <c r="BF157" s="31">
        <v>0</v>
      </c>
      <c r="BG157" s="31">
        <v>0</v>
      </c>
      <c r="BH157" s="31">
        <v>0</v>
      </c>
      <c r="BI157" s="31">
        <v>0</v>
      </c>
      <c r="BJ157" s="31">
        <v>0</v>
      </c>
      <c r="BK157" s="31">
        <v>0</v>
      </c>
      <c r="BL157" s="31">
        <v>0</v>
      </c>
      <c r="BM157" s="31">
        <v>0</v>
      </c>
      <c r="BN157" s="31">
        <v>0</v>
      </c>
      <c r="BO157" s="31">
        <v>0</v>
      </c>
      <c r="BP157" s="31">
        <v>0</v>
      </c>
      <c r="BQ157" s="31">
        <v>0</v>
      </c>
      <c r="BR157" s="31">
        <v>0</v>
      </c>
      <c r="BS157" s="31">
        <v>0</v>
      </c>
      <c r="BT157" s="31">
        <v>0</v>
      </c>
      <c r="BU157" s="31">
        <v>0</v>
      </c>
      <c r="BV157" s="31">
        <v>0</v>
      </c>
      <c r="BW157" s="31">
        <v>0</v>
      </c>
      <c r="BX157" s="31">
        <v>0</v>
      </c>
      <c r="BY157" s="31">
        <v>0</v>
      </c>
      <c r="BZ157" s="31">
        <v>0</v>
      </c>
      <c r="CA157" s="31">
        <v>0</v>
      </c>
      <c r="CB157" s="32">
        <v>60000</v>
      </c>
      <c r="CC157" s="33"/>
      <c r="CD157" s="33"/>
      <c r="CE157" s="33"/>
      <c r="CF157" s="33"/>
      <c r="CG157" s="33"/>
      <c r="CH157" s="33"/>
      <c r="CI157" s="33"/>
      <c r="CJ157" s="33"/>
      <c r="CK157" s="33"/>
      <c r="CL157" s="33"/>
      <c r="CM157" s="33"/>
      <c r="CN157" s="33"/>
      <c r="CO157" s="33"/>
      <c r="CP157" s="34"/>
      <c r="CQ157" s="33"/>
      <c r="CR157" s="34"/>
    </row>
    <row r="158" spans="1:96" ht="15" x14ac:dyDescent="0.2">
      <c r="A158" s="30">
        <v>3434</v>
      </c>
      <c r="B158" s="30">
        <v>1</v>
      </c>
      <c r="C158" s="30" t="s">
        <v>156</v>
      </c>
      <c r="D158" s="30" t="s">
        <v>127</v>
      </c>
      <c r="E158" s="30">
        <v>40000</v>
      </c>
      <c r="F158" s="30">
        <v>40323</v>
      </c>
      <c r="G158" s="30" t="s">
        <v>26</v>
      </c>
      <c r="H158" s="31">
        <v>0</v>
      </c>
      <c r="I158" s="31">
        <v>0</v>
      </c>
      <c r="J158" s="31">
        <v>0</v>
      </c>
      <c r="K158" s="31">
        <v>0</v>
      </c>
      <c r="L158" s="31">
        <v>0</v>
      </c>
      <c r="M158" s="31">
        <v>0</v>
      </c>
      <c r="N158" s="31">
        <v>0</v>
      </c>
      <c r="O158" s="31">
        <v>25000</v>
      </c>
      <c r="P158" s="31">
        <v>25000</v>
      </c>
      <c r="Q158" s="31">
        <v>0</v>
      </c>
      <c r="R158" s="31">
        <v>0</v>
      </c>
      <c r="S158" s="31">
        <v>0</v>
      </c>
      <c r="T158" s="31">
        <v>0</v>
      </c>
      <c r="U158" s="31">
        <v>0</v>
      </c>
      <c r="V158" s="31">
        <v>0</v>
      </c>
      <c r="W158" s="31">
        <v>0</v>
      </c>
      <c r="X158" s="31">
        <v>0</v>
      </c>
      <c r="Y158" s="31">
        <v>0</v>
      </c>
      <c r="Z158" s="31">
        <v>0</v>
      </c>
      <c r="AA158" s="31">
        <v>0</v>
      </c>
      <c r="AB158" s="31">
        <v>0</v>
      </c>
      <c r="AC158" s="31">
        <v>0</v>
      </c>
      <c r="AD158" s="31">
        <v>0</v>
      </c>
      <c r="AE158" s="31">
        <v>0</v>
      </c>
      <c r="AF158" s="31">
        <v>300000</v>
      </c>
      <c r="AG158" s="31">
        <v>300000</v>
      </c>
      <c r="AH158" s="31">
        <v>700000</v>
      </c>
      <c r="AI158" s="31">
        <v>350000</v>
      </c>
      <c r="AJ158" s="31">
        <v>350000</v>
      </c>
      <c r="AK158" s="31">
        <v>0</v>
      </c>
      <c r="AL158" s="31">
        <v>0</v>
      </c>
      <c r="AM158" s="31">
        <v>0</v>
      </c>
      <c r="AN158" s="31">
        <v>0</v>
      </c>
      <c r="AO158" s="31">
        <v>0</v>
      </c>
      <c r="AP158" s="31">
        <v>0</v>
      </c>
      <c r="AQ158" s="31">
        <v>0</v>
      </c>
      <c r="AR158" s="31">
        <v>0</v>
      </c>
      <c r="AS158" s="31">
        <v>0</v>
      </c>
      <c r="AT158" s="31">
        <v>0</v>
      </c>
      <c r="AU158" s="31">
        <v>0</v>
      </c>
      <c r="AV158" s="31">
        <v>0</v>
      </c>
      <c r="AW158" s="31">
        <v>0</v>
      </c>
      <c r="AX158" s="31">
        <v>0</v>
      </c>
      <c r="AY158" s="31">
        <v>0</v>
      </c>
      <c r="AZ158" s="31">
        <v>0</v>
      </c>
      <c r="BA158" s="31">
        <v>0</v>
      </c>
      <c r="BB158" s="31">
        <v>0</v>
      </c>
      <c r="BC158" s="31">
        <v>0</v>
      </c>
      <c r="BD158" s="31">
        <v>0</v>
      </c>
      <c r="BE158" s="31">
        <v>0</v>
      </c>
      <c r="BF158" s="31">
        <v>0</v>
      </c>
      <c r="BG158" s="31">
        <v>0</v>
      </c>
      <c r="BH158" s="31">
        <v>0</v>
      </c>
      <c r="BI158" s="31">
        <v>0</v>
      </c>
      <c r="BJ158" s="31">
        <v>0</v>
      </c>
      <c r="BK158" s="31">
        <v>0</v>
      </c>
      <c r="BL158" s="31">
        <v>0</v>
      </c>
      <c r="BM158" s="31">
        <v>0</v>
      </c>
      <c r="BN158" s="31">
        <v>0</v>
      </c>
      <c r="BO158" s="31">
        <v>0</v>
      </c>
      <c r="BP158" s="31">
        <v>0</v>
      </c>
      <c r="BQ158" s="31">
        <v>0</v>
      </c>
      <c r="BR158" s="31">
        <v>0</v>
      </c>
      <c r="BS158" s="31">
        <v>0</v>
      </c>
      <c r="BT158" s="31">
        <v>0</v>
      </c>
      <c r="BU158" s="31">
        <v>0</v>
      </c>
      <c r="BV158" s="31">
        <v>0</v>
      </c>
      <c r="BW158" s="31">
        <v>0</v>
      </c>
      <c r="BX158" s="31">
        <v>0</v>
      </c>
      <c r="BY158" s="31">
        <v>0</v>
      </c>
      <c r="BZ158" s="31">
        <v>0</v>
      </c>
      <c r="CA158" s="31">
        <v>0</v>
      </c>
      <c r="CB158" s="32">
        <v>50000</v>
      </c>
      <c r="CC158" s="33"/>
      <c r="CD158" s="33"/>
      <c r="CE158" s="33"/>
      <c r="CF158" s="33"/>
      <c r="CG158" s="33"/>
      <c r="CH158" s="33"/>
      <c r="CI158" s="33"/>
      <c r="CJ158" s="33"/>
      <c r="CK158" s="33"/>
      <c r="CL158" s="33"/>
      <c r="CM158" s="33"/>
      <c r="CN158" s="33"/>
      <c r="CO158" s="33"/>
      <c r="CP158" s="34"/>
      <c r="CQ158" s="33"/>
      <c r="CR158" s="34"/>
    </row>
    <row r="159" spans="1:96" ht="15" x14ac:dyDescent="0.2">
      <c r="A159" s="30">
        <v>3434</v>
      </c>
      <c r="B159" s="30">
        <v>2</v>
      </c>
      <c r="C159" s="30" t="s">
        <v>156</v>
      </c>
      <c r="D159" s="30" t="s">
        <v>106</v>
      </c>
      <c r="E159" s="30" t="s">
        <v>99</v>
      </c>
      <c r="F159" s="30">
        <v>40323</v>
      </c>
      <c r="G159" s="30" t="s">
        <v>26</v>
      </c>
      <c r="H159" s="31">
        <v>0</v>
      </c>
      <c r="I159" s="31">
        <v>0</v>
      </c>
      <c r="J159" s="31">
        <v>0</v>
      </c>
      <c r="K159" s="31">
        <v>0</v>
      </c>
      <c r="L159" s="31">
        <v>0</v>
      </c>
      <c r="M159" s="31">
        <v>0</v>
      </c>
      <c r="N159" s="31">
        <v>0</v>
      </c>
      <c r="O159" s="31">
        <v>25000</v>
      </c>
      <c r="P159" s="31">
        <v>25000</v>
      </c>
      <c r="Q159" s="31">
        <v>0</v>
      </c>
      <c r="R159" s="31">
        <v>0</v>
      </c>
      <c r="S159" s="31">
        <v>0</v>
      </c>
      <c r="T159" s="31">
        <v>0</v>
      </c>
      <c r="U159" s="31">
        <v>0</v>
      </c>
      <c r="V159" s="31">
        <v>0</v>
      </c>
      <c r="W159" s="31">
        <v>0</v>
      </c>
      <c r="X159" s="31">
        <v>0</v>
      </c>
      <c r="Y159" s="31">
        <v>0</v>
      </c>
      <c r="Z159" s="31">
        <v>0</v>
      </c>
      <c r="AA159" s="31">
        <v>0</v>
      </c>
      <c r="AB159" s="31">
        <v>0</v>
      </c>
      <c r="AC159" s="31">
        <v>0</v>
      </c>
      <c r="AD159" s="31">
        <v>0</v>
      </c>
      <c r="AE159" s="31">
        <v>0</v>
      </c>
      <c r="AF159" s="31">
        <v>0</v>
      </c>
      <c r="AG159" s="31">
        <v>0</v>
      </c>
      <c r="AH159" s="31">
        <v>0</v>
      </c>
      <c r="AI159" s="31">
        <v>1500000</v>
      </c>
      <c r="AJ159" s="31">
        <v>500000</v>
      </c>
      <c r="AK159" s="31">
        <v>0</v>
      </c>
      <c r="AL159" s="31">
        <v>0</v>
      </c>
      <c r="AM159" s="31">
        <v>0</v>
      </c>
      <c r="AN159" s="31">
        <v>0</v>
      </c>
      <c r="AO159" s="31">
        <v>0</v>
      </c>
      <c r="AP159" s="31">
        <v>0</v>
      </c>
      <c r="AQ159" s="31">
        <v>0</v>
      </c>
      <c r="AR159" s="31">
        <v>0</v>
      </c>
      <c r="AS159" s="31">
        <v>0</v>
      </c>
      <c r="AT159" s="31">
        <v>0</v>
      </c>
      <c r="AU159" s="31">
        <v>0</v>
      </c>
      <c r="AV159" s="31">
        <v>0</v>
      </c>
      <c r="AW159" s="31">
        <v>0</v>
      </c>
      <c r="AX159" s="31">
        <v>0</v>
      </c>
      <c r="AY159" s="31">
        <v>0</v>
      </c>
      <c r="AZ159" s="31">
        <v>0</v>
      </c>
      <c r="BA159" s="31">
        <v>0</v>
      </c>
      <c r="BB159" s="31">
        <v>0</v>
      </c>
      <c r="BC159" s="31">
        <v>0</v>
      </c>
      <c r="BD159" s="31">
        <v>0</v>
      </c>
      <c r="BE159" s="31">
        <v>0</v>
      </c>
      <c r="BF159" s="31">
        <v>0</v>
      </c>
      <c r="BG159" s="31">
        <v>0</v>
      </c>
      <c r="BH159" s="31">
        <v>0</v>
      </c>
      <c r="BI159" s="31">
        <v>0</v>
      </c>
      <c r="BJ159" s="31">
        <v>0</v>
      </c>
      <c r="BK159" s="31">
        <v>0</v>
      </c>
      <c r="BL159" s="31">
        <v>0</v>
      </c>
      <c r="BM159" s="31">
        <v>0</v>
      </c>
      <c r="BN159" s="31">
        <v>0</v>
      </c>
      <c r="BO159" s="31">
        <v>0</v>
      </c>
      <c r="BP159" s="31">
        <v>0</v>
      </c>
      <c r="BQ159" s="31">
        <v>0</v>
      </c>
      <c r="BR159" s="31">
        <v>0</v>
      </c>
      <c r="BS159" s="31">
        <v>0</v>
      </c>
      <c r="BT159" s="31">
        <v>0</v>
      </c>
      <c r="BU159" s="31">
        <v>0</v>
      </c>
      <c r="BV159" s="31">
        <v>0</v>
      </c>
      <c r="BW159" s="31">
        <v>0</v>
      </c>
      <c r="BX159" s="31">
        <v>0</v>
      </c>
      <c r="BY159" s="31">
        <v>0</v>
      </c>
      <c r="BZ159" s="31">
        <v>0</v>
      </c>
      <c r="CA159" s="31">
        <v>0</v>
      </c>
      <c r="CB159" s="32">
        <v>50000</v>
      </c>
      <c r="CC159" s="33"/>
      <c r="CD159" s="33"/>
      <c r="CE159" s="33"/>
      <c r="CF159" s="33"/>
      <c r="CG159" s="33"/>
      <c r="CH159" s="33"/>
      <c r="CI159" s="33"/>
      <c r="CJ159" s="33"/>
      <c r="CK159" s="33"/>
      <c r="CL159" s="33"/>
      <c r="CM159" s="33"/>
      <c r="CN159" s="33"/>
      <c r="CO159" s="33"/>
      <c r="CP159" s="34"/>
      <c r="CQ159" s="33"/>
      <c r="CR159" s="34"/>
    </row>
    <row r="160" spans="1:96" ht="15" x14ac:dyDescent="0.2">
      <c r="A160" s="30">
        <v>3434</v>
      </c>
      <c r="B160" s="30">
        <v>3</v>
      </c>
      <c r="C160" s="30" t="s">
        <v>156</v>
      </c>
      <c r="D160" s="30" t="s">
        <v>94</v>
      </c>
      <c r="E160" s="30" t="s">
        <v>99</v>
      </c>
      <c r="F160" s="30">
        <v>40323</v>
      </c>
      <c r="G160" s="30" t="s">
        <v>26</v>
      </c>
      <c r="H160" s="31">
        <v>0</v>
      </c>
      <c r="I160" s="31">
        <v>0</v>
      </c>
      <c r="J160" s="31">
        <v>0</v>
      </c>
      <c r="K160" s="31">
        <v>0</v>
      </c>
      <c r="L160" s="31">
        <v>0</v>
      </c>
      <c r="M160" s="31">
        <v>0</v>
      </c>
      <c r="N160" s="31">
        <v>0</v>
      </c>
      <c r="O160" s="31">
        <v>15000</v>
      </c>
      <c r="P160" s="31">
        <v>15000</v>
      </c>
      <c r="Q160" s="31">
        <v>15000</v>
      </c>
      <c r="R160" s="31">
        <v>5000</v>
      </c>
      <c r="S160" s="31">
        <v>0</v>
      </c>
      <c r="T160" s="31">
        <v>0</v>
      </c>
      <c r="U160" s="31">
        <v>0</v>
      </c>
      <c r="V160" s="31">
        <v>0</v>
      </c>
      <c r="W160" s="31">
        <v>0</v>
      </c>
      <c r="X160" s="31">
        <v>0</v>
      </c>
      <c r="Y160" s="31">
        <v>0</v>
      </c>
      <c r="Z160" s="31">
        <v>0</v>
      </c>
      <c r="AA160" s="31">
        <v>0</v>
      </c>
      <c r="AB160" s="31">
        <v>0</v>
      </c>
      <c r="AC160" s="31">
        <v>0</v>
      </c>
      <c r="AD160" s="31">
        <v>0</v>
      </c>
      <c r="AE160" s="31">
        <v>0</v>
      </c>
      <c r="AF160" s="31">
        <v>0</v>
      </c>
      <c r="AG160" s="31">
        <v>0</v>
      </c>
      <c r="AH160" s="31">
        <v>0</v>
      </c>
      <c r="AI160" s="31">
        <v>60000</v>
      </c>
      <c r="AJ160" s="31">
        <v>60000</v>
      </c>
      <c r="AK160" s="31">
        <v>0</v>
      </c>
      <c r="AL160" s="31">
        <v>0</v>
      </c>
      <c r="AM160" s="31">
        <v>0</v>
      </c>
      <c r="AN160" s="31">
        <v>0</v>
      </c>
      <c r="AO160" s="31">
        <v>0</v>
      </c>
      <c r="AP160" s="31">
        <v>0</v>
      </c>
      <c r="AQ160" s="31">
        <v>0</v>
      </c>
      <c r="AR160" s="31">
        <v>0</v>
      </c>
      <c r="AS160" s="31">
        <v>0</v>
      </c>
      <c r="AT160" s="31">
        <v>0</v>
      </c>
      <c r="AU160" s="31">
        <v>0</v>
      </c>
      <c r="AV160" s="31">
        <v>0</v>
      </c>
      <c r="AW160" s="31">
        <v>0</v>
      </c>
      <c r="AX160" s="31">
        <v>0</v>
      </c>
      <c r="AY160" s="31">
        <v>0</v>
      </c>
      <c r="AZ160" s="31">
        <v>0</v>
      </c>
      <c r="BA160" s="31">
        <v>0</v>
      </c>
      <c r="BB160" s="31">
        <v>0</v>
      </c>
      <c r="BC160" s="31">
        <v>0</v>
      </c>
      <c r="BD160" s="31">
        <v>0</v>
      </c>
      <c r="BE160" s="31">
        <v>0</v>
      </c>
      <c r="BF160" s="31">
        <v>0</v>
      </c>
      <c r="BG160" s="31">
        <v>0</v>
      </c>
      <c r="BH160" s="31">
        <v>0</v>
      </c>
      <c r="BI160" s="31">
        <v>0</v>
      </c>
      <c r="BJ160" s="31">
        <v>0</v>
      </c>
      <c r="BK160" s="31">
        <v>0</v>
      </c>
      <c r="BL160" s="31">
        <v>0</v>
      </c>
      <c r="BM160" s="31">
        <v>0</v>
      </c>
      <c r="BN160" s="31">
        <v>0</v>
      </c>
      <c r="BO160" s="31">
        <v>0</v>
      </c>
      <c r="BP160" s="31">
        <v>0</v>
      </c>
      <c r="BQ160" s="31">
        <v>0</v>
      </c>
      <c r="BR160" s="31">
        <v>0</v>
      </c>
      <c r="BS160" s="31">
        <v>0</v>
      </c>
      <c r="BT160" s="31">
        <v>0</v>
      </c>
      <c r="BU160" s="31">
        <v>0</v>
      </c>
      <c r="BV160" s="31">
        <v>0</v>
      </c>
      <c r="BW160" s="31">
        <v>0</v>
      </c>
      <c r="BX160" s="31">
        <v>0</v>
      </c>
      <c r="BY160" s="31">
        <v>0</v>
      </c>
      <c r="BZ160" s="31">
        <v>0</v>
      </c>
      <c r="CA160" s="31">
        <v>0</v>
      </c>
      <c r="CB160" s="32">
        <v>50000</v>
      </c>
      <c r="CC160" s="33"/>
      <c r="CD160" s="33"/>
      <c r="CE160" s="33"/>
      <c r="CF160" s="33"/>
      <c r="CG160" s="33"/>
      <c r="CH160" s="33"/>
      <c r="CI160" s="33"/>
      <c r="CJ160" s="33"/>
      <c r="CK160" s="33"/>
      <c r="CL160" s="33"/>
      <c r="CM160" s="33"/>
      <c r="CN160" s="33"/>
      <c r="CO160" s="33"/>
      <c r="CP160" s="34"/>
      <c r="CQ160" s="33"/>
      <c r="CR160" s="34"/>
    </row>
    <row r="161" spans="1:96" ht="15" x14ac:dyDescent="0.2">
      <c r="A161" s="30">
        <v>3435</v>
      </c>
      <c r="B161" s="30">
        <v>1</v>
      </c>
      <c r="C161" s="30" t="s">
        <v>157</v>
      </c>
      <c r="D161" s="30" t="s">
        <v>127</v>
      </c>
      <c r="E161" s="30">
        <v>49901</v>
      </c>
      <c r="F161" s="30">
        <v>40320</v>
      </c>
      <c r="G161" s="30" t="s">
        <v>26</v>
      </c>
      <c r="H161" s="31">
        <v>0</v>
      </c>
      <c r="I161" s="31">
        <v>0</v>
      </c>
      <c r="J161" s="31">
        <v>0</v>
      </c>
      <c r="K161" s="31">
        <v>0</v>
      </c>
      <c r="L161" s="31">
        <v>0</v>
      </c>
      <c r="M161" s="31">
        <v>0</v>
      </c>
      <c r="N161" s="31">
        <v>0</v>
      </c>
      <c r="O161" s="31">
        <v>550000</v>
      </c>
      <c r="P161" s="31">
        <v>300000</v>
      </c>
      <c r="Q161" s="31">
        <v>250000</v>
      </c>
      <c r="R161" s="31">
        <v>250000</v>
      </c>
      <c r="S161" s="31">
        <v>150000</v>
      </c>
      <c r="T161" s="31">
        <v>0</v>
      </c>
      <c r="U161" s="31">
        <v>0</v>
      </c>
      <c r="V161" s="31">
        <v>0</v>
      </c>
      <c r="W161" s="31">
        <v>0</v>
      </c>
      <c r="X161" s="31">
        <v>0</v>
      </c>
      <c r="Y161" s="31">
        <v>0</v>
      </c>
      <c r="Z161" s="31">
        <v>0</v>
      </c>
      <c r="AA161" s="31">
        <v>0</v>
      </c>
      <c r="AB161" s="31">
        <v>0</v>
      </c>
      <c r="AC161" s="31">
        <v>0</v>
      </c>
      <c r="AD161" s="31">
        <v>0</v>
      </c>
      <c r="AE161" s="31">
        <v>0</v>
      </c>
      <c r="AF161" s="31">
        <v>0</v>
      </c>
      <c r="AG161" s="31">
        <v>0</v>
      </c>
      <c r="AH161" s="31">
        <v>0</v>
      </c>
      <c r="AI161" s="31">
        <v>0</v>
      </c>
      <c r="AJ161" s="31">
        <v>0</v>
      </c>
      <c r="AK161" s="31">
        <v>0</v>
      </c>
      <c r="AL161" s="31">
        <v>0</v>
      </c>
      <c r="AM161" s="31">
        <v>0</v>
      </c>
      <c r="AN161" s="31">
        <v>0</v>
      </c>
      <c r="AO161" s="31">
        <v>0</v>
      </c>
      <c r="AP161" s="31">
        <v>0</v>
      </c>
      <c r="AQ161" s="31">
        <v>0</v>
      </c>
      <c r="AR161" s="31">
        <v>0</v>
      </c>
      <c r="AS161" s="31">
        <v>0</v>
      </c>
      <c r="AT161" s="31">
        <v>0</v>
      </c>
      <c r="AU161" s="31">
        <v>0</v>
      </c>
      <c r="AV161" s="31">
        <v>0</v>
      </c>
      <c r="AW161" s="31">
        <v>0</v>
      </c>
      <c r="AX161" s="31">
        <v>0</v>
      </c>
      <c r="AY161" s="31">
        <v>0</v>
      </c>
      <c r="AZ161" s="31">
        <v>0</v>
      </c>
      <c r="BA161" s="31">
        <v>0</v>
      </c>
      <c r="BB161" s="31">
        <v>0</v>
      </c>
      <c r="BC161" s="31">
        <v>0</v>
      </c>
      <c r="BD161" s="31">
        <v>0</v>
      </c>
      <c r="BE161" s="31">
        <v>0</v>
      </c>
      <c r="BF161" s="31">
        <v>0</v>
      </c>
      <c r="BG161" s="31">
        <v>0</v>
      </c>
      <c r="BH161" s="31">
        <v>0</v>
      </c>
      <c r="BI161" s="31">
        <v>0</v>
      </c>
      <c r="BJ161" s="31">
        <v>0</v>
      </c>
      <c r="BK161" s="31">
        <v>0</v>
      </c>
      <c r="BL161" s="31">
        <v>0</v>
      </c>
      <c r="BM161" s="31">
        <v>0</v>
      </c>
      <c r="BN161" s="31">
        <v>0</v>
      </c>
      <c r="BO161" s="31">
        <v>0</v>
      </c>
      <c r="BP161" s="31">
        <v>0</v>
      </c>
      <c r="BQ161" s="31">
        <v>0</v>
      </c>
      <c r="BR161" s="31">
        <v>0</v>
      </c>
      <c r="BS161" s="31">
        <v>0</v>
      </c>
      <c r="BT161" s="31">
        <v>0</v>
      </c>
      <c r="BU161" s="31">
        <v>0</v>
      </c>
      <c r="BV161" s="31">
        <v>0</v>
      </c>
      <c r="BW161" s="31">
        <v>0</v>
      </c>
      <c r="BX161" s="31">
        <v>0</v>
      </c>
      <c r="BY161" s="31">
        <v>0</v>
      </c>
      <c r="BZ161" s="31">
        <v>0</v>
      </c>
      <c r="CA161" s="31">
        <v>0</v>
      </c>
      <c r="CB161" s="32">
        <v>1500000</v>
      </c>
      <c r="CC161" s="33"/>
      <c r="CD161" s="33"/>
      <c r="CE161" s="33"/>
      <c r="CF161" s="33"/>
      <c r="CG161" s="33"/>
      <c r="CH161" s="33"/>
      <c r="CI161" s="33"/>
      <c r="CJ161" s="33"/>
      <c r="CK161" s="33"/>
      <c r="CL161" s="33"/>
      <c r="CM161" s="33"/>
      <c r="CN161" s="33"/>
      <c r="CO161" s="33"/>
      <c r="CP161" s="34"/>
      <c r="CQ161" s="33"/>
      <c r="CR161" s="34"/>
    </row>
    <row r="162" spans="1:96" ht="15" x14ac:dyDescent="0.2">
      <c r="A162" s="30">
        <v>3436</v>
      </c>
      <c r="B162" s="30">
        <v>1</v>
      </c>
      <c r="C162" s="30" t="s">
        <v>158</v>
      </c>
      <c r="D162" s="30" t="s">
        <v>127</v>
      </c>
      <c r="E162" s="30">
        <v>40000</v>
      </c>
      <c r="F162" s="30">
        <v>40320</v>
      </c>
      <c r="G162" s="30" t="s">
        <v>26</v>
      </c>
      <c r="H162" s="31">
        <v>0</v>
      </c>
      <c r="I162" s="31">
        <v>0</v>
      </c>
      <c r="J162" s="31">
        <v>0</v>
      </c>
      <c r="K162" s="31">
        <v>0</v>
      </c>
      <c r="L162" s="31">
        <v>0</v>
      </c>
      <c r="M162" s="31">
        <v>0</v>
      </c>
      <c r="N162" s="31">
        <v>0</v>
      </c>
      <c r="O162" s="31">
        <v>0</v>
      </c>
      <c r="P162" s="31">
        <v>0</v>
      </c>
      <c r="Q162" s="31">
        <v>0</v>
      </c>
      <c r="R162" s="31">
        <v>0</v>
      </c>
      <c r="S162" s="31">
        <v>0</v>
      </c>
      <c r="T162" s="31">
        <v>0</v>
      </c>
      <c r="U162" s="31">
        <v>0</v>
      </c>
      <c r="V162" s="31">
        <v>0</v>
      </c>
      <c r="W162" s="31">
        <v>0</v>
      </c>
      <c r="X162" s="31">
        <v>0</v>
      </c>
      <c r="Y162" s="31">
        <v>0</v>
      </c>
      <c r="Z162" s="31">
        <v>0</v>
      </c>
      <c r="AA162" s="31">
        <v>0</v>
      </c>
      <c r="AB162" s="31">
        <v>0</v>
      </c>
      <c r="AC162" s="31">
        <v>6666</v>
      </c>
      <c r="AD162" s="31">
        <v>6667</v>
      </c>
      <c r="AE162" s="31">
        <v>6667</v>
      </c>
      <c r="AF162" s="31">
        <v>0</v>
      </c>
      <c r="AG162" s="31">
        <v>0</v>
      </c>
      <c r="AH162" s="31">
        <v>0</v>
      </c>
      <c r="AI162" s="31">
        <v>0</v>
      </c>
      <c r="AJ162" s="31">
        <v>0</v>
      </c>
      <c r="AK162" s="31">
        <v>0</v>
      </c>
      <c r="AL162" s="31">
        <v>31000</v>
      </c>
      <c r="AM162" s="31">
        <v>31000</v>
      </c>
      <c r="AN162" s="31">
        <v>31000</v>
      </c>
      <c r="AO162" s="31">
        <v>31000</v>
      </c>
      <c r="AP162" s="31">
        <v>31000</v>
      </c>
      <c r="AQ162" s="31">
        <v>31000</v>
      </c>
      <c r="AR162" s="31">
        <v>0</v>
      </c>
      <c r="AS162" s="31">
        <v>0</v>
      </c>
      <c r="AT162" s="31">
        <v>0</v>
      </c>
      <c r="AU162" s="31">
        <v>0</v>
      </c>
      <c r="AV162" s="31">
        <v>0</v>
      </c>
      <c r="AW162" s="31">
        <v>0</v>
      </c>
      <c r="AX162" s="31">
        <v>0</v>
      </c>
      <c r="AY162" s="31">
        <v>0</v>
      </c>
      <c r="AZ162" s="31">
        <v>0</v>
      </c>
      <c r="BA162" s="31">
        <v>0</v>
      </c>
      <c r="BB162" s="31">
        <v>0</v>
      </c>
      <c r="BC162" s="31">
        <v>0</v>
      </c>
      <c r="BD162" s="31">
        <v>0</v>
      </c>
      <c r="BE162" s="31">
        <v>0</v>
      </c>
      <c r="BF162" s="31">
        <v>0</v>
      </c>
      <c r="BG162" s="31">
        <v>0</v>
      </c>
      <c r="BH162" s="31">
        <v>0</v>
      </c>
      <c r="BI162" s="31">
        <v>0</v>
      </c>
      <c r="BJ162" s="31">
        <v>0</v>
      </c>
      <c r="BK162" s="31">
        <v>0</v>
      </c>
      <c r="BL162" s="31">
        <v>0</v>
      </c>
      <c r="BM162" s="31">
        <v>0</v>
      </c>
      <c r="BN162" s="31">
        <v>0</v>
      </c>
      <c r="BO162" s="31">
        <v>0</v>
      </c>
      <c r="BP162" s="31">
        <v>0</v>
      </c>
      <c r="BQ162" s="31">
        <v>0</v>
      </c>
      <c r="BR162" s="31">
        <v>0</v>
      </c>
      <c r="BS162" s="31">
        <v>0</v>
      </c>
      <c r="BT162" s="31">
        <v>0</v>
      </c>
      <c r="BU162" s="31">
        <v>0</v>
      </c>
      <c r="BV162" s="31">
        <v>0</v>
      </c>
      <c r="BW162" s="31">
        <v>0</v>
      </c>
      <c r="BX162" s="31">
        <v>0</v>
      </c>
      <c r="BY162" s="31">
        <v>0</v>
      </c>
      <c r="BZ162" s="31">
        <v>0</v>
      </c>
      <c r="CA162" s="31">
        <v>0</v>
      </c>
      <c r="CB162" s="32">
        <v>0</v>
      </c>
      <c r="CC162" s="33"/>
      <c r="CD162" s="33"/>
      <c r="CE162" s="33"/>
      <c r="CF162" s="33"/>
      <c r="CG162" s="33"/>
      <c r="CH162" s="33"/>
      <c r="CI162" s="33"/>
      <c r="CJ162" s="33"/>
      <c r="CK162" s="33"/>
      <c r="CL162" s="33"/>
      <c r="CM162" s="33"/>
      <c r="CN162" s="33"/>
      <c r="CO162" s="33"/>
      <c r="CP162" s="34"/>
      <c r="CQ162" s="33"/>
      <c r="CR162" s="34"/>
    </row>
    <row r="163" spans="1:96" ht="15" x14ac:dyDescent="0.2">
      <c r="A163" s="30">
        <v>3437</v>
      </c>
      <c r="B163" s="30">
        <v>1</v>
      </c>
      <c r="C163" s="30" t="s">
        <v>159</v>
      </c>
      <c r="D163" s="30" t="s">
        <v>127</v>
      </c>
      <c r="E163" s="30">
        <v>40000</v>
      </c>
      <c r="F163" s="30">
        <v>40320</v>
      </c>
      <c r="G163" s="30" t="s">
        <v>26</v>
      </c>
      <c r="H163" s="31">
        <v>0</v>
      </c>
      <c r="I163" s="31">
        <v>0</v>
      </c>
      <c r="J163" s="31">
        <v>0</v>
      </c>
      <c r="K163" s="31">
        <v>0</v>
      </c>
      <c r="L163" s="31">
        <v>0</v>
      </c>
      <c r="M163" s="31">
        <v>0</v>
      </c>
      <c r="N163" s="31">
        <v>0</v>
      </c>
      <c r="O163" s="31">
        <v>0</v>
      </c>
      <c r="P163" s="31">
        <v>0</v>
      </c>
      <c r="Q163" s="31">
        <v>0</v>
      </c>
      <c r="R163" s="31">
        <v>0</v>
      </c>
      <c r="S163" s="31">
        <v>0</v>
      </c>
      <c r="T163" s="31">
        <v>0</v>
      </c>
      <c r="U163" s="31">
        <v>0</v>
      </c>
      <c r="V163" s="31">
        <v>0</v>
      </c>
      <c r="W163" s="31">
        <v>0</v>
      </c>
      <c r="X163" s="31">
        <v>0</v>
      </c>
      <c r="Y163" s="31">
        <v>0</v>
      </c>
      <c r="Z163" s="31">
        <v>0</v>
      </c>
      <c r="AA163" s="31">
        <v>0</v>
      </c>
      <c r="AB163" s="31">
        <v>0</v>
      </c>
      <c r="AC163" s="31">
        <v>0</v>
      </c>
      <c r="AD163" s="31">
        <v>0</v>
      </c>
      <c r="AE163" s="31">
        <v>0</v>
      </c>
      <c r="AF163" s="31">
        <v>0</v>
      </c>
      <c r="AG163" s="31">
        <v>0</v>
      </c>
      <c r="AH163" s="31">
        <v>0</v>
      </c>
      <c r="AI163" s="31">
        <v>0</v>
      </c>
      <c r="AJ163" s="31">
        <v>0</v>
      </c>
      <c r="AK163" s="31">
        <v>0</v>
      </c>
      <c r="AL163" s="31">
        <v>0</v>
      </c>
      <c r="AM163" s="31">
        <v>0</v>
      </c>
      <c r="AN163" s="31">
        <v>0</v>
      </c>
      <c r="AO163" s="31">
        <v>16666</v>
      </c>
      <c r="AP163" s="31">
        <v>16667</v>
      </c>
      <c r="AQ163" s="31">
        <v>16667</v>
      </c>
      <c r="AR163" s="31">
        <v>0</v>
      </c>
      <c r="AS163" s="31">
        <v>0</v>
      </c>
      <c r="AT163" s="31">
        <v>0</v>
      </c>
      <c r="AU163" s="31">
        <v>0</v>
      </c>
      <c r="AV163" s="31">
        <v>0</v>
      </c>
      <c r="AW163" s="31">
        <v>0</v>
      </c>
      <c r="AX163" s="31">
        <v>36833</v>
      </c>
      <c r="AY163" s="31">
        <v>36833</v>
      </c>
      <c r="AZ163" s="31">
        <v>36833</v>
      </c>
      <c r="BA163" s="31">
        <v>36833</v>
      </c>
      <c r="BB163" s="31">
        <v>36833</v>
      </c>
      <c r="BC163" s="31">
        <v>36835</v>
      </c>
      <c r="BD163" s="31">
        <v>0</v>
      </c>
      <c r="BE163" s="31">
        <v>0</v>
      </c>
      <c r="BF163" s="31">
        <v>0</v>
      </c>
      <c r="BG163" s="31">
        <v>0</v>
      </c>
      <c r="BH163" s="31">
        <v>0</v>
      </c>
      <c r="BI163" s="31">
        <v>0</v>
      </c>
      <c r="BJ163" s="31">
        <v>0</v>
      </c>
      <c r="BK163" s="31">
        <v>0</v>
      </c>
      <c r="BL163" s="31">
        <v>0</v>
      </c>
      <c r="BM163" s="31">
        <v>0</v>
      </c>
      <c r="BN163" s="31">
        <v>0</v>
      </c>
      <c r="BO163" s="31">
        <v>0</v>
      </c>
      <c r="BP163" s="31">
        <v>0</v>
      </c>
      <c r="BQ163" s="31">
        <v>0</v>
      </c>
      <c r="BR163" s="31">
        <v>0</v>
      </c>
      <c r="BS163" s="31">
        <v>0</v>
      </c>
      <c r="BT163" s="31">
        <v>0</v>
      </c>
      <c r="BU163" s="31">
        <v>0</v>
      </c>
      <c r="BV163" s="31">
        <v>0</v>
      </c>
      <c r="BW163" s="31">
        <v>0</v>
      </c>
      <c r="BX163" s="31">
        <v>0</v>
      </c>
      <c r="BY163" s="31">
        <v>0</v>
      </c>
      <c r="BZ163" s="31">
        <v>0</v>
      </c>
      <c r="CA163" s="31">
        <v>0</v>
      </c>
      <c r="CB163" s="32">
        <v>0</v>
      </c>
      <c r="CC163" s="33"/>
      <c r="CD163" s="33"/>
      <c r="CE163" s="33"/>
      <c r="CF163" s="33"/>
      <c r="CG163" s="33"/>
      <c r="CH163" s="33"/>
      <c r="CI163" s="33"/>
      <c r="CJ163" s="33"/>
      <c r="CK163" s="33"/>
      <c r="CL163" s="33"/>
      <c r="CM163" s="33"/>
      <c r="CN163" s="33"/>
      <c r="CO163" s="33"/>
      <c r="CP163" s="34"/>
      <c r="CQ163" s="33"/>
      <c r="CR163" s="34"/>
    </row>
    <row r="164" spans="1:96" ht="15" x14ac:dyDescent="0.2">
      <c r="A164" s="30">
        <v>3445</v>
      </c>
      <c r="B164" s="30">
        <v>1</v>
      </c>
      <c r="C164" s="30" t="s">
        <v>160</v>
      </c>
      <c r="D164" s="30" t="s">
        <v>127</v>
      </c>
      <c r="E164" s="30">
        <v>40000</v>
      </c>
      <c r="F164" s="30">
        <v>40320</v>
      </c>
      <c r="G164" s="30" t="s">
        <v>26</v>
      </c>
      <c r="H164" s="31">
        <v>0</v>
      </c>
      <c r="I164" s="31">
        <v>0</v>
      </c>
      <c r="J164" s="31">
        <v>0</v>
      </c>
      <c r="K164" s="31">
        <v>0</v>
      </c>
      <c r="L164" s="31">
        <v>0</v>
      </c>
      <c r="M164" s="31">
        <v>0</v>
      </c>
      <c r="N164" s="31">
        <v>0</v>
      </c>
      <c r="O164" s="31">
        <v>0</v>
      </c>
      <c r="P164" s="31">
        <v>0</v>
      </c>
      <c r="Q164" s="31">
        <v>0</v>
      </c>
      <c r="R164" s="31">
        <v>0</v>
      </c>
      <c r="S164" s="31">
        <v>0</v>
      </c>
      <c r="T164" s="31">
        <v>0</v>
      </c>
      <c r="U164" s="31">
        <v>0</v>
      </c>
      <c r="V164" s="31">
        <v>0</v>
      </c>
      <c r="W164" s="31">
        <v>0</v>
      </c>
      <c r="X164" s="31">
        <v>0</v>
      </c>
      <c r="Y164" s="31">
        <v>0</v>
      </c>
      <c r="Z164" s="31">
        <v>0</v>
      </c>
      <c r="AA164" s="31">
        <v>0</v>
      </c>
      <c r="AB164" s="31">
        <v>0</v>
      </c>
      <c r="AC164" s="31">
        <v>0</v>
      </c>
      <c r="AD164" s="31">
        <v>0</v>
      </c>
      <c r="AE164" s="31">
        <v>0</v>
      </c>
      <c r="AF164" s="31">
        <v>0</v>
      </c>
      <c r="AG164" s="31">
        <v>0</v>
      </c>
      <c r="AH164" s="31">
        <v>0</v>
      </c>
      <c r="AI164" s="31">
        <v>0</v>
      </c>
      <c r="AJ164" s="31">
        <v>0</v>
      </c>
      <c r="AK164" s="31">
        <v>0</v>
      </c>
      <c r="AL164" s="31">
        <v>0</v>
      </c>
      <c r="AM164" s="31">
        <v>0</v>
      </c>
      <c r="AN164" s="31">
        <v>0</v>
      </c>
      <c r="AO164" s="31">
        <v>16666</v>
      </c>
      <c r="AP164" s="31">
        <v>16667</v>
      </c>
      <c r="AQ164" s="31">
        <v>16667</v>
      </c>
      <c r="AR164" s="31">
        <v>0</v>
      </c>
      <c r="AS164" s="31">
        <v>0</v>
      </c>
      <c r="AT164" s="31">
        <v>0</v>
      </c>
      <c r="AU164" s="31">
        <v>0</v>
      </c>
      <c r="AV164" s="31">
        <v>0</v>
      </c>
      <c r="AW164" s="31">
        <v>0</v>
      </c>
      <c r="AX164" s="31">
        <v>36833</v>
      </c>
      <c r="AY164" s="31">
        <v>36833</v>
      </c>
      <c r="AZ164" s="31">
        <v>36833</v>
      </c>
      <c r="BA164" s="31">
        <v>36833</v>
      </c>
      <c r="BB164" s="31">
        <v>36833</v>
      </c>
      <c r="BC164" s="31">
        <v>36835</v>
      </c>
      <c r="BD164" s="31">
        <v>0</v>
      </c>
      <c r="BE164" s="31">
        <v>0</v>
      </c>
      <c r="BF164" s="31">
        <v>0</v>
      </c>
      <c r="BG164" s="31">
        <v>0</v>
      </c>
      <c r="BH164" s="31">
        <v>0</v>
      </c>
      <c r="BI164" s="31">
        <v>0</v>
      </c>
      <c r="BJ164" s="31">
        <v>0</v>
      </c>
      <c r="BK164" s="31">
        <v>0</v>
      </c>
      <c r="BL164" s="31">
        <v>0</v>
      </c>
      <c r="BM164" s="31">
        <v>0</v>
      </c>
      <c r="BN164" s="31">
        <v>0</v>
      </c>
      <c r="BO164" s="31">
        <v>0</v>
      </c>
      <c r="BP164" s="31">
        <v>0</v>
      </c>
      <c r="BQ164" s="31">
        <v>0</v>
      </c>
      <c r="BR164" s="31">
        <v>0</v>
      </c>
      <c r="BS164" s="31">
        <v>0</v>
      </c>
      <c r="BT164" s="31">
        <v>0</v>
      </c>
      <c r="BU164" s="31">
        <v>0</v>
      </c>
      <c r="BV164" s="31">
        <v>0</v>
      </c>
      <c r="BW164" s="31">
        <v>0</v>
      </c>
      <c r="BX164" s="31">
        <v>0</v>
      </c>
      <c r="BY164" s="31">
        <v>0</v>
      </c>
      <c r="BZ164" s="31">
        <v>0</v>
      </c>
      <c r="CA164" s="31">
        <v>0</v>
      </c>
      <c r="CB164" s="32">
        <v>0</v>
      </c>
      <c r="CC164" s="33"/>
      <c r="CD164" s="33"/>
      <c r="CE164" s="33"/>
      <c r="CF164" s="33"/>
      <c r="CG164" s="33"/>
      <c r="CH164" s="33"/>
      <c r="CI164" s="33"/>
      <c r="CJ164" s="33"/>
      <c r="CK164" s="33"/>
      <c r="CL164" s="33"/>
      <c r="CM164" s="33"/>
      <c r="CN164" s="33"/>
      <c r="CO164" s="33"/>
      <c r="CP164" s="34"/>
      <c r="CQ164" s="33"/>
      <c r="CR164" s="34"/>
    </row>
    <row r="165" spans="1:96" ht="15" x14ac:dyDescent="0.2">
      <c r="A165" s="30">
        <v>3448</v>
      </c>
      <c r="B165" s="30">
        <v>1</v>
      </c>
      <c r="C165" s="30" t="s">
        <v>161</v>
      </c>
      <c r="D165" s="30" t="s">
        <v>141</v>
      </c>
      <c r="E165" s="30">
        <v>40000</v>
      </c>
      <c r="F165" s="30">
        <v>40320</v>
      </c>
      <c r="G165" s="30" t="s">
        <v>26</v>
      </c>
      <c r="H165" s="31">
        <v>0</v>
      </c>
      <c r="I165" s="31">
        <v>0</v>
      </c>
      <c r="J165" s="31">
        <v>0</v>
      </c>
      <c r="K165" s="31">
        <v>0</v>
      </c>
      <c r="L165" s="31">
        <v>0</v>
      </c>
      <c r="M165" s="31">
        <v>0</v>
      </c>
      <c r="N165" s="31">
        <v>0</v>
      </c>
      <c r="O165" s="31">
        <v>0</v>
      </c>
      <c r="P165" s="31">
        <v>0</v>
      </c>
      <c r="Q165" s="31">
        <v>0</v>
      </c>
      <c r="R165" s="31">
        <v>0</v>
      </c>
      <c r="S165" s="31">
        <v>0</v>
      </c>
      <c r="T165" s="31">
        <v>0</v>
      </c>
      <c r="U165" s="31">
        <v>0</v>
      </c>
      <c r="V165" s="31">
        <v>0</v>
      </c>
      <c r="W165" s="31">
        <v>0</v>
      </c>
      <c r="X165" s="31">
        <v>0</v>
      </c>
      <c r="Y165" s="31">
        <v>0</v>
      </c>
      <c r="Z165" s="31">
        <v>0</v>
      </c>
      <c r="AA165" s="31">
        <v>0</v>
      </c>
      <c r="AB165" s="31">
        <v>0</v>
      </c>
      <c r="AC165" s="31">
        <v>0</v>
      </c>
      <c r="AD165" s="31">
        <v>0</v>
      </c>
      <c r="AE165" s="31">
        <v>0</v>
      </c>
      <c r="AF165" s="31">
        <v>0</v>
      </c>
      <c r="AG165" s="31">
        <v>0</v>
      </c>
      <c r="AH165" s="31">
        <v>0</v>
      </c>
      <c r="AI165" s="31">
        <v>0</v>
      </c>
      <c r="AJ165" s="31">
        <v>0</v>
      </c>
      <c r="AK165" s="31">
        <v>0</v>
      </c>
      <c r="AL165" s="31">
        <v>0</v>
      </c>
      <c r="AM165" s="31">
        <v>0</v>
      </c>
      <c r="AN165" s="31">
        <v>0</v>
      </c>
      <c r="AO165" s="31">
        <v>0</v>
      </c>
      <c r="AP165" s="31">
        <v>0</v>
      </c>
      <c r="AQ165" s="31">
        <v>0</v>
      </c>
      <c r="AR165" s="31">
        <v>0</v>
      </c>
      <c r="AS165" s="31">
        <v>0</v>
      </c>
      <c r="AT165" s="31">
        <v>0</v>
      </c>
      <c r="AU165" s="31">
        <v>0</v>
      </c>
      <c r="AV165" s="31">
        <v>0</v>
      </c>
      <c r="AW165" s="31">
        <v>0</v>
      </c>
      <c r="AX165" s="31">
        <v>0</v>
      </c>
      <c r="AY165" s="31">
        <v>0</v>
      </c>
      <c r="AZ165" s="31">
        <v>0</v>
      </c>
      <c r="BA165" s="31">
        <v>0</v>
      </c>
      <c r="BB165" s="31">
        <v>0</v>
      </c>
      <c r="BC165" s="31">
        <v>0</v>
      </c>
      <c r="BD165" s="31">
        <v>71638</v>
      </c>
      <c r="BE165" s="31">
        <v>71638</v>
      </c>
      <c r="BF165" s="31">
        <v>71638</v>
      </c>
      <c r="BG165" s="31">
        <v>71638</v>
      </c>
      <c r="BH165" s="31">
        <v>71638</v>
      </c>
      <c r="BI165" s="31">
        <v>71638</v>
      </c>
      <c r="BJ165" s="31">
        <v>71982</v>
      </c>
      <c r="BK165" s="31">
        <v>71638</v>
      </c>
      <c r="BL165" s="31">
        <v>71638</v>
      </c>
      <c r="BM165" s="31">
        <v>71638</v>
      </c>
      <c r="BN165" s="31">
        <v>71638</v>
      </c>
      <c r="BO165" s="31">
        <v>71638</v>
      </c>
      <c r="BP165" s="31">
        <v>71638</v>
      </c>
      <c r="BQ165" s="31">
        <v>71638</v>
      </c>
      <c r="BR165" s="31">
        <v>71638</v>
      </c>
      <c r="BS165" s="31">
        <v>71638</v>
      </c>
      <c r="BT165" s="31">
        <v>71638</v>
      </c>
      <c r="BU165" s="31">
        <v>71638</v>
      </c>
      <c r="BV165" s="31">
        <v>71982</v>
      </c>
      <c r="BW165" s="31">
        <v>71638</v>
      </c>
      <c r="BX165" s="31">
        <v>71638</v>
      </c>
      <c r="BY165" s="31">
        <v>71638</v>
      </c>
      <c r="BZ165" s="31">
        <v>71638</v>
      </c>
      <c r="CA165" s="31">
        <v>71638</v>
      </c>
      <c r="CB165" s="32">
        <v>0</v>
      </c>
      <c r="CC165" s="33"/>
      <c r="CD165" s="33"/>
      <c r="CE165" s="33"/>
      <c r="CF165" s="33"/>
      <c r="CG165" s="33"/>
      <c r="CH165" s="33"/>
      <c r="CI165" s="33"/>
      <c r="CJ165" s="33"/>
      <c r="CK165" s="33"/>
      <c r="CL165" s="33"/>
      <c r="CM165" s="33"/>
      <c r="CN165" s="33"/>
      <c r="CO165" s="33"/>
      <c r="CP165" s="34"/>
      <c r="CQ165" s="33"/>
      <c r="CR165" s="34"/>
    </row>
    <row r="166" spans="1:96" ht="15" x14ac:dyDescent="0.2">
      <c r="A166" s="30">
        <v>3450</v>
      </c>
      <c r="B166" s="30">
        <v>1</v>
      </c>
      <c r="C166" s="30" t="s">
        <v>162</v>
      </c>
      <c r="D166" s="30" t="s">
        <v>127</v>
      </c>
      <c r="E166" s="30">
        <v>49901</v>
      </c>
      <c r="F166" s="30">
        <v>40320</v>
      </c>
      <c r="G166" s="30" t="s">
        <v>26</v>
      </c>
      <c r="H166" s="31">
        <v>260000</v>
      </c>
      <c r="I166" s="31">
        <v>60000</v>
      </c>
      <c r="J166" s="31">
        <v>60000</v>
      </c>
      <c r="K166" s="31">
        <v>60000</v>
      </c>
      <c r="L166" s="31">
        <v>60000</v>
      </c>
      <c r="M166" s="31">
        <v>0</v>
      </c>
      <c r="N166" s="31">
        <v>0</v>
      </c>
      <c r="O166" s="31">
        <v>0</v>
      </c>
      <c r="P166" s="31">
        <v>0</v>
      </c>
      <c r="Q166" s="31">
        <v>0</v>
      </c>
      <c r="R166" s="31">
        <v>0</v>
      </c>
      <c r="S166" s="31">
        <v>0</v>
      </c>
      <c r="T166" s="31">
        <v>0</v>
      </c>
      <c r="U166" s="31">
        <v>0</v>
      </c>
      <c r="V166" s="31">
        <v>0</v>
      </c>
      <c r="W166" s="31">
        <v>0</v>
      </c>
      <c r="X166" s="31">
        <v>0</v>
      </c>
      <c r="Y166" s="31">
        <v>0</v>
      </c>
      <c r="Z166" s="31">
        <v>0</v>
      </c>
      <c r="AA166" s="31">
        <v>0</v>
      </c>
      <c r="AB166" s="31">
        <v>0</v>
      </c>
      <c r="AC166" s="31">
        <v>0</v>
      </c>
      <c r="AD166" s="31">
        <v>0</v>
      </c>
      <c r="AE166" s="31">
        <v>0</v>
      </c>
      <c r="AF166" s="31">
        <v>0</v>
      </c>
      <c r="AG166" s="31">
        <v>0</v>
      </c>
      <c r="AH166" s="31">
        <v>0</v>
      </c>
      <c r="AI166" s="31">
        <v>0</v>
      </c>
      <c r="AJ166" s="31">
        <v>0</v>
      </c>
      <c r="AK166" s="31">
        <v>0</v>
      </c>
      <c r="AL166" s="31">
        <v>0</v>
      </c>
      <c r="AM166" s="31">
        <v>0</v>
      </c>
      <c r="AN166" s="31">
        <v>0</v>
      </c>
      <c r="AO166" s="31">
        <v>0</v>
      </c>
      <c r="AP166" s="31">
        <v>0</v>
      </c>
      <c r="AQ166" s="31">
        <v>0</v>
      </c>
      <c r="AR166" s="31">
        <v>0</v>
      </c>
      <c r="AS166" s="31">
        <v>0</v>
      </c>
      <c r="AT166" s="31">
        <v>0</v>
      </c>
      <c r="AU166" s="31">
        <v>0</v>
      </c>
      <c r="AV166" s="31">
        <v>0</v>
      </c>
      <c r="AW166" s="31">
        <v>0</v>
      </c>
      <c r="AX166" s="31">
        <v>0</v>
      </c>
      <c r="AY166" s="31">
        <v>0</v>
      </c>
      <c r="AZ166" s="31">
        <v>0</v>
      </c>
      <c r="BA166" s="31">
        <v>0</v>
      </c>
      <c r="BB166" s="31">
        <v>0</v>
      </c>
      <c r="BC166" s="31">
        <v>0</v>
      </c>
      <c r="BD166" s="31">
        <v>0</v>
      </c>
      <c r="BE166" s="31">
        <v>0</v>
      </c>
      <c r="BF166" s="31">
        <v>0</v>
      </c>
      <c r="BG166" s="31">
        <v>0</v>
      </c>
      <c r="BH166" s="31">
        <v>0</v>
      </c>
      <c r="BI166" s="31">
        <v>0</v>
      </c>
      <c r="BJ166" s="31">
        <v>0</v>
      </c>
      <c r="BK166" s="31">
        <v>0</v>
      </c>
      <c r="BL166" s="31">
        <v>0</v>
      </c>
      <c r="BM166" s="31">
        <v>0</v>
      </c>
      <c r="BN166" s="31">
        <v>0</v>
      </c>
      <c r="BO166" s="31">
        <v>0</v>
      </c>
      <c r="BP166" s="31">
        <v>0</v>
      </c>
      <c r="BQ166" s="31">
        <v>0</v>
      </c>
      <c r="BR166" s="31">
        <v>0</v>
      </c>
      <c r="BS166" s="31">
        <v>0</v>
      </c>
      <c r="BT166" s="31">
        <v>0</v>
      </c>
      <c r="BU166" s="31">
        <v>0</v>
      </c>
      <c r="BV166" s="31">
        <v>0</v>
      </c>
      <c r="BW166" s="31">
        <v>0</v>
      </c>
      <c r="BX166" s="31">
        <v>0</v>
      </c>
      <c r="BY166" s="31">
        <v>0</v>
      </c>
      <c r="BZ166" s="31">
        <v>0</v>
      </c>
      <c r="CA166" s="31">
        <v>0</v>
      </c>
      <c r="CB166" s="32">
        <v>500000</v>
      </c>
      <c r="CC166" s="33"/>
      <c r="CD166" s="33"/>
      <c r="CE166" s="33"/>
      <c r="CF166" s="33"/>
      <c r="CG166" s="33"/>
      <c r="CH166" s="33"/>
      <c r="CI166" s="33"/>
      <c r="CJ166" s="33"/>
      <c r="CK166" s="33"/>
      <c r="CL166" s="33"/>
      <c r="CM166" s="33"/>
      <c r="CN166" s="33"/>
      <c r="CO166" s="33"/>
      <c r="CP166" s="34"/>
      <c r="CQ166" s="33"/>
      <c r="CR166" s="34"/>
    </row>
    <row r="167" spans="1:96" ht="15" x14ac:dyDescent="0.2">
      <c r="A167" s="30">
        <v>3453</v>
      </c>
      <c r="B167" s="30">
        <v>1</v>
      </c>
      <c r="C167" s="30" t="s">
        <v>163</v>
      </c>
      <c r="D167" s="30" t="s">
        <v>141</v>
      </c>
      <c r="E167" s="30">
        <v>40000</v>
      </c>
      <c r="F167" s="30">
        <v>40320</v>
      </c>
      <c r="G167" s="30" t="s">
        <v>26</v>
      </c>
      <c r="H167" s="31">
        <v>0</v>
      </c>
      <c r="I167" s="31">
        <v>0</v>
      </c>
      <c r="J167" s="31">
        <v>50000</v>
      </c>
      <c r="K167" s="31">
        <v>50000</v>
      </c>
      <c r="L167" s="31">
        <v>50000</v>
      </c>
      <c r="M167" s="31">
        <v>50000</v>
      </c>
      <c r="N167" s="31">
        <v>50000</v>
      </c>
      <c r="O167" s="31">
        <v>50000</v>
      </c>
      <c r="P167" s="31">
        <v>15000</v>
      </c>
      <c r="Q167" s="31">
        <v>0</v>
      </c>
      <c r="R167" s="31">
        <v>0</v>
      </c>
      <c r="S167" s="31">
        <v>0</v>
      </c>
      <c r="T167" s="31">
        <v>0</v>
      </c>
      <c r="U167" s="31">
        <v>0</v>
      </c>
      <c r="V167" s="31">
        <v>0</v>
      </c>
      <c r="W167" s="31">
        <v>0</v>
      </c>
      <c r="X167" s="31">
        <v>0</v>
      </c>
      <c r="Y167" s="31">
        <v>0</v>
      </c>
      <c r="Z167" s="31">
        <v>0</v>
      </c>
      <c r="AA167" s="31">
        <v>0</v>
      </c>
      <c r="AB167" s="31">
        <v>100000</v>
      </c>
      <c r="AC167" s="31">
        <v>100000</v>
      </c>
      <c r="AD167" s="31">
        <v>100000</v>
      </c>
      <c r="AE167" s="31">
        <v>15000</v>
      </c>
      <c r="AF167" s="31">
        <v>0</v>
      </c>
      <c r="AG167" s="31">
        <v>0</v>
      </c>
      <c r="AH167" s="31">
        <v>0</v>
      </c>
      <c r="AI167" s="31">
        <v>0</v>
      </c>
      <c r="AJ167" s="31">
        <v>0</v>
      </c>
      <c r="AK167" s="31">
        <v>0</v>
      </c>
      <c r="AL167" s="31">
        <v>0</v>
      </c>
      <c r="AM167" s="31">
        <v>0</v>
      </c>
      <c r="AN167" s="31">
        <v>100000</v>
      </c>
      <c r="AO167" s="31">
        <v>100000</v>
      </c>
      <c r="AP167" s="31">
        <v>100000</v>
      </c>
      <c r="AQ167" s="31">
        <v>15000</v>
      </c>
      <c r="AR167" s="31">
        <v>0</v>
      </c>
      <c r="AS167" s="31">
        <v>0</v>
      </c>
      <c r="AT167" s="31">
        <v>0</v>
      </c>
      <c r="AU167" s="31">
        <v>0</v>
      </c>
      <c r="AV167" s="31">
        <v>0</v>
      </c>
      <c r="AW167" s="31">
        <v>0</v>
      </c>
      <c r="AX167" s="31">
        <v>0</v>
      </c>
      <c r="AY167" s="31">
        <v>0</v>
      </c>
      <c r="AZ167" s="31">
        <v>100000</v>
      </c>
      <c r="BA167" s="31">
        <v>100000</v>
      </c>
      <c r="BB167" s="31">
        <v>100000</v>
      </c>
      <c r="BC167" s="31">
        <v>15000</v>
      </c>
      <c r="BD167" s="31">
        <v>0</v>
      </c>
      <c r="BE167" s="31">
        <v>0</v>
      </c>
      <c r="BF167" s="31">
        <v>0</v>
      </c>
      <c r="BG167" s="31">
        <v>0</v>
      </c>
      <c r="BH167" s="31">
        <v>0</v>
      </c>
      <c r="BI167" s="31">
        <v>0</v>
      </c>
      <c r="BJ167" s="31">
        <v>0</v>
      </c>
      <c r="BK167" s="31">
        <v>0</v>
      </c>
      <c r="BL167" s="31">
        <v>100000</v>
      </c>
      <c r="BM167" s="31">
        <v>100000</v>
      </c>
      <c r="BN167" s="31">
        <v>100000</v>
      </c>
      <c r="BO167" s="31">
        <v>15000</v>
      </c>
      <c r="BP167" s="31">
        <v>0</v>
      </c>
      <c r="BQ167" s="31">
        <v>0</v>
      </c>
      <c r="BR167" s="31">
        <v>0</v>
      </c>
      <c r="BS167" s="31">
        <v>0</v>
      </c>
      <c r="BT167" s="31">
        <v>0</v>
      </c>
      <c r="BU167" s="31">
        <v>0</v>
      </c>
      <c r="BV167" s="31">
        <v>0</v>
      </c>
      <c r="BW167" s="31">
        <v>0</v>
      </c>
      <c r="BX167" s="31">
        <v>100000</v>
      </c>
      <c r="BY167" s="31">
        <v>100000</v>
      </c>
      <c r="BZ167" s="31">
        <v>100000</v>
      </c>
      <c r="CA167" s="31">
        <v>15000</v>
      </c>
      <c r="CB167" s="32">
        <v>315000</v>
      </c>
      <c r="CC167" s="33"/>
      <c r="CD167" s="33"/>
      <c r="CE167" s="33"/>
      <c r="CF167" s="33"/>
      <c r="CG167" s="33"/>
      <c r="CH167" s="33"/>
      <c r="CI167" s="33"/>
      <c r="CJ167" s="33"/>
      <c r="CK167" s="33"/>
      <c r="CL167" s="33"/>
      <c r="CM167" s="33"/>
      <c r="CN167" s="33"/>
      <c r="CO167" s="33"/>
      <c r="CP167" s="34"/>
      <c r="CQ167" s="33"/>
      <c r="CR167" s="34"/>
    </row>
    <row r="168" spans="1:96" ht="15" x14ac:dyDescent="0.2">
      <c r="A168" s="30">
        <v>3455</v>
      </c>
      <c r="B168" s="30">
        <v>1</v>
      </c>
      <c r="C168" s="30" t="s">
        <v>164</v>
      </c>
      <c r="D168" s="30" t="s">
        <v>127</v>
      </c>
      <c r="E168" s="30">
        <v>40000</v>
      </c>
      <c r="F168" s="30">
        <v>40320</v>
      </c>
      <c r="G168" s="30" t="s">
        <v>26</v>
      </c>
      <c r="H168" s="31">
        <v>0</v>
      </c>
      <c r="I168" s="31">
        <v>0</v>
      </c>
      <c r="J168" s="31">
        <v>0</v>
      </c>
      <c r="K168" s="31">
        <v>0</v>
      </c>
      <c r="L168" s="31">
        <v>0</v>
      </c>
      <c r="M168" s="31">
        <v>0</v>
      </c>
      <c r="N168" s="31">
        <v>0</v>
      </c>
      <c r="O168" s="31">
        <v>0</v>
      </c>
      <c r="P168" s="31">
        <v>0</v>
      </c>
      <c r="Q168" s="31">
        <v>0</v>
      </c>
      <c r="R168" s="31">
        <v>0</v>
      </c>
      <c r="S168" s="31">
        <v>0</v>
      </c>
      <c r="T168" s="31">
        <v>0</v>
      </c>
      <c r="U168" s="31">
        <v>0</v>
      </c>
      <c r="V168" s="31">
        <v>0</v>
      </c>
      <c r="W168" s="31">
        <v>0</v>
      </c>
      <c r="X168" s="31">
        <v>0</v>
      </c>
      <c r="Y168" s="31">
        <v>0</v>
      </c>
      <c r="Z168" s="31">
        <v>0</v>
      </c>
      <c r="AA168" s="31">
        <v>0</v>
      </c>
      <c r="AB168" s="31">
        <v>0</v>
      </c>
      <c r="AC168" s="31">
        <v>0</v>
      </c>
      <c r="AD168" s="31">
        <v>0</v>
      </c>
      <c r="AE168" s="31">
        <v>0</v>
      </c>
      <c r="AF168" s="31">
        <v>0</v>
      </c>
      <c r="AG168" s="31">
        <v>0</v>
      </c>
      <c r="AH168" s="31">
        <v>0</v>
      </c>
      <c r="AI168" s="31">
        <v>0</v>
      </c>
      <c r="AJ168" s="31">
        <v>0</v>
      </c>
      <c r="AK168" s="31">
        <v>0</v>
      </c>
      <c r="AL168" s="31">
        <v>0</v>
      </c>
      <c r="AM168" s="31">
        <v>0</v>
      </c>
      <c r="AN168" s="31">
        <v>0</v>
      </c>
      <c r="AO168" s="31">
        <v>6666</v>
      </c>
      <c r="AP168" s="31">
        <v>6667</v>
      </c>
      <c r="AQ168" s="31">
        <v>6667</v>
      </c>
      <c r="AR168" s="31">
        <v>0</v>
      </c>
      <c r="AS168" s="31">
        <v>0</v>
      </c>
      <c r="AT168" s="31">
        <v>0</v>
      </c>
      <c r="AU168" s="31">
        <v>0</v>
      </c>
      <c r="AV168" s="31">
        <v>0</v>
      </c>
      <c r="AW168" s="31">
        <v>0</v>
      </c>
      <c r="AX168" s="31">
        <v>8833</v>
      </c>
      <c r="AY168" s="31">
        <v>8833</v>
      </c>
      <c r="AZ168" s="31">
        <v>8833</v>
      </c>
      <c r="BA168" s="31">
        <v>8833</v>
      </c>
      <c r="BB168" s="31">
        <v>8833</v>
      </c>
      <c r="BC168" s="31">
        <v>8835</v>
      </c>
      <c r="BD168" s="31">
        <v>0</v>
      </c>
      <c r="BE168" s="31">
        <v>0</v>
      </c>
      <c r="BF168" s="31">
        <v>0</v>
      </c>
      <c r="BG168" s="31">
        <v>0</v>
      </c>
      <c r="BH168" s="31">
        <v>0</v>
      </c>
      <c r="BI168" s="31">
        <v>0</v>
      </c>
      <c r="BJ168" s="31">
        <v>0</v>
      </c>
      <c r="BK168" s="31">
        <v>0</v>
      </c>
      <c r="BL168" s="31">
        <v>0</v>
      </c>
      <c r="BM168" s="31">
        <v>0</v>
      </c>
      <c r="BN168" s="31">
        <v>0</v>
      </c>
      <c r="BO168" s="31">
        <v>0</v>
      </c>
      <c r="BP168" s="31">
        <v>0</v>
      </c>
      <c r="BQ168" s="31">
        <v>0</v>
      </c>
      <c r="BR168" s="31">
        <v>0</v>
      </c>
      <c r="BS168" s="31">
        <v>0</v>
      </c>
      <c r="BT168" s="31">
        <v>0</v>
      </c>
      <c r="BU168" s="31">
        <v>0</v>
      </c>
      <c r="BV168" s="31">
        <v>0</v>
      </c>
      <c r="BW168" s="31">
        <v>0</v>
      </c>
      <c r="BX168" s="31">
        <v>0</v>
      </c>
      <c r="BY168" s="31">
        <v>0</v>
      </c>
      <c r="BZ168" s="31">
        <v>0</v>
      </c>
      <c r="CA168" s="31">
        <v>0</v>
      </c>
      <c r="CB168" s="32">
        <v>0</v>
      </c>
      <c r="CC168" s="33"/>
      <c r="CD168" s="33"/>
      <c r="CE168" s="33"/>
      <c r="CF168" s="33"/>
      <c r="CG168" s="33"/>
      <c r="CH168" s="33"/>
      <c r="CI168" s="33"/>
      <c r="CJ168" s="33"/>
      <c r="CK168" s="33"/>
      <c r="CL168" s="33"/>
      <c r="CM168" s="33"/>
      <c r="CN168" s="33"/>
      <c r="CO168" s="33"/>
      <c r="CP168" s="34"/>
      <c r="CQ168" s="33"/>
      <c r="CR168" s="34"/>
    </row>
    <row r="169" spans="1:96" ht="15" x14ac:dyDescent="0.2">
      <c r="A169" s="30">
        <v>3456</v>
      </c>
      <c r="B169" s="30">
        <v>1</v>
      </c>
      <c r="C169" s="30" t="s">
        <v>165</v>
      </c>
      <c r="D169" s="30" t="s">
        <v>127</v>
      </c>
      <c r="E169" s="30">
        <v>40000</v>
      </c>
      <c r="F169" s="30">
        <v>40320</v>
      </c>
      <c r="G169" s="30" t="s">
        <v>26</v>
      </c>
      <c r="H169" s="31">
        <v>0</v>
      </c>
      <c r="I169" s="31">
        <v>0</v>
      </c>
      <c r="J169" s="31">
        <v>0</v>
      </c>
      <c r="K169" s="31">
        <v>0</v>
      </c>
      <c r="L169" s="31">
        <v>0</v>
      </c>
      <c r="M169" s="31">
        <v>0</v>
      </c>
      <c r="N169" s="31">
        <v>0</v>
      </c>
      <c r="O169" s="31">
        <v>0</v>
      </c>
      <c r="P169" s="31">
        <v>0</v>
      </c>
      <c r="Q169" s="31">
        <v>0</v>
      </c>
      <c r="R169" s="31">
        <v>0</v>
      </c>
      <c r="S169" s="31">
        <v>0</v>
      </c>
      <c r="T169" s="31">
        <v>0</v>
      </c>
      <c r="U169" s="31">
        <v>0</v>
      </c>
      <c r="V169" s="31">
        <v>0</v>
      </c>
      <c r="W169" s="31">
        <v>0</v>
      </c>
      <c r="X169" s="31">
        <v>0</v>
      </c>
      <c r="Y169" s="31">
        <v>0</v>
      </c>
      <c r="Z169" s="31">
        <v>0</v>
      </c>
      <c r="AA169" s="31">
        <v>0</v>
      </c>
      <c r="AB169" s="31">
        <v>0</v>
      </c>
      <c r="AC169" s="31">
        <v>0</v>
      </c>
      <c r="AD169" s="31">
        <v>0</v>
      </c>
      <c r="AE169" s="31">
        <v>0</v>
      </c>
      <c r="AF169" s="31">
        <v>0</v>
      </c>
      <c r="AG169" s="31">
        <v>0</v>
      </c>
      <c r="AH169" s="31">
        <v>0</v>
      </c>
      <c r="AI169" s="31">
        <v>0</v>
      </c>
      <c r="AJ169" s="31">
        <v>0</v>
      </c>
      <c r="AK169" s="31">
        <v>0</v>
      </c>
      <c r="AL169" s="31">
        <v>0</v>
      </c>
      <c r="AM169" s="31">
        <v>0</v>
      </c>
      <c r="AN169" s="31">
        <v>0</v>
      </c>
      <c r="AO169" s="31">
        <v>16666</v>
      </c>
      <c r="AP169" s="31">
        <v>16667</v>
      </c>
      <c r="AQ169" s="31">
        <v>16667</v>
      </c>
      <c r="AR169" s="31">
        <v>0</v>
      </c>
      <c r="AS169" s="31">
        <v>0</v>
      </c>
      <c r="AT169" s="31">
        <v>0</v>
      </c>
      <c r="AU169" s="31">
        <v>0</v>
      </c>
      <c r="AV169" s="31">
        <v>0</v>
      </c>
      <c r="AW169" s="31">
        <v>0</v>
      </c>
      <c r="AX169" s="31">
        <v>85500</v>
      </c>
      <c r="AY169" s="31">
        <v>85500</v>
      </c>
      <c r="AZ169" s="31">
        <v>85500</v>
      </c>
      <c r="BA169" s="31">
        <v>85500</v>
      </c>
      <c r="BB169" s="31">
        <v>85500</v>
      </c>
      <c r="BC169" s="31">
        <v>85500</v>
      </c>
      <c r="BD169" s="31">
        <v>0</v>
      </c>
      <c r="BE169" s="31">
        <v>0</v>
      </c>
      <c r="BF169" s="31">
        <v>0</v>
      </c>
      <c r="BG169" s="31">
        <v>0</v>
      </c>
      <c r="BH169" s="31">
        <v>0</v>
      </c>
      <c r="BI169" s="31">
        <v>0</v>
      </c>
      <c r="BJ169" s="31">
        <v>0</v>
      </c>
      <c r="BK169" s="31">
        <v>0</v>
      </c>
      <c r="BL169" s="31">
        <v>0</v>
      </c>
      <c r="BM169" s="31">
        <v>0</v>
      </c>
      <c r="BN169" s="31">
        <v>0</v>
      </c>
      <c r="BO169" s="31">
        <v>0</v>
      </c>
      <c r="BP169" s="31">
        <v>0</v>
      </c>
      <c r="BQ169" s="31">
        <v>0</v>
      </c>
      <c r="BR169" s="31">
        <v>0</v>
      </c>
      <c r="BS169" s="31">
        <v>0</v>
      </c>
      <c r="BT169" s="31">
        <v>0</v>
      </c>
      <c r="BU169" s="31">
        <v>0</v>
      </c>
      <c r="BV169" s="31">
        <v>0</v>
      </c>
      <c r="BW169" s="31">
        <v>0</v>
      </c>
      <c r="BX169" s="31">
        <v>0</v>
      </c>
      <c r="BY169" s="31">
        <v>0</v>
      </c>
      <c r="BZ169" s="31">
        <v>0</v>
      </c>
      <c r="CA169" s="31">
        <v>0</v>
      </c>
      <c r="CB169" s="32">
        <v>0</v>
      </c>
      <c r="CC169" s="33"/>
      <c r="CD169" s="33"/>
      <c r="CE169" s="33"/>
      <c r="CF169" s="33"/>
      <c r="CG169" s="33"/>
      <c r="CH169" s="33"/>
      <c r="CI169" s="33"/>
      <c r="CJ169" s="33"/>
      <c r="CK169" s="33"/>
      <c r="CL169" s="33"/>
      <c r="CM169" s="33"/>
      <c r="CN169" s="33"/>
      <c r="CO169" s="33"/>
      <c r="CP169" s="34"/>
      <c r="CQ169" s="33"/>
      <c r="CR169" s="34"/>
    </row>
    <row r="170" spans="1:96" ht="15" x14ac:dyDescent="0.2">
      <c r="A170" s="30">
        <v>3459</v>
      </c>
      <c r="B170" s="30">
        <v>1</v>
      </c>
      <c r="C170" s="30" t="s">
        <v>166</v>
      </c>
      <c r="D170" s="30" t="s">
        <v>127</v>
      </c>
      <c r="E170" s="30">
        <v>40000</v>
      </c>
      <c r="F170" s="30">
        <v>40320</v>
      </c>
      <c r="G170" s="30" t="s">
        <v>26</v>
      </c>
      <c r="H170" s="31">
        <v>0</v>
      </c>
      <c r="I170" s="31">
        <v>0</v>
      </c>
      <c r="J170" s="31">
        <v>0</v>
      </c>
      <c r="K170" s="31">
        <v>0</v>
      </c>
      <c r="L170" s="31">
        <v>0</v>
      </c>
      <c r="M170" s="31">
        <v>0</v>
      </c>
      <c r="N170" s="31">
        <v>0</v>
      </c>
      <c r="O170" s="31">
        <v>0</v>
      </c>
      <c r="P170" s="31">
        <v>0</v>
      </c>
      <c r="Q170" s="31">
        <v>0</v>
      </c>
      <c r="R170" s="31">
        <v>0</v>
      </c>
      <c r="S170" s="31">
        <v>0</v>
      </c>
      <c r="T170" s="31">
        <v>0</v>
      </c>
      <c r="U170" s="31">
        <v>0</v>
      </c>
      <c r="V170" s="31">
        <v>0</v>
      </c>
      <c r="W170" s="31">
        <v>0</v>
      </c>
      <c r="X170" s="31">
        <v>0</v>
      </c>
      <c r="Y170" s="31">
        <v>0</v>
      </c>
      <c r="Z170" s="31">
        <v>0</v>
      </c>
      <c r="AA170" s="31">
        <v>0</v>
      </c>
      <c r="AB170" s="31">
        <v>0</v>
      </c>
      <c r="AC170" s="31">
        <v>0</v>
      </c>
      <c r="AD170" s="31">
        <v>0</v>
      </c>
      <c r="AE170" s="31">
        <v>0</v>
      </c>
      <c r="AF170" s="31">
        <v>0</v>
      </c>
      <c r="AG170" s="31">
        <v>0</v>
      </c>
      <c r="AH170" s="31">
        <v>0</v>
      </c>
      <c r="AI170" s="31">
        <v>0</v>
      </c>
      <c r="AJ170" s="31">
        <v>0</v>
      </c>
      <c r="AK170" s="31">
        <v>0</v>
      </c>
      <c r="AL170" s="31">
        <v>0</v>
      </c>
      <c r="AM170" s="31">
        <v>0</v>
      </c>
      <c r="AN170" s="31">
        <v>0</v>
      </c>
      <c r="AO170" s="31">
        <v>11666</v>
      </c>
      <c r="AP170" s="31">
        <v>11667</v>
      </c>
      <c r="AQ170" s="31">
        <v>11667</v>
      </c>
      <c r="AR170" s="31">
        <v>0</v>
      </c>
      <c r="AS170" s="31">
        <v>0</v>
      </c>
      <c r="AT170" s="31">
        <v>0</v>
      </c>
      <c r="AU170" s="31">
        <v>0</v>
      </c>
      <c r="AV170" s="31">
        <v>0</v>
      </c>
      <c r="AW170" s="31">
        <v>0</v>
      </c>
      <c r="AX170" s="31">
        <v>36667</v>
      </c>
      <c r="AY170" s="31">
        <v>36667</v>
      </c>
      <c r="AZ170" s="31">
        <v>36667</v>
      </c>
      <c r="BA170" s="31">
        <v>36667</v>
      </c>
      <c r="BB170" s="31">
        <v>36667</v>
      </c>
      <c r="BC170" s="31">
        <v>36665</v>
      </c>
      <c r="BD170" s="31">
        <v>0</v>
      </c>
      <c r="BE170" s="31">
        <v>0</v>
      </c>
      <c r="BF170" s="31">
        <v>0</v>
      </c>
      <c r="BG170" s="31">
        <v>0</v>
      </c>
      <c r="BH170" s="31">
        <v>0</v>
      </c>
      <c r="BI170" s="31">
        <v>0</v>
      </c>
      <c r="BJ170" s="31">
        <v>0</v>
      </c>
      <c r="BK170" s="31">
        <v>0</v>
      </c>
      <c r="BL170" s="31">
        <v>0</v>
      </c>
      <c r="BM170" s="31">
        <v>0</v>
      </c>
      <c r="BN170" s="31">
        <v>0</v>
      </c>
      <c r="BO170" s="31">
        <v>0</v>
      </c>
      <c r="BP170" s="31">
        <v>0</v>
      </c>
      <c r="BQ170" s="31">
        <v>0</v>
      </c>
      <c r="BR170" s="31">
        <v>0</v>
      </c>
      <c r="BS170" s="31">
        <v>0</v>
      </c>
      <c r="BT170" s="31">
        <v>0</v>
      </c>
      <c r="BU170" s="31">
        <v>0</v>
      </c>
      <c r="BV170" s="31">
        <v>0</v>
      </c>
      <c r="BW170" s="31">
        <v>0</v>
      </c>
      <c r="BX170" s="31">
        <v>0</v>
      </c>
      <c r="BY170" s="31">
        <v>0</v>
      </c>
      <c r="BZ170" s="31">
        <v>0</v>
      </c>
      <c r="CA170" s="31">
        <v>0</v>
      </c>
      <c r="CB170" s="32">
        <v>0</v>
      </c>
      <c r="CC170" s="33"/>
      <c r="CD170" s="33"/>
      <c r="CE170" s="33"/>
      <c r="CF170" s="33"/>
      <c r="CG170" s="33"/>
      <c r="CH170" s="33"/>
      <c r="CI170" s="33"/>
      <c r="CJ170" s="33"/>
      <c r="CK170" s="33"/>
      <c r="CL170" s="33"/>
      <c r="CM170" s="33"/>
      <c r="CN170" s="33"/>
      <c r="CO170" s="33"/>
      <c r="CP170" s="34"/>
      <c r="CQ170" s="33"/>
      <c r="CR170" s="34"/>
    </row>
    <row r="171" spans="1:96" ht="15" x14ac:dyDescent="0.2">
      <c r="A171" s="30">
        <v>3460</v>
      </c>
      <c r="B171" s="30">
        <v>1</v>
      </c>
      <c r="C171" s="30" t="s">
        <v>167</v>
      </c>
      <c r="D171" s="30" t="s">
        <v>127</v>
      </c>
      <c r="E171" s="30">
        <v>40000</v>
      </c>
      <c r="F171" s="30">
        <v>40320</v>
      </c>
      <c r="G171" s="30" t="s">
        <v>26</v>
      </c>
      <c r="H171" s="31">
        <v>0</v>
      </c>
      <c r="I171" s="31">
        <v>0</v>
      </c>
      <c r="J171" s="31">
        <v>0</v>
      </c>
      <c r="K171" s="31">
        <v>0</v>
      </c>
      <c r="L171" s="31">
        <v>0</v>
      </c>
      <c r="M171" s="31">
        <v>0</v>
      </c>
      <c r="N171" s="31">
        <v>0</v>
      </c>
      <c r="O171" s="31">
        <v>0</v>
      </c>
      <c r="P171" s="31">
        <v>0</v>
      </c>
      <c r="Q171" s="31">
        <v>0</v>
      </c>
      <c r="R171" s="31">
        <v>0</v>
      </c>
      <c r="S171" s="31">
        <v>0</v>
      </c>
      <c r="T171" s="31">
        <v>0</v>
      </c>
      <c r="U171" s="31">
        <v>0</v>
      </c>
      <c r="V171" s="31">
        <v>0</v>
      </c>
      <c r="W171" s="31">
        <v>0</v>
      </c>
      <c r="X171" s="31">
        <v>0</v>
      </c>
      <c r="Y171" s="31">
        <v>0</v>
      </c>
      <c r="Z171" s="31">
        <v>0</v>
      </c>
      <c r="AA171" s="31">
        <v>0</v>
      </c>
      <c r="AB171" s="31">
        <v>0</v>
      </c>
      <c r="AC171" s="31">
        <v>0</v>
      </c>
      <c r="AD171" s="31">
        <v>0</v>
      </c>
      <c r="AE171" s="31">
        <v>0</v>
      </c>
      <c r="AF171" s="31">
        <v>0</v>
      </c>
      <c r="AG171" s="31">
        <v>0</v>
      </c>
      <c r="AH171" s="31">
        <v>0</v>
      </c>
      <c r="AI171" s="31">
        <v>0</v>
      </c>
      <c r="AJ171" s="31">
        <v>0</v>
      </c>
      <c r="AK171" s="31">
        <v>0</v>
      </c>
      <c r="AL171" s="31">
        <v>0</v>
      </c>
      <c r="AM171" s="31">
        <v>0</v>
      </c>
      <c r="AN171" s="31">
        <v>0</v>
      </c>
      <c r="AO171" s="31">
        <v>16666</v>
      </c>
      <c r="AP171" s="31">
        <v>16667</v>
      </c>
      <c r="AQ171" s="31">
        <v>16667</v>
      </c>
      <c r="AR171" s="31">
        <v>0</v>
      </c>
      <c r="AS171" s="31">
        <v>0</v>
      </c>
      <c r="AT171" s="31">
        <v>0</v>
      </c>
      <c r="AU171" s="31">
        <v>0</v>
      </c>
      <c r="AV171" s="31">
        <v>0</v>
      </c>
      <c r="AW171" s="31">
        <v>0</v>
      </c>
      <c r="AX171" s="31">
        <v>38500</v>
      </c>
      <c r="AY171" s="31">
        <v>38500</v>
      </c>
      <c r="AZ171" s="31">
        <v>38500</v>
      </c>
      <c r="BA171" s="31">
        <v>38500</v>
      </c>
      <c r="BB171" s="31">
        <v>38500</v>
      </c>
      <c r="BC171" s="31">
        <v>38500</v>
      </c>
      <c r="BD171" s="31">
        <v>0</v>
      </c>
      <c r="BE171" s="31">
        <v>0</v>
      </c>
      <c r="BF171" s="31">
        <v>0</v>
      </c>
      <c r="BG171" s="31">
        <v>0</v>
      </c>
      <c r="BH171" s="31">
        <v>0</v>
      </c>
      <c r="BI171" s="31">
        <v>0</v>
      </c>
      <c r="BJ171" s="31">
        <v>0</v>
      </c>
      <c r="BK171" s="31">
        <v>0</v>
      </c>
      <c r="BL171" s="31">
        <v>0</v>
      </c>
      <c r="BM171" s="31">
        <v>0</v>
      </c>
      <c r="BN171" s="31">
        <v>0</v>
      </c>
      <c r="BO171" s="31">
        <v>0</v>
      </c>
      <c r="BP171" s="31">
        <v>0</v>
      </c>
      <c r="BQ171" s="31">
        <v>0</v>
      </c>
      <c r="BR171" s="31">
        <v>0</v>
      </c>
      <c r="BS171" s="31">
        <v>0</v>
      </c>
      <c r="BT171" s="31">
        <v>0</v>
      </c>
      <c r="BU171" s="31">
        <v>0</v>
      </c>
      <c r="BV171" s="31">
        <v>0</v>
      </c>
      <c r="BW171" s="31">
        <v>0</v>
      </c>
      <c r="BX171" s="31">
        <v>0</v>
      </c>
      <c r="BY171" s="31">
        <v>0</v>
      </c>
      <c r="BZ171" s="31">
        <v>0</v>
      </c>
      <c r="CA171" s="31">
        <v>0</v>
      </c>
      <c r="CB171" s="32">
        <v>0</v>
      </c>
      <c r="CC171" s="33"/>
      <c r="CD171" s="33"/>
      <c r="CE171" s="33"/>
      <c r="CF171" s="33"/>
      <c r="CG171" s="33"/>
      <c r="CH171" s="33"/>
      <c r="CI171" s="33"/>
      <c r="CJ171" s="33"/>
      <c r="CK171" s="33"/>
      <c r="CL171" s="33"/>
      <c r="CM171" s="33"/>
      <c r="CN171" s="33"/>
      <c r="CO171" s="33"/>
      <c r="CP171" s="34"/>
      <c r="CQ171" s="33"/>
      <c r="CR171" s="34"/>
    </row>
    <row r="172" spans="1:96" ht="15" x14ac:dyDescent="0.2">
      <c r="A172" s="30">
        <v>3466</v>
      </c>
      <c r="B172" s="30">
        <v>1</v>
      </c>
      <c r="C172" s="30" t="s">
        <v>168</v>
      </c>
      <c r="D172" s="30" t="s">
        <v>141</v>
      </c>
      <c r="E172" s="30">
        <v>40000</v>
      </c>
      <c r="F172" s="30">
        <v>40323</v>
      </c>
      <c r="G172" s="30" t="s">
        <v>26</v>
      </c>
      <c r="H172" s="31">
        <v>0</v>
      </c>
      <c r="I172" s="31">
        <v>0</v>
      </c>
      <c r="J172" s="31">
        <v>0</v>
      </c>
      <c r="K172" s="31">
        <v>0</v>
      </c>
      <c r="L172" s="31">
        <v>0</v>
      </c>
      <c r="M172" s="31">
        <v>0</v>
      </c>
      <c r="N172" s="31">
        <v>0</v>
      </c>
      <c r="O172" s="31">
        <v>0</v>
      </c>
      <c r="P172" s="31">
        <v>0</v>
      </c>
      <c r="Q172" s="31">
        <v>0</v>
      </c>
      <c r="R172" s="31">
        <v>0</v>
      </c>
      <c r="S172" s="31">
        <v>0</v>
      </c>
      <c r="T172" s="31">
        <v>0</v>
      </c>
      <c r="U172" s="31">
        <v>0</v>
      </c>
      <c r="V172" s="31">
        <v>0</v>
      </c>
      <c r="W172" s="31">
        <v>0</v>
      </c>
      <c r="X172" s="31">
        <v>0</v>
      </c>
      <c r="Y172" s="31">
        <v>0</v>
      </c>
      <c r="Z172" s="31">
        <v>0</v>
      </c>
      <c r="AA172" s="31">
        <v>0</v>
      </c>
      <c r="AB172" s="31">
        <v>0</v>
      </c>
      <c r="AC172" s="31">
        <v>0</v>
      </c>
      <c r="AD172" s="31">
        <v>0</v>
      </c>
      <c r="AE172" s="31">
        <v>0</v>
      </c>
      <c r="AF172" s="31">
        <v>0</v>
      </c>
      <c r="AG172" s="31">
        <v>0</v>
      </c>
      <c r="AH172" s="31">
        <v>0</v>
      </c>
      <c r="AI172" s="31">
        <v>0</v>
      </c>
      <c r="AJ172" s="31">
        <v>0</v>
      </c>
      <c r="AK172" s="31">
        <v>0</v>
      </c>
      <c r="AL172" s="31">
        <v>0</v>
      </c>
      <c r="AM172" s="31">
        <v>0</v>
      </c>
      <c r="AN172" s="31">
        <v>0</v>
      </c>
      <c r="AO172" s="31">
        <v>0</v>
      </c>
      <c r="AP172" s="31">
        <v>0</v>
      </c>
      <c r="AQ172" s="31">
        <v>0</v>
      </c>
      <c r="AR172" s="31">
        <v>0</v>
      </c>
      <c r="AS172" s="31">
        <v>0</v>
      </c>
      <c r="AT172" s="31">
        <v>0</v>
      </c>
      <c r="AU172" s="31">
        <v>0</v>
      </c>
      <c r="AV172" s="31">
        <v>0</v>
      </c>
      <c r="AW172" s="31">
        <v>0</v>
      </c>
      <c r="AX172" s="31">
        <v>0</v>
      </c>
      <c r="AY172" s="31">
        <v>0</v>
      </c>
      <c r="AZ172" s="31">
        <v>0</v>
      </c>
      <c r="BA172" s="31">
        <v>0</v>
      </c>
      <c r="BB172" s="31">
        <v>0</v>
      </c>
      <c r="BC172" s="31">
        <v>0</v>
      </c>
      <c r="BD172" s="31">
        <v>0</v>
      </c>
      <c r="BE172" s="31">
        <v>0</v>
      </c>
      <c r="BF172" s="31">
        <v>0</v>
      </c>
      <c r="BG172" s="31">
        <v>0</v>
      </c>
      <c r="BH172" s="31">
        <v>0</v>
      </c>
      <c r="BI172" s="31">
        <v>0</v>
      </c>
      <c r="BJ172" s="31">
        <v>0</v>
      </c>
      <c r="BK172" s="31">
        <v>0</v>
      </c>
      <c r="BL172" s="31">
        <v>0</v>
      </c>
      <c r="BM172" s="31">
        <v>0</v>
      </c>
      <c r="BN172" s="31">
        <v>0</v>
      </c>
      <c r="BO172" s="31">
        <v>0</v>
      </c>
      <c r="BP172" s="31">
        <v>0</v>
      </c>
      <c r="BQ172" s="31">
        <v>0</v>
      </c>
      <c r="BR172" s="31">
        <v>0</v>
      </c>
      <c r="BS172" s="31">
        <v>150000</v>
      </c>
      <c r="BT172" s="31">
        <v>0</v>
      </c>
      <c r="BU172" s="31">
        <v>0</v>
      </c>
      <c r="BV172" s="31">
        <v>0</v>
      </c>
      <c r="BW172" s="31">
        <v>0</v>
      </c>
      <c r="BX172" s="31">
        <v>0</v>
      </c>
      <c r="BY172" s="31">
        <v>0</v>
      </c>
      <c r="BZ172" s="31">
        <v>0</v>
      </c>
      <c r="CA172" s="31">
        <v>0</v>
      </c>
      <c r="CB172" s="32">
        <v>0</v>
      </c>
      <c r="CC172" s="33"/>
      <c r="CD172" s="33"/>
      <c r="CE172" s="33"/>
      <c r="CF172" s="33"/>
      <c r="CG172" s="33"/>
      <c r="CH172" s="33"/>
      <c r="CI172" s="33"/>
      <c r="CJ172" s="33"/>
      <c r="CK172" s="33"/>
      <c r="CL172" s="33"/>
      <c r="CM172" s="33"/>
      <c r="CN172" s="33"/>
      <c r="CO172" s="33"/>
      <c r="CP172" s="34"/>
      <c r="CQ172" s="33"/>
      <c r="CR172" s="34"/>
    </row>
    <row r="173" spans="1:96" ht="15" x14ac:dyDescent="0.2">
      <c r="A173" s="30">
        <v>3467</v>
      </c>
      <c r="B173" s="30">
        <v>1</v>
      </c>
      <c r="C173" s="30" t="s">
        <v>169</v>
      </c>
      <c r="D173" s="30" t="s">
        <v>127</v>
      </c>
      <c r="E173" s="30" t="s">
        <v>99</v>
      </c>
      <c r="F173" s="30">
        <v>40320</v>
      </c>
      <c r="G173" s="30" t="s">
        <v>26</v>
      </c>
      <c r="H173" s="31">
        <v>0</v>
      </c>
      <c r="I173" s="31">
        <v>0</v>
      </c>
      <c r="J173" s="31">
        <v>0</v>
      </c>
      <c r="K173" s="31">
        <v>0</v>
      </c>
      <c r="L173" s="31">
        <v>0</v>
      </c>
      <c r="M173" s="31">
        <v>0</v>
      </c>
      <c r="N173" s="31">
        <v>0</v>
      </c>
      <c r="O173" s="31">
        <v>0</v>
      </c>
      <c r="P173" s="31">
        <v>0</v>
      </c>
      <c r="Q173" s="31">
        <v>16667</v>
      </c>
      <c r="R173" s="31">
        <v>16667</v>
      </c>
      <c r="S173" s="31">
        <v>16666</v>
      </c>
      <c r="T173" s="31">
        <v>0</v>
      </c>
      <c r="U173" s="31">
        <v>0</v>
      </c>
      <c r="V173" s="31">
        <v>0</v>
      </c>
      <c r="W173" s="31">
        <v>0</v>
      </c>
      <c r="X173" s="31">
        <v>0</v>
      </c>
      <c r="Y173" s="31">
        <v>0</v>
      </c>
      <c r="Z173" s="31">
        <v>91667</v>
      </c>
      <c r="AA173" s="31">
        <v>91667</v>
      </c>
      <c r="AB173" s="31">
        <v>91667</v>
      </c>
      <c r="AC173" s="31">
        <v>91667</v>
      </c>
      <c r="AD173" s="31">
        <v>91667</v>
      </c>
      <c r="AE173" s="31">
        <v>91665</v>
      </c>
      <c r="AF173" s="31">
        <v>0</v>
      </c>
      <c r="AG173" s="31">
        <v>0</v>
      </c>
      <c r="AH173" s="31">
        <v>0</v>
      </c>
      <c r="AI173" s="31">
        <v>0</v>
      </c>
      <c r="AJ173" s="31">
        <v>0</v>
      </c>
      <c r="AK173" s="31">
        <v>0</v>
      </c>
      <c r="AL173" s="31">
        <v>0</v>
      </c>
      <c r="AM173" s="31">
        <v>0</v>
      </c>
      <c r="AN173" s="31">
        <v>0</v>
      </c>
      <c r="AO173" s="31">
        <v>0</v>
      </c>
      <c r="AP173" s="31">
        <v>0</v>
      </c>
      <c r="AQ173" s="31">
        <v>0</v>
      </c>
      <c r="AR173" s="31">
        <v>0</v>
      </c>
      <c r="AS173" s="31">
        <v>0</v>
      </c>
      <c r="AT173" s="31">
        <v>0</v>
      </c>
      <c r="AU173" s="31">
        <v>0</v>
      </c>
      <c r="AV173" s="31">
        <v>0</v>
      </c>
      <c r="AW173" s="31">
        <v>0</v>
      </c>
      <c r="AX173" s="31">
        <v>0</v>
      </c>
      <c r="AY173" s="31">
        <v>0</v>
      </c>
      <c r="AZ173" s="31">
        <v>0</v>
      </c>
      <c r="BA173" s="31">
        <v>0</v>
      </c>
      <c r="BB173" s="31">
        <v>0</v>
      </c>
      <c r="BC173" s="31">
        <v>0</v>
      </c>
      <c r="BD173" s="31">
        <v>0</v>
      </c>
      <c r="BE173" s="31">
        <v>0</v>
      </c>
      <c r="BF173" s="31">
        <v>0</v>
      </c>
      <c r="BG173" s="31">
        <v>0</v>
      </c>
      <c r="BH173" s="31">
        <v>0</v>
      </c>
      <c r="BI173" s="31">
        <v>0</v>
      </c>
      <c r="BJ173" s="31">
        <v>0</v>
      </c>
      <c r="BK173" s="31">
        <v>0</v>
      </c>
      <c r="BL173" s="31">
        <v>0</v>
      </c>
      <c r="BM173" s="31">
        <v>0</v>
      </c>
      <c r="BN173" s="31">
        <v>0</v>
      </c>
      <c r="BO173" s="31">
        <v>0</v>
      </c>
      <c r="BP173" s="31">
        <v>0</v>
      </c>
      <c r="BQ173" s="31">
        <v>0</v>
      </c>
      <c r="BR173" s="31">
        <v>0</v>
      </c>
      <c r="BS173" s="31">
        <v>0</v>
      </c>
      <c r="BT173" s="31">
        <v>0</v>
      </c>
      <c r="BU173" s="31">
        <v>0</v>
      </c>
      <c r="BV173" s="31">
        <v>0</v>
      </c>
      <c r="BW173" s="31">
        <v>0</v>
      </c>
      <c r="BX173" s="31">
        <v>0</v>
      </c>
      <c r="BY173" s="31">
        <v>0</v>
      </c>
      <c r="BZ173" s="31">
        <v>0</v>
      </c>
      <c r="CA173" s="31">
        <v>0</v>
      </c>
      <c r="CB173" s="32">
        <v>50000</v>
      </c>
      <c r="CC173" s="33"/>
      <c r="CD173" s="33"/>
      <c r="CE173" s="33"/>
      <c r="CF173" s="33"/>
      <c r="CG173" s="33"/>
      <c r="CH173" s="33"/>
      <c r="CI173" s="33"/>
      <c r="CJ173" s="33"/>
      <c r="CK173" s="33"/>
      <c r="CL173" s="33"/>
      <c r="CM173" s="33"/>
      <c r="CN173" s="33"/>
      <c r="CO173" s="33"/>
      <c r="CP173" s="34"/>
      <c r="CQ173" s="33"/>
      <c r="CR173" s="34"/>
    </row>
    <row r="174" spans="1:96" ht="15" x14ac:dyDescent="0.2">
      <c r="A174" s="30">
        <v>3477</v>
      </c>
      <c r="B174" s="30">
        <v>1</v>
      </c>
      <c r="C174" s="30" t="s">
        <v>170</v>
      </c>
      <c r="D174" s="30" t="s">
        <v>127</v>
      </c>
      <c r="E174" s="30" t="s">
        <v>99</v>
      </c>
      <c r="F174" s="30">
        <v>40323</v>
      </c>
      <c r="G174" s="30" t="s">
        <v>26</v>
      </c>
      <c r="H174" s="31">
        <v>150000</v>
      </c>
      <c r="I174" s="31">
        <v>130000</v>
      </c>
      <c r="J174" s="31">
        <v>150000</v>
      </c>
      <c r="K174" s="31">
        <v>150000</v>
      </c>
      <c r="L174" s="31">
        <v>100000</v>
      </c>
      <c r="M174" s="31">
        <v>24000</v>
      </c>
      <c r="N174" s="31">
        <v>0</v>
      </c>
      <c r="O174" s="31">
        <v>0</v>
      </c>
      <c r="P174" s="31">
        <v>0</v>
      </c>
      <c r="Q174" s="31">
        <v>0</v>
      </c>
      <c r="R174" s="31">
        <v>0</v>
      </c>
      <c r="S174" s="31">
        <v>0</v>
      </c>
      <c r="T174" s="31">
        <v>0</v>
      </c>
      <c r="U174" s="31">
        <v>0</v>
      </c>
      <c r="V174" s="31">
        <v>0</v>
      </c>
      <c r="W174" s="31">
        <v>0</v>
      </c>
      <c r="X174" s="31">
        <v>0</v>
      </c>
      <c r="Y174" s="31">
        <v>0</v>
      </c>
      <c r="Z174" s="31">
        <v>0</v>
      </c>
      <c r="AA174" s="31">
        <v>0</v>
      </c>
      <c r="AB174" s="31">
        <v>0</v>
      </c>
      <c r="AC174" s="31">
        <v>0</v>
      </c>
      <c r="AD174" s="31">
        <v>0</v>
      </c>
      <c r="AE174" s="31">
        <v>0</v>
      </c>
      <c r="AF174" s="31">
        <v>0</v>
      </c>
      <c r="AG174" s="31">
        <v>0</v>
      </c>
      <c r="AH174" s="31">
        <v>0</v>
      </c>
      <c r="AI174" s="31">
        <v>0</v>
      </c>
      <c r="AJ174" s="31">
        <v>0</v>
      </c>
      <c r="AK174" s="31">
        <v>0</v>
      </c>
      <c r="AL174" s="31">
        <v>0</v>
      </c>
      <c r="AM174" s="31">
        <v>0</v>
      </c>
      <c r="AN174" s="31">
        <v>0</v>
      </c>
      <c r="AO174" s="31">
        <v>0</v>
      </c>
      <c r="AP174" s="31">
        <v>0</v>
      </c>
      <c r="AQ174" s="31">
        <v>0</v>
      </c>
      <c r="AR174" s="31">
        <v>0</v>
      </c>
      <c r="AS174" s="31">
        <v>0</v>
      </c>
      <c r="AT174" s="31">
        <v>0</v>
      </c>
      <c r="AU174" s="31">
        <v>0</v>
      </c>
      <c r="AV174" s="31">
        <v>0</v>
      </c>
      <c r="AW174" s="31">
        <v>0</v>
      </c>
      <c r="AX174" s="31">
        <v>0</v>
      </c>
      <c r="AY174" s="31">
        <v>0</v>
      </c>
      <c r="AZ174" s="31">
        <v>0</v>
      </c>
      <c r="BA174" s="31">
        <v>0</v>
      </c>
      <c r="BB174" s="31">
        <v>0</v>
      </c>
      <c r="BC174" s="31">
        <v>0</v>
      </c>
      <c r="BD174" s="31">
        <v>0</v>
      </c>
      <c r="BE174" s="31">
        <v>0</v>
      </c>
      <c r="BF174" s="31">
        <v>0</v>
      </c>
      <c r="BG174" s="31">
        <v>0</v>
      </c>
      <c r="BH174" s="31">
        <v>0</v>
      </c>
      <c r="BI174" s="31">
        <v>0</v>
      </c>
      <c r="BJ174" s="31">
        <v>0</v>
      </c>
      <c r="BK174" s="31">
        <v>0</v>
      </c>
      <c r="BL174" s="31">
        <v>0</v>
      </c>
      <c r="BM174" s="31">
        <v>0</v>
      </c>
      <c r="BN174" s="31">
        <v>0</v>
      </c>
      <c r="BO174" s="31">
        <v>0</v>
      </c>
      <c r="BP174" s="31">
        <v>0</v>
      </c>
      <c r="BQ174" s="31">
        <v>0</v>
      </c>
      <c r="BR174" s="31">
        <v>0</v>
      </c>
      <c r="BS174" s="31">
        <v>0</v>
      </c>
      <c r="BT174" s="31">
        <v>0</v>
      </c>
      <c r="BU174" s="31">
        <v>0</v>
      </c>
      <c r="BV174" s="31">
        <v>0</v>
      </c>
      <c r="BW174" s="31">
        <v>0</v>
      </c>
      <c r="BX174" s="31">
        <v>0</v>
      </c>
      <c r="BY174" s="31">
        <v>0</v>
      </c>
      <c r="BZ174" s="31">
        <v>0</v>
      </c>
      <c r="CA174" s="31">
        <v>0</v>
      </c>
      <c r="CB174" s="32">
        <v>704000</v>
      </c>
      <c r="CC174" s="33"/>
      <c r="CD174" s="33"/>
      <c r="CE174" s="33"/>
      <c r="CF174" s="33"/>
      <c r="CG174" s="33"/>
      <c r="CH174" s="33"/>
      <c r="CI174" s="33"/>
      <c r="CJ174" s="33"/>
      <c r="CK174" s="33"/>
      <c r="CL174" s="33"/>
      <c r="CM174" s="33"/>
      <c r="CN174" s="33"/>
      <c r="CO174" s="33"/>
      <c r="CP174" s="34"/>
      <c r="CQ174" s="33"/>
      <c r="CR174" s="34"/>
    </row>
    <row r="175" spans="1:96" ht="15" x14ac:dyDescent="0.2">
      <c r="A175" s="30">
        <v>3479</v>
      </c>
      <c r="B175" s="30">
        <v>1</v>
      </c>
      <c r="C175" s="30" t="s">
        <v>171</v>
      </c>
      <c r="D175" s="30" t="s">
        <v>127</v>
      </c>
      <c r="E175" s="30">
        <v>40000</v>
      </c>
      <c r="F175" s="30">
        <v>40320</v>
      </c>
      <c r="G175" s="30" t="s">
        <v>26</v>
      </c>
      <c r="H175" s="31">
        <v>0</v>
      </c>
      <c r="I175" s="31">
        <v>0</v>
      </c>
      <c r="J175" s="31">
        <v>0</v>
      </c>
      <c r="K175" s="31">
        <v>0</v>
      </c>
      <c r="L175" s="31">
        <v>0</v>
      </c>
      <c r="M175" s="31">
        <v>0</v>
      </c>
      <c r="N175" s="31">
        <v>0</v>
      </c>
      <c r="O175" s="31">
        <v>0</v>
      </c>
      <c r="P175" s="31">
        <v>0</v>
      </c>
      <c r="Q175" s="31">
        <v>0</v>
      </c>
      <c r="R175" s="31">
        <v>0</v>
      </c>
      <c r="S175" s="31">
        <v>0</v>
      </c>
      <c r="T175" s="31">
        <v>0</v>
      </c>
      <c r="U175" s="31">
        <v>0</v>
      </c>
      <c r="V175" s="31">
        <v>0</v>
      </c>
      <c r="W175" s="31">
        <v>0</v>
      </c>
      <c r="X175" s="31">
        <v>0</v>
      </c>
      <c r="Y175" s="31">
        <v>0</v>
      </c>
      <c r="Z175" s="31">
        <v>0</v>
      </c>
      <c r="AA175" s="31">
        <v>0</v>
      </c>
      <c r="AB175" s="31">
        <v>0</v>
      </c>
      <c r="AC175" s="31">
        <v>0</v>
      </c>
      <c r="AD175" s="31">
        <v>0</v>
      </c>
      <c r="AE175" s="31">
        <v>0</v>
      </c>
      <c r="AF175" s="31">
        <v>0</v>
      </c>
      <c r="AG175" s="31">
        <v>0</v>
      </c>
      <c r="AH175" s="31">
        <v>0</v>
      </c>
      <c r="AI175" s="31">
        <v>0</v>
      </c>
      <c r="AJ175" s="31">
        <v>0</v>
      </c>
      <c r="AK175" s="31">
        <v>0</v>
      </c>
      <c r="AL175" s="31">
        <v>0</v>
      </c>
      <c r="AM175" s="31">
        <v>0</v>
      </c>
      <c r="AN175" s="31">
        <v>0</v>
      </c>
      <c r="AO175" s="31">
        <v>0</v>
      </c>
      <c r="AP175" s="31">
        <v>0</v>
      </c>
      <c r="AQ175" s="31">
        <v>0</v>
      </c>
      <c r="AR175" s="31">
        <v>0</v>
      </c>
      <c r="AS175" s="31">
        <v>0</v>
      </c>
      <c r="AT175" s="31">
        <v>0</v>
      </c>
      <c r="AU175" s="31">
        <v>0</v>
      </c>
      <c r="AV175" s="31">
        <v>0</v>
      </c>
      <c r="AW175" s="31">
        <v>0</v>
      </c>
      <c r="AX175" s="31">
        <v>0</v>
      </c>
      <c r="AY175" s="31">
        <v>0</v>
      </c>
      <c r="AZ175" s="31">
        <v>0</v>
      </c>
      <c r="BA175" s="31">
        <v>0</v>
      </c>
      <c r="BB175" s="31">
        <v>0</v>
      </c>
      <c r="BC175" s="31">
        <v>0</v>
      </c>
      <c r="BD175" s="31">
        <v>0</v>
      </c>
      <c r="BE175" s="31">
        <v>0</v>
      </c>
      <c r="BF175" s="31">
        <v>0</v>
      </c>
      <c r="BG175" s="31">
        <v>0</v>
      </c>
      <c r="BH175" s="31">
        <v>0</v>
      </c>
      <c r="BI175" s="31">
        <v>0</v>
      </c>
      <c r="BJ175" s="31">
        <v>0</v>
      </c>
      <c r="BK175" s="31">
        <v>0</v>
      </c>
      <c r="BL175" s="31">
        <v>0</v>
      </c>
      <c r="BM175" s="31">
        <v>0</v>
      </c>
      <c r="BN175" s="31">
        <v>0</v>
      </c>
      <c r="BO175" s="31">
        <v>0</v>
      </c>
      <c r="BP175" s="31">
        <v>0</v>
      </c>
      <c r="BQ175" s="31">
        <v>0</v>
      </c>
      <c r="BR175" s="31">
        <v>0</v>
      </c>
      <c r="BS175" s="31">
        <v>0</v>
      </c>
      <c r="BT175" s="31">
        <v>0</v>
      </c>
      <c r="BU175" s="31">
        <v>0</v>
      </c>
      <c r="BV175" s="31">
        <v>0</v>
      </c>
      <c r="BW175" s="31">
        <v>0</v>
      </c>
      <c r="BX175" s="31">
        <v>0</v>
      </c>
      <c r="BY175" s="31">
        <v>0</v>
      </c>
      <c r="BZ175" s="31">
        <v>0</v>
      </c>
      <c r="CA175" s="31">
        <v>0</v>
      </c>
      <c r="CB175" s="32">
        <v>0</v>
      </c>
      <c r="CC175" s="33"/>
      <c r="CD175" s="33"/>
      <c r="CE175" s="33"/>
      <c r="CF175" s="33"/>
      <c r="CG175" s="33"/>
      <c r="CH175" s="33"/>
      <c r="CI175" s="33"/>
      <c r="CJ175" s="33"/>
      <c r="CK175" s="33"/>
      <c r="CL175" s="33"/>
      <c r="CM175" s="33"/>
      <c r="CN175" s="33"/>
      <c r="CO175" s="33"/>
      <c r="CP175" s="34"/>
      <c r="CQ175" s="33"/>
      <c r="CR175" s="34"/>
    </row>
    <row r="176" spans="1:96" ht="15" x14ac:dyDescent="0.2">
      <c r="A176" s="30">
        <v>3480</v>
      </c>
      <c r="B176" s="30">
        <v>1</v>
      </c>
      <c r="C176" s="30" t="s">
        <v>172</v>
      </c>
      <c r="D176" s="30" t="s">
        <v>127</v>
      </c>
      <c r="E176" s="30">
        <v>40000</v>
      </c>
      <c r="F176" s="30">
        <v>40320</v>
      </c>
      <c r="G176" s="30" t="s">
        <v>26</v>
      </c>
      <c r="H176" s="31">
        <v>25000</v>
      </c>
      <c r="I176" s="31">
        <v>25000</v>
      </c>
      <c r="J176" s="31">
        <v>0</v>
      </c>
      <c r="K176" s="31">
        <v>0</v>
      </c>
      <c r="L176" s="31">
        <v>0</v>
      </c>
      <c r="M176" s="31">
        <v>0</v>
      </c>
      <c r="N176" s="31">
        <v>0</v>
      </c>
      <c r="O176" s="31">
        <v>0</v>
      </c>
      <c r="P176" s="31">
        <v>0</v>
      </c>
      <c r="Q176" s="31">
        <v>0</v>
      </c>
      <c r="R176" s="31">
        <v>0</v>
      </c>
      <c r="S176" s="31">
        <v>0</v>
      </c>
      <c r="T176" s="31">
        <v>0</v>
      </c>
      <c r="U176" s="31">
        <v>0</v>
      </c>
      <c r="V176" s="31">
        <v>0</v>
      </c>
      <c r="W176" s="31">
        <v>0</v>
      </c>
      <c r="X176" s="31">
        <v>0</v>
      </c>
      <c r="Y176" s="31">
        <v>0</v>
      </c>
      <c r="Z176" s="31">
        <v>0</v>
      </c>
      <c r="AA176" s="31">
        <v>0</v>
      </c>
      <c r="AB176" s="31">
        <v>0</v>
      </c>
      <c r="AC176" s="31">
        <v>0</v>
      </c>
      <c r="AD176" s="31">
        <v>0</v>
      </c>
      <c r="AE176" s="31">
        <v>0</v>
      </c>
      <c r="AF176" s="31">
        <v>0</v>
      </c>
      <c r="AG176" s="31">
        <v>0</v>
      </c>
      <c r="AH176" s="31">
        <v>0</v>
      </c>
      <c r="AI176" s="31">
        <v>0</v>
      </c>
      <c r="AJ176" s="31">
        <v>0</v>
      </c>
      <c r="AK176" s="31">
        <v>0</v>
      </c>
      <c r="AL176" s="31">
        <v>0</v>
      </c>
      <c r="AM176" s="31">
        <v>0</v>
      </c>
      <c r="AN176" s="31">
        <v>0</v>
      </c>
      <c r="AO176" s="31">
        <v>0</v>
      </c>
      <c r="AP176" s="31">
        <v>0</v>
      </c>
      <c r="AQ176" s="31">
        <v>0</v>
      </c>
      <c r="AR176" s="31">
        <v>0</v>
      </c>
      <c r="AS176" s="31">
        <v>0</v>
      </c>
      <c r="AT176" s="31">
        <v>0</v>
      </c>
      <c r="AU176" s="31">
        <v>0</v>
      </c>
      <c r="AV176" s="31">
        <v>0</v>
      </c>
      <c r="AW176" s="31">
        <v>0</v>
      </c>
      <c r="AX176" s="31">
        <v>0</v>
      </c>
      <c r="AY176" s="31">
        <v>0</v>
      </c>
      <c r="AZ176" s="31">
        <v>0</v>
      </c>
      <c r="BA176" s="31">
        <v>0</v>
      </c>
      <c r="BB176" s="31">
        <v>0</v>
      </c>
      <c r="BC176" s="31">
        <v>0</v>
      </c>
      <c r="BD176" s="31">
        <v>0</v>
      </c>
      <c r="BE176" s="31">
        <v>0</v>
      </c>
      <c r="BF176" s="31">
        <v>0</v>
      </c>
      <c r="BG176" s="31">
        <v>0</v>
      </c>
      <c r="BH176" s="31">
        <v>0</v>
      </c>
      <c r="BI176" s="31">
        <v>0</v>
      </c>
      <c r="BJ176" s="31">
        <v>0</v>
      </c>
      <c r="BK176" s="31">
        <v>0</v>
      </c>
      <c r="BL176" s="31">
        <v>0</v>
      </c>
      <c r="BM176" s="31">
        <v>0</v>
      </c>
      <c r="BN176" s="31">
        <v>0</v>
      </c>
      <c r="BO176" s="31">
        <v>0</v>
      </c>
      <c r="BP176" s="31">
        <v>0</v>
      </c>
      <c r="BQ176" s="31">
        <v>0</v>
      </c>
      <c r="BR176" s="31">
        <v>0</v>
      </c>
      <c r="BS176" s="31">
        <v>0</v>
      </c>
      <c r="BT176" s="31">
        <v>0</v>
      </c>
      <c r="BU176" s="31">
        <v>0</v>
      </c>
      <c r="BV176" s="31">
        <v>0</v>
      </c>
      <c r="BW176" s="31">
        <v>0</v>
      </c>
      <c r="BX176" s="31">
        <v>0</v>
      </c>
      <c r="BY176" s="31">
        <v>0</v>
      </c>
      <c r="BZ176" s="31">
        <v>0</v>
      </c>
      <c r="CA176" s="31">
        <v>0</v>
      </c>
      <c r="CB176" s="32">
        <v>50000</v>
      </c>
      <c r="CC176" s="33"/>
      <c r="CD176" s="33"/>
      <c r="CE176" s="33"/>
      <c r="CF176" s="33"/>
      <c r="CG176" s="33"/>
      <c r="CH176" s="33"/>
      <c r="CI176" s="33"/>
      <c r="CJ176" s="33"/>
      <c r="CK176" s="33"/>
      <c r="CL176" s="33"/>
      <c r="CM176" s="33"/>
      <c r="CN176" s="33"/>
      <c r="CO176" s="33"/>
      <c r="CP176" s="34"/>
      <c r="CQ176" s="33"/>
      <c r="CR176" s="34"/>
    </row>
    <row r="177" spans="1:96" ht="15" x14ac:dyDescent="0.2">
      <c r="A177" s="30">
        <v>3482</v>
      </c>
      <c r="B177" s="30">
        <v>1</v>
      </c>
      <c r="C177" s="30" t="s">
        <v>173</v>
      </c>
      <c r="D177" s="30" t="s">
        <v>109</v>
      </c>
      <c r="E177" s="30">
        <v>40000</v>
      </c>
      <c r="F177" s="30">
        <v>40320</v>
      </c>
      <c r="G177" s="30" t="s">
        <v>26</v>
      </c>
      <c r="H177" s="31">
        <v>0</v>
      </c>
      <c r="I177" s="31">
        <v>0</v>
      </c>
      <c r="J177" s="31">
        <v>0</v>
      </c>
      <c r="K177" s="31">
        <v>0</v>
      </c>
      <c r="L177" s="31">
        <v>0</v>
      </c>
      <c r="M177" s="31">
        <v>0</v>
      </c>
      <c r="N177" s="31">
        <v>0</v>
      </c>
      <c r="O177" s="31">
        <v>0</v>
      </c>
      <c r="P177" s="31">
        <v>0</v>
      </c>
      <c r="Q177" s="31">
        <v>0</v>
      </c>
      <c r="R177" s="31">
        <v>0</v>
      </c>
      <c r="S177" s="31">
        <v>0</v>
      </c>
      <c r="T177" s="31">
        <v>0</v>
      </c>
      <c r="U177" s="31">
        <v>0</v>
      </c>
      <c r="V177" s="31">
        <v>0</v>
      </c>
      <c r="W177" s="31">
        <v>0</v>
      </c>
      <c r="X177" s="31">
        <v>0</v>
      </c>
      <c r="Y177" s="31">
        <v>0</v>
      </c>
      <c r="Z177" s="31">
        <v>50000</v>
      </c>
      <c r="AA177" s="31">
        <v>30000</v>
      </c>
      <c r="AB177" s="31">
        <v>30000</v>
      </c>
      <c r="AC177" s="31">
        <v>30000</v>
      </c>
      <c r="AD177" s="31">
        <v>30000</v>
      </c>
      <c r="AE177" s="31">
        <v>30000</v>
      </c>
      <c r="AF177" s="31">
        <v>0</v>
      </c>
      <c r="AG177" s="31">
        <v>0</v>
      </c>
      <c r="AH177" s="31">
        <v>0</v>
      </c>
      <c r="AI177" s="31">
        <v>0</v>
      </c>
      <c r="AJ177" s="31">
        <v>0</v>
      </c>
      <c r="AK177" s="31">
        <v>0</v>
      </c>
      <c r="AL177" s="31">
        <v>0</v>
      </c>
      <c r="AM177" s="31">
        <v>0</v>
      </c>
      <c r="AN177" s="31">
        <v>0</v>
      </c>
      <c r="AO177" s="31">
        <v>0</v>
      </c>
      <c r="AP177" s="31">
        <v>0</v>
      </c>
      <c r="AQ177" s="31">
        <v>0</v>
      </c>
      <c r="AR177" s="31">
        <v>0</v>
      </c>
      <c r="AS177" s="31">
        <v>0</v>
      </c>
      <c r="AT177" s="31">
        <v>0</v>
      </c>
      <c r="AU177" s="31">
        <v>0</v>
      </c>
      <c r="AV177" s="31">
        <v>0</v>
      </c>
      <c r="AW177" s="31">
        <v>0</v>
      </c>
      <c r="AX177" s="31">
        <v>0</v>
      </c>
      <c r="AY177" s="31">
        <v>0</v>
      </c>
      <c r="AZ177" s="31">
        <v>0</v>
      </c>
      <c r="BA177" s="31">
        <v>0</v>
      </c>
      <c r="BB177" s="31">
        <v>0</v>
      </c>
      <c r="BC177" s="31">
        <v>0</v>
      </c>
      <c r="BD177" s="31">
        <v>0</v>
      </c>
      <c r="BE177" s="31">
        <v>0</v>
      </c>
      <c r="BF177" s="31">
        <v>0</v>
      </c>
      <c r="BG177" s="31">
        <v>0</v>
      </c>
      <c r="BH177" s="31">
        <v>0</v>
      </c>
      <c r="BI177" s="31">
        <v>0</v>
      </c>
      <c r="BJ177" s="31">
        <v>0</v>
      </c>
      <c r="BK177" s="31">
        <v>0</v>
      </c>
      <c r="BL177" s="31">
        <v>0</v>
      </c>
      <c r="BM177" s="31">
        <v>0</v>
      </c>
      <c r="BN177" s="31">
        <v>0</v>
      </c>
      <c r="BO177" s="31">
        <v>0</v>
      </c>
      <c r="BP177" s="31">
        <v>0</v>
      </c>
      <c r="BQ177" s="31">
        <v>0</v>
      </c>
      <c r="BR177" s="31">
        <v>0</v>
      </c>
      <c r="BS177" s="31">
        <v>0</v>
      </c>
      <c r="BT177" s="31">
        <v>0</v>
      </c>
      <c r="BU177" s="31">
        <v>0</v>
      </c>
      <c r="BV177" s="31">
        <v>0</v>
      </c>
      <c r="BW177" s="31">
        <v>0</v>
      </c>
      <c r="BX177" s="31">
        <v>0</v>
      </c>
      <c r="BY177" s="31">
        <v>0</v>
      </c>
      <c r="BZ177" s="31">
        <v>0</v>
      </c>
      <c r="CA177" s="31">
        <v>0</v>
      </c>
      <c r="CB177" s="32">
        <v>0</v>
      </c>
      <c r="CC177" s="33"/>
      <c r="CD177" s="33"/>
      <c r="CE177" s="33"/>
      <c r="CF177" s="33"/>
      <c r="CG177" s="33"/>
      <c r="CH177" s="33"/>
      <c r="CI177" s="33"/>
      <c r="CJ177" s="33"/>
      <c r="CK177" s="33"/>
      <c r="CL177" s="33"/>
      <c r="CM177" s="33"/>
      <c r="CN177" s="33"/>
      <c r="CO177" s="33"/>
      <c r="CP177" s="34"/>
      <c r="CQ177" s="33"/>
      <c r="CR177" s="34"/>
    </row>
    <row r="178" spans="1:96" ht="15" x14ac:dyDescent="0.2">
      <c r="A178" s="30">
        <v>3484</v>
      </c>
      <c r="B178" s="30">
        <v>1</v>
      </c>
      <c r="C178" s="30" t="s">
        <v>174</v>
      </c>
      <c r="D178" s="30" t="s">
        <v>127</v>
      </c>
      <c r="E178" s="30">
        <v>40000</v>
      </c>
      <c r="F178" s="30">
        <v>40320</v>
      </c>
      <c r="G178" s="30" t="s">
        <v>26</v>
      </c>
      <c r="H178" s="31">
        <v>25000</v>
      </c>
      <c r="I178" s="31">
        <v>25000</v>
      </c>
      <c r="J178" s="31">
        <v>0</v>
      </c>
      <c r="K178" s="31">
        <v>0</v>
      </c>
      <c r="L178" s="31">
        <v>0</v>
      </c>
      <c r="M178" s="31">
        <v>0</v>
      </c>
      <c r="N178" s="31">
        <v>0</v>
      </c>
      <c r="O178" s="31">
        <v>0</v>
      </c>
      <c r="P178" s="31">
        <v>0</v>
      </c>
      <c r="Q178" s="31">
        <v>0</v>
      </c>
      <c r="R178" s="31">
        <v>0</v>
      </c>
      <c r="S178" s="31">
        <v>0</v>
      </c>
      <c r="T178" s="31">
        <v>0</v>
      </c>
      <c r="U178" s="31">
        <v>0</v>
      </c>
      <c r="V178" s="31">
        <v>0</v>
      </c>
      <c r="W178" s="31">
        <v>0</v>
      </c>
      <c r="X178" s="31">
        <v>0</v>
      </c>
      <c r="Y178" s="31">
        <v>0</v>
      </c>
      <c r="Z178" s="31">
        <v>0</v>
      </c>
      <c r="AA178" s="31">
        <v>0</v>
      </c>
      <c r="AB178" s="31">
        <v>0</v>
      </c>
      <c r="AC178" s="31">
        <v>0</v>
      </c>
      <c r="AD178" s="31">
        <v>0</v>
      </c>
      <c r="AE178" s="31">
        <v>0</v>
      </c>
      <c r="AF178" s="31">
        <v>0</v>
      </c>
      <c r="AG178" s="31">
        <v>0</v>
      </c>
      <c r="AH178" s="31">
        <v>0</v>
      </c>
      <c r="AI178" s="31">
        <v>0</v>
      </c>
      <c r="AJ178" s="31">
        <v>0</v>
      </c>
      <c r="AK178" s="31">
        <v>0</v>
      </c>
      <c r="AL178" s="31">
        <v>0</v>
      </c>
      <c r="AM178" s="31">
        <v>0</v>
      </c>
      <c r="AN178" s="31">
        <v>0</v>
      </c>
      <c r="AO178" s="31">
        <v>0</v>
      </c>
      <c r="AP178" s="31">
        <v>0</v>
      </c>
      <c r="AQ178" s="31">
        <v>0</v>
      </c>
      <c r="AR178" s="31">
        <v>0</v>
      </c>
      <c r="AS178" s="31">
        <v>0</v>
      </c>
      <c r="AT178" s="31">
        <v>0</v>
      </c>
      <c r="AU178" s="31">
        <v>0</v>
      </c>
      <c r="AV178" s="31">
        <v>0</v>
      </c>
      <c r="AW178" s="31">
        <v>0</v>
      </c>
      <c r="AX178" s="31">
        <v>0</v>
      </c>
      <c r="AY178" s="31">
        <v>0</v>
      </c>
      <c r="AZ178" s="31">
        <v>0</v>
      </c>
      <c r="BA178" s="31">
        <v>0</v>
      </c>
      <c r="BB178" s="31">
        <v>0</v>
      </c>
      <c r="BC178" s="31">
        <v>0</v>
      </c>
      <c r="BD178" s="31">
        <v>0</v>
      </c>
      <c r="BE178" s="31">
        <v>0</v>
      </c>
      <c r="BF178" s="31">
        <v>0</v>
      </c>
      <c r="BG178" s="31">
        <v>0</v>
      </c>
      <c r="BH178" s="31">
        <v>0</v>
      </c>
      <c r="BI178" s="31">
        <v>0</v>
      </c>
      <c r="BJ178" s="31">
        <v>0</v>
      </c>
      <c r="BK178" s="31">
        <v>0</v>
      </c>
      <c r="BL178" s="31">
        <v>0</v>
      </c>
      <c r="BM178" s="31">
        <v>0</v>
      </c>
      <c r="BN178" s="31">
        <v>0</v>
      </c>
      <c r="BO178" s="31">
        <v>0</v>
      </c>
      <c r="BP178" s="31">
        <v>0</v>
      </c>
      <c r="BQ178" s="31">
        <v>0</v>
      </c>
      <c r="BR178" s="31">
        <v>0</v>
      </c>
      <c r="BS178" s="31">
        <v>0</v>
      </c>
      <c r="BT178" s="31">
        <v>0</v>
      </c>
      <c r="BU178" s="31">
        <v>0</v>
      </c>
      <c r="BV178" s="31">
        <v>0</v>
      </c>
      <c r="BW178" s="31">
        <v>0</v>
      </c>
      <c r="BX178" s="31">
        <v>0</v>
      </c>
      <c r="BY178" s="31">
        <v>0</v>
      </c>
      <c r="BZ178" s="31">
        <v>0</v>
      </c>
      <c r="CA178" s="31">
        <v>0</v>
      </c>
      <c r="CB178" s="32">
        <v>50000</v>
      </c>
      <c r="CC178" s="33"/>
      <c r="CD178" s="33"/>
      <c r="CE178" s="33"/>
      <c r="CF178" s="33"/>
      <c r="CG178" s="33"/>
      <c r="CH178" s="33"/>
      <c r="CI178" s="33"/>
      <c r="CJ178" s="33"/>
      <c r="CK178" s="33"/>
      <c r="CL178" s="33"/>
      <c r="CM178" s="33"/>
      <c r="CN178" s="33"/>
      <c r="CO178" s="33"/>
      <c r="CP178" s="34"/>
      <c r="CQ178" s="33"/>
      <c r="CR178" s="34"/>
    </row>
    <row r="179" spans="1:96" ht="15" x14ac:dyDescent="0.2">
      <c r="A179" s="30">
        <v>3485</v>
      </c>
      <c r="B179" s="30">
        <v>1</v>
      </c>
      <c r="C179" s="30" t="s">
        <v>175</v>
      </c>
      <c r="D179" s="30" t="s">
        <v>109</v>
      </c>
      <c r="E179" s="30">
        <v>40000</v>
      </c>
      <c r="F179" s="30">
        <v>40320</v>
      </c>
      <c r="G179" s="30" t="s">
        <v>26</v>
      </c>
      <c r="H179" s="31">
        <v>100000</v>
      </c>
      <c r="I179" s="31">
        <v>100000</v>
      </c>
      <c r="J179" s="31">
        <v>100000</v>
      </c>
      <c r="K179" s="31">
        <v>75000</v>
      </c>
      <c r="L179" s="31">
        <v>75000</v>
      </c>
      <c r="M179" s="31">
        <v>0</v>
      </c>
      <c r="N179" s="31">
        <v>0</v>
      </c>
      <c r="O179" s="31">
        <v>0</v>
      </c>
      <c r="P179" s="31">
        <v>0</v>
      </c>
      <c r="Q179" s="31">
        <v>0</v>
      </c>
      <c r="R179" s="31">
        <v>0</v>
      </c>
      <c r="S179" s="31">
        <v>0</v>
      </c>
      <c r="T179" s="31">
        <v>0</v>
      </c>
      <c r="U179" s="31">
        <v>0</v>
      </c>
      <c r="V179" s="31">
        <v>0</v>
      </c>
      <c r="W179" s="31">
        <v>0</v>
      </c>
      <c r="X179" s="31">
        <v>0</v>
      </c>
      <c r="Y179" s="31">
        <v>0</v>
      </c>
      <c r="Z179" s="31">
        <v>0</v>
      </c>
      <c r="AA179" s="31">
        <v>0</v>
      </c>
      <c r="AB179" s="31">
        <v>0</v>
      </c>
      <c r="AC179" s="31">
        <v>0</v>
      </c>
      <c r="AD179" s="31">
        <v>0</v>
      </c>
      <c r="AE179" s="31">
        <v>0</v>
      </c>
      <c r="AF179" s="31">
        <v>0</v>
      </c>
      <c r="AG179" s="31">
        <v>0</v>
      </c>
      <c r="AH179" s="31">
        <v>0</v>
      </c>
      <c r="AI179" s="31">
        <v>0</v>
      </c>
      <c r="AJ179" s="31">
        <v>0</v>
      </c>
      <c r="AK179" s="31">
        <v>0</v>
      </c>
      <c r="AL179" s="31">
        <v>0</v>
      </c>
      <c r="AM179" s="31">
        <v>0</v>
      </c>
      <c r="AN179" s="31">
        <v>0</v>
      </c>
      <c r="AO179" s="31">
        <v>0</v>
      </c>
      <c r="AP179" s="31">
        <v>0</v>
      </c>
      <c r="AQ179" s="31">
        <v>0</v>
      </c>
      <c r="AR179" s="31">
        <v>0</v>
      </c>
      <c r="AS179" s="31">
        <v>0</v>
      </c>
      <c r="AT179" s="31">
        <v>0</v>
      </c>
      <c r="AU179" s="31">
        <v>0</v>
      </c>
      <c r="AV179" s="31">
        <v>0</v>
      </c>
      <c r="AW179" s="31">
        <v>0</v>
      </c>
      <c r="AX179" s="31">
        <v>0</v>
      </c>
      <c r="AY179" s="31">
        <v>0</v>
      </c>
      <c r="AZ179" s="31">
        <v>0</v>
      </c>
      <c r="BA179" s="31">
        <v>0</v>
      </c>
      <c r="BB179" s="31">
        <v>0</v>
      </c>
      <c r="BC179" s="31">
        <v>0</v>
      </c>
      <c r="BD179" s="31">
        <v>0</v>
      </c>
      <c r="BE179" s="31">
        <v>0</v>
      </c>
      <c r="BF179" s="31">
        <v>0</v>
      </c>
      <c r="BG179" s="31">
        <v>0</v>
      </c>
      <c r="BH179" s="31">
        <v>0</v>
      </c>
      <c r="BI179" s="31">
        <v>0</v>
      </c>
      <c r="BJ179" s="31">
        <v>0</v>
      </c>
      <c r="BK179" s="31">
        <v>0</v>
      </c>
      <c r="BL179" s="31">
        <v>0</v>
      </c>
      <c r="BM179" s="31">
        <v>0</v>
      </c>
      <c r="BN179" s="31">
        <v>0</v>
      </c>
      <c r="BO179" s="31">
        <v>0</v>
      </c>
      <c r="BP179" s="31">
        <v>0</v>
      </c>
      <c r="BQ179" s="31">
        <v>0</v>
      </c>
      <c r="BR179" s="31">
        <v>0</v>
      </c>
      <c r="BS179" s="31">
        <v>0</v>
      </c>
      <c r="BT179" s="31">
        <v>0</v>
      </c>
      <c r="BU179" s="31">
        <v>0</v>
      </c>
      <c r="BV179" s="31">
        <v>0</v>
      </c>
      <c r="BW179" s="31">
        <v>0</v>
      </c>
      <c r="BX179" s="31">
        <v>0</v>
      </c>
      <c r="BY179" s="31">
        <v>0</v>
      </c>
      <c r="BZ179" s="31">
        <v>0</v>
      </c>
      <c r="CA179" s="31">
        <v>0</v>
      </c>
      <c r="CB179" s="32">
        <v>450000</v>
      </c>
      <c r="CC179" s="33"/>
      <c r="CD179" s="33"/>
      <c r="CE179" s="33"/>
      <c r="CF179" s="33"/>
      <c r="CG179" s="33"/>
      <c r="CH179" s="33"/>
      <c r="CI179" s="33"/>
      <c r="CJ179" s="33"/>
      <c r="CK179" s="33"/>
      <c r="CL179" s="33"/>
      <c r="CM179" s="33"/>
      <c r="CN179" s="33"/>
      <c r="CO179" s="33"/>
      <c r="CP179" s="34"/>
      <c r="CQ179" s="33"/>
      <c r="CR179" s="34"/>
    </row>
    <row r="180" spans="1:96" ht="15" x14ac:dyDescent="0.2">
      <c r="A180" s="30">
        <v>3487</v>
      </c>
      <c r="B180" s="30">
        <v>1</v>
      </c>
      <c r="C180" s="30" t="s">
        <v>176</v>
      </c>
      <c r="D180" s="30" t="s">
        <v>127</v>
      </c>
      <c r="E180" s="30">
        <v>40000</v>
      </c>
      <c r="F180" s="30">
        <v>40320</v>
      </c>
      <c r="G180" s="30" t="s">
        <v>26</v>
      </c>
      <c r="H180" s="31">
        <v>60000</v>
      </c>
      <c r="I180" s="31">
        <v>60000</v>
      </c>
      <c r="J180" s="31">
        <v>40000</v>
      </c>
      <c r="K180" s="31">
        <v>0</v>
      </c>
      <c r="L180" s="31">
        <v>0</v>
      </c>
      <c r="M180" s="31">
        <v>0</v>
      </c>
      <c r="N180" s="31">
        <v>0</v>
      </c>
      <c r="O180" s="31">
        <v>0</v>
      </c>
      <c r="P180" s="31">
        <v>0</v>
      </c>
      <c r="Q180" s="31">
        <v>0</v>
      </c>
      <c r="R180" s="31">
        <v>0</v>
      </c>
      <c r="S180" s="31">
        <v>0</v>
      </c>
      <c r="T180" s="31">
        <v>0</v>
      </c>
      <c r="U180" s="31">
        <v>0</v>
      </c>
      <c r="V180" s="31">
        <v>0</v>
      </c>
      <c r="W180" s="31">
        <v>0</v>
      </c>
      <c r="X180" s="31">
        <v>0</v>
      </c>
      <c r="Y180" s="31">
        <v>0</v>
      </c>
      <c r="Z180" s="31">
        <v>0</v>
      </c>
      <c r="AA180" s="31">
        <v>0</v>
      </c>
      <c r="AB180" s="31">
        <v>0</v>
      </c>
      <c r="AC180" s="31">
        <v>0</v>
      </c>
      <c r="AD180" s="31">
        <v>0</v>
      </c>
      <c r="AE180" s="31">
        <v>0</v>
      </c>
      <c r="AF180" s="31">
        <v>0</v>
      </c>
      <c r="AG180" s="31">
        <v>0</v>
      </c>
      <c r="AH180" s="31">
        <v>0</v>
      </c>
      <c r="AI180" s="31">
        <v>0</v>
      </c>
      <c r="AJ180" s="31">
        <v>0</v>
      </c>
      <c r="AK180" s="31">
        <v>0</v>
      </c>
      <c r="AL180" s="31">
        <v>0</v>
      </c>
      <c r="AM180" s="31">
        <v>0</v>
      </c>
      <c r="AN180" s="31">
        <v>0</v>
      </c>
      <c r="AO180" s="31">
        <v>0</v>
      </c>
      <c r="AP180" s="31">
        <v>0</v>
      </c>
      <c r="AQ180" s="31">
        <v>0</v>
      </c>
      <c r="AR180" s="31">
        <v>0</v>
      </c>
      <c r="AS180" s="31">
        <v>0</v>
      </c>
      <c r="AT180" s="31">
        <v>0</v>
      </c>
      <c r="AU180" s="31">
        <v>0</v>
      </c>
      <c r="AV180" s="31">
        <v>0</v>
      </c>
      <c r="AW180" s="31">
        <v>0</v>
      </c>
      <c r="AX180" s="31">
        <v>0</v>
      </c>
      <c r="AY180" s="31">
        <v>0</v>
      </c>
      <c r="AZ180" s="31">
        <v>0</v>
      </c>
      <c r="BA180" s="31">
        <v>0</v>
      </c>
      <c r="BB180" s="31">
        <v>0</v>
      </c>
      <c r="BC180" s="31">
        <v>0</v>
      </c>
      <c r="BD180" s="31">
        <v>0</v>
      </c>
      <c r="BE180" s="31">
        <v>0</v>
      </c>
      <c r="BF180" s="31">
        <v>0</v>
      </c>
      <c r="BG180" s="31">
        <v>0</v>
      </c>
      <c r="BH180" s="31">
        <v>0</v>
      </c>
      <c r="BI180" s="31">
        <v>0</v>
      </c>
      <c r="BJ180" s="31">
        <v>0</v>
      </c>
      <c r="BK180" s="31">
        <v>0</v>
      </c>
      <c r="BL180" s="31">
        <v>0</v>
      </c>
      <c r="BM180" s="31">
        <v>0</v>
      </c>
      <c r="BN180" s="31">
        <v>0</v>
      </c>
      <c r="BO180" s="31">
        <v>0</v>
      </c>
      <c r="BP180" s="31">
        <v>0</v>
      </c>
      <c r="BQ180" s="31">
        <v>0</v>
      </c>
      <c r="BR180" s="31">
        <v>0</v>
      </c>
      <c r="BS180" s="31">
        <v>0</v>
      </c>
      <c r="BT180" s="31">
        <v>0</v>
      </c>
      <c r="BU180" s="31">
        <v>0</v>
      </c>
      <c r="BV180" s="31">
        <v>0</v>
      </c>
      <c r="BW180" s="31">
        <v>0</v>
      </c>
      <c r="BX180" s="31">
        <v>0</v>
      </c>
      <c r="BY180" s="31">
        <v>0</v>
      </c>
      <c r="BZ180" s="31">
        <v>0</v>
      </c>
      <c r="CA180" s="31">
        <v>0</v>
      </c>
      <c r="CB180" s="32">
        <v>160000</v>
      </c>
      <c r="CC180" s="33"/>
      <c r="CD180" s="33"/>
      <c r="CE180" s="33"/>
      <c r="CF180" s="33"/>
      <c r="CG180" s="33"/>
      <c r="CH180" s="33"/>
      <c r="CI180" s="33"/>
      <c r="CJ180" s="33"/>
      <c r="CK180" s="33"/>
      <c r="CL180" s="33"/>
      <c r="CM180" s="33"/>
      <c r="CN180" s="33"/>
      <c r="CO180" s="33"/>
      <c r="CP180" s="34"/>
      <c r="CQ180" s="33"/>
      <c r="CR180" s="34"/>
    </row>
    <row r="181" spans="1:96" ht="15" x14ac:dyDescent="0.2">
      <c r="A181" s="30">
        <v>3488</v>
      </c>
      <c r="B181" s="30">
        <v>1</v>
      </c>
      <c r="C181" s="30" t="s">
        <v>177</v>
      </c>
      <c r="D181" s="30" t="s">
        <v>127</v>
      </c>
      <c r="E181" s="30">
        <v>40000</v>
      </c>
      <c r="F181" s="30">
        <v>40320</v>
      </c>
      <c r="G181" s="30" t="s">
        <v>26</v>
      </c>
      <c r="H181" s="31">
        <v>0</v>
      </c>
      <c r="I181" s="31">
        <v>0</v>
      </c>
      <c r="J181" s="31">
        <v>0</v>
      </c>
      <c r="K181" s="31">
        <v>0</v>
      </c>
      <c r="L181" s="31">
        <v>0</v>
      </c>
      <c r="M181" s="31">
        <v>0</v>
      </c>
      <c r="N181" s="31">
        <v>0</v>
      </c>
      <c r="O181" s="31">
        <v>0</v>
      </c>
      <c r="P181" s="31">
        <v>0</v>
      </c>
      <c r="Q181" s="31">
        <v>0</v>
      </c>
      <c r="R181" s="31">
        <v>0</v>
      </c>
      <c r="S181" s="31">
        <v>0</v>
      </c>
      <c r="T181" s="31">
        <v>0</v>
      </c>
      <c r="U181" s="31">
        <v>0</v>
      </c>
      <c r="V181" s="31">
        <v>0</v>
      </c>
      <c r="W181" s="31">
        <v>0</v>
      </c>
      <c r="X181" s="31">
        <v>0</v>
      </c>
      <c r="Y181" s="31">
        <v>0</v>
      </c>
      <c r="Z181" s="31">
        <v>0</v>
      </c>
      <c r="AA181" s="31">
        <v>0</v>
      </c>
      <c r="AB181" s="31">
        <v>0</v>
      </c>
      <c r="AC181" s="31">
        <v>0</v>
      </c>
      <c r="AD181" s="31">
        <v>0</v>
      </c>
      <c r="AE181" s="31">
        <v>0</v>
      </c>
      <c r="AF181" s="31">
        <v>0</v>
      </c>
      <c r="AG181" s="31">
        <v>0</v>
      </c>
      <c r="AH181" s="31">
        <v>0</v>
      </c>
      <c r="AI181" s="31">
        <v>0</v>
      </c>
      <c r="AJ181" s="31">
        <v>0</v>
      </c>
      <c r="AK181" s="31">
        <v>0</v>
      </c>
      <c r="AL181" s="31">
        <v>0</v>
      </c>
      <c r="AM181" s="31">
        <v>0</v>
      </c>
      <c r="AN181" s="31">
        <v>0</v>
      </c>
      <c r="AO181" s="31">
        <v>0</v>
      </c>
      <c r="AP181" s="31">
        <v>0</v>
      </c>
      <c r="AQ181" s="31">
        <v>0</v>
      </c>
      <c r="AR181" s="31">
        <v>0</v>
      </c>
      <c r="AS181" s="31">
        <v>0</v>
      </c>
      <c r="AT181" s="31">
        <v>0</v>
      </c>
      <c r="AU181" s="31">
        <v>0</v>
      </c>
      <c r="AV181" s="31">
        <v>0</v>
      </c>
      <c r="AW181" s="31">
        <v>0</v>
      </c>
      <c r="AX181" s="31">
        <v>0</v>
      </c>
      <c r="AY181" s="31">
        <v>0</v>
      </c>
      <c r="AZ181" s="31">
        <v>0</v>
      </c>
      <c r="BA181" s="31">
        <v>0</v>
      </c>
      <c r="BB181" s="31">
        <v>0</v>
      </c>
      <c r="BC181" s="31">
        <v>0</v>
      </c>
      <c r="BD181" s="31">
        <v>0</v>
      </c>
      <c r="BE181" s="31">
        <v>0</v>
      </c>
      <c r="BF181" s="31">
        <v>0</v>
      </c>
      <c r="BG181" s="31">
        <v>0</v>
      </c>
      <c r="BH181" s="31">
        <v>0</v>
      </c>
      <c r="BI181" s="31">
        <v>0</v>
      </c>
      <c r="BJ181" s="31">
        <v>0</v>
      </c>
      <c r="BK181" s="31">
        <v>0</v>
      </c>
      <c r="BL181" s="31">
        <v>0</v>
      </c>
      <c r="BM181" s="31">
        <v>0</v>
      </c>
      <c r="BN181" s="31">
        <v>0</v>
      </c>
      <c r="BO181" s="31">
        <v>0</v>
      </c>
      <c r="BP181" s="31">
        <v>0</v>
      </c>
      <c r="BQ181" s="31">
        <v>0</v>
      </c>
      <c r="BR181" s="31">
        <v>0</v>
      </c>
      <c r="BS181" s="31">
        <v>0</v>
      </c>
      <c r="BT181" s="31">
        <v>0</v>
      </c>
      <c r="BU181" s="31">
        <v>0</v>
      </c>
      <c r="BV181" s="31">
        <v>0</v>
      </c>
      <c r="BW181" s="31">
        <v>0</v>
      </c>
      <c r="BX181" s="31">
        <v>0</v>
      </c>
      <c r="BY181" s="31">
        <v>0</v>
      </c>
      <c r="BZ181" s="31">
        <v>0</v>
      </c>
      <c r="CA181" s="31">
        <v>0</v>
      </c>
      <c r="CB181" s="32">
        <v>0</v>
      </c>
      <c r="CC181" s="33"/>
      <c r="CD181" s="33"/>
      <c r="CE181" s="33"/>
      <c r="CF181" s="33"/>
      <c r="CG181" s="33"/>
      <c r="CH181" s="33"/>
      <c r="CI181" s="33"/>
      <c r="CJ181" s="33"/>
      <c r="CK181" s="33"/>
      <c r="CL181" s="33"/>
      <c r="CM181" s="33"/>
      <c r="CN181" s="33"/>
      <c r="CO181" s="33"/>
      <c r="CP181" s="34"/>
      <c r="CQ181" s="33"/>
      <c r="CR181" s="34"/>
    </row>
    <row r="182" spans="1:96" ht="15" x14ac:dyDescent="0.2">
      <c r="A182" s="30">
        <v>3489</v>
      </c>
      <c r="B182" s="30">
        <v>1</v>
      </c>
      <c r="C182" s="30" t="s">
        <v>178</v>
      </c>
      <c r="D182" s="30" t="s">
        <v>109</v>
      </c>
      <c r="E182" s="30">
        <v>40000</v>
      </c>
      <c r="F182" s="30">
        <v>40323</v>
      </c>
      <c r="G182" s="30" t="s">
        <v>26</v>
      </c>
      <c r="H182" s="31">
        <v>0</v>
      </c>
      <c r="I182" s="31">
        <v>0</v>
      </c>
      <c r="J182" s="31">
        <v>0</v>
      </c>
      <c r="K182" s="31">
        <v>0</v>
      </c>
      <c r="L182" s="31">
        <v>0</v>
      </c>
      <c r="M182" s="31">
        <v>0</v>
      </c>
      <c r="N182" s="31">
        <v>0</v>
      </c>
      <c r="O182" s="31">
        <v>0</v>
      </c>
      <c r="P182" s="31">
        <v>0</v>
      </c>
      <c r="Q182" s="31">
        <v>0</v>
      </c>
      <c r="R182" s="31">
        <v>0</v>
      </c>
      <c r="S182" s="31">
        <v>0</v>
      </c>
      <c r="T182" s="31">
        <v>0</v>
      </c>
      <c r="U182" s="31">
        <v>0</v>
      </c>
      <c r="V182" s="31">
        <v>0</v>
      </c>
      <c r="W182" s="31">
        <v>0</v>
      </c>
      <c r="X182" s="31">
        <v>0</v>
      </c>
      <c r="Y182" s="31">
        <v>0</v>
      </c>
      <c r="Z182" s="31">
        <v>0</v>
      </c>
      <c r="AA182" s="31">
        <v>0</v>
      </c>
      <c r="AB182" s="31">
        <v>0</v>
      </c>
      <c r="AC182" s="31">
        <v>0</v>
      </c>
      <c r="AD182" s="31">
        <v>0</v>
      </c>
      <c r="AE182" s="31">
        <v>0</v>
      </c>
      <c r="AF182" s="31">
        <v>0</v>
      </c>
      <c r="AG182" s="31">
        <v>0</v>
      </c>
      <c r="AH182" s="31">
        <v>0</v>
      </c>
      <c r="AI182" s="31">
        <v>0</v>
      </c>
      <c r="AJ182" s="31">
        <v>0</v>
      </c>
      <c r="AK182" s="31">
        <v>0</v>
      </c>
      <c r="AL182" s="31">
        <v>0</v>
      </c>
      <c r="AM182" s="31">
        <v>0</v>
      </c>
      <c r="AN182" s="31">
        <v>0</v>
      </c>
      <c r="AO182" s="31">
        <v>0</v>
      </c>
      <c r="AP182" s="31">
        <v>0</v>
      </c>
      <c r="AQ182" s="31">
        <v>0</v>
      </c>
      <c r="AR182" s="31">
        <v>0</v>
      </c>
      <c r="AS182" s="31">
        <v>0</v>
      </c>
      <c r="AT182" s="31">
        <v>0</v>
      </c>
      <c r="AU182" s="31">
        <v>0</v>
      </c>
      <c r="AV182" s="31">
        <v>0</v>
      </c>
      <c r="AW182" s="31">
        <v>0</v>
      </c>
      <c r="AX182" s="31">
        <v>0</v>
      </c>
      <c r="AY182" s="31">
        <v>0</v>
      </c>
      <c r="AZ182" s="31">
        <v>0</v>
      </c>
      <c r="BA182" s="31">
        <v>0</v>
      </c>
      <c r="BB182" s="31">
        <v>0</v>
      </c>
      <c r="BC182" s="31">
        <v>0</v>
      </c>
      <c r="BD182" s="31">
        <v>0</v>
      </c>
      <c r="BE182" s="31">
        <v>0</v>
      </c>
      <c r="BF182" s="31">
        <v>50000</v>
      </c>
      <c r="BG182" s="31">
        <v>0</v>
      </c>
      <c r="BH182" s="31">
        <v>0</v>
      </c>
      <c r="BI182" s="31">
        <v>0</v>
      </c>
      <c r="BJ182" s="31">
        <v>0</v>
      </c>
      <c r="BK182" s="31">
        <v>0</v>
      </c>
      <c r="BL182" s="31">
        <v>0</v>
      </c>
      <c r="BM182" s="31">
        <v>0</v>
      </c>
      <c r="BN182" s="31">
        <v>0</v>
      </c>
      <c r="BO182" s="31">
        <v>0</v>
      </c>
      <c r="BP182" s="31">
        <v>0</v>
      </c>
      <c r="BQ182" s="31">
        <v>0</v>
      </c>
      <c r="BR182" s="31">
        <v>100000</v>
      </c>
      <c r="BS182" s="31">
        <v>700000</v>
      </c>
      <c r="BT182" s="31">
        <v>400000</v>
      </c>
      <c r="BU182" s="31">
        <v>300000</v>
      </c>
      <c r="BV182" s="31">
        <v>0</v>
      </c>
      <c r="BW182" s="31">
        <v>0</v>
      </c>
      <c r="BX182" s="31">
        <v>0</v>
      </c>
      <c r="BY182" s="31">
        <v>0</v>
      </c>
      <c r="BZ182" s="31">
        <v>0</v>
      </c>
      <c r="CA182" s="31">
        <v>0</v>
      </c>
      <c r="CB182" s="32">
        <v>0</v>
      </c>
      <c r="CC182" s="33"/>
      <c r="CD182" s="33"/>
      <c r="CE182" s="33"/>
      <c r="CF182" s="33"/>
      <c r="CG182" s="33"/>
      <c r="CH182" s="33"/>
      <c r="CI182" s="33"/>
      <c r="CJ182" s="33"/>
      <c r="CK182" s="33"/>
      <c r="CL182" s="33"/>
      <c r="CM182" s="33"/>
      <c r="CN182" s="33"/>
      <c r="CO182" s="33"/>
      <c r="CP182" s="34"/>
      <c r="CQ182" s="33"/>
      <c r="CR182" s="34"/>
    </row>
    <row r="183" spans="1:96" ht="15" x14ac:dyDescent="0.2">
      <c r="A183" s="30">
        <v>3490</v>
      </c>
      <c r="B183" s="30">
        <v>1</v>
      </c>
      <c r="C183" s="30" t="s">
        <v>179</v>
      </c>
      <c r="D183" s="30" t="s">
        <v>141</v>
      </c>
      <c r="E183" s="30">
        <v>40000</v>
      </c>
      <c r="F183" s="30">
        <v>40323</v>
      </c>
      <c r="G183" s="30" t="s">
        <v>26</v>
      </c>
      <c r="H183" s="31">
        <v>150000</v>
      </c>
      <c r="I183" s="31">
        <v>750000</v>
      </c>
      <c r="J183" s="31">
        <v>1500000</v>
      </c>
      <c r="K183" s="31">
        <v>500000</v>
      </c>
      <c r="L183" s="31">
        <v>200000</v>
      </c>
      <c r="M183" s="31">
        <v>100000</v>
      </c>
      <c r="N183" s="31">
        <v>0</v>
      </c>
      <c r="O183" s="31">
        <v>0</v>
      </c>
      <c r="P183" s="31">
        <v>0</v>
      </c>
      <c r="Q183" s="31">
        <v>0</v>
      </c>
      <c r="R183" s="31">
        <v>0</v>
      </c>
      <c r="S183" s="31">
        <v>0</v>
      </c>
      <c r="T183" s="31">
        <v>0</v>
      </c>
      <c r="U183" s="31">
        <v>0</v>
      </c>
      <c r="V183" s="31">
        <v>0</v>
      </c>
      <c r="W183" s="31">
        <v>0</v>
      </c>
      <c r="X183" s="31">
        <v>0</v>
      </c>
      <c r="Y183" s="31">
        <v>0</v>
      </c>
      <c r="Z183" s="31">
        <v>0</v>
      </c>
      <c r="AA183" s="31">
        <v>0</v>
      </c>
      <c r="AB183" s="31">
        <v>0</v>
      </c>
      <c r="AC183" s="31">
        <v>0</v>
      </c>
      <c r="AD183" s="31">
        <v>0</v>
      </c>
      <c r="AE183" s="31">
        <v>0</v>
      </c>
      <c r="AF183" s="31">
        <v>0</v>
      </c>
      <c r="AG183" s="31">
        <v>0</v>
      </c>
      <c r="AH183" s="31">
        <v>0</v>
      </c>
      <c r="AI183" s="31">
        <v>0</v>
      </c>
      <c r="AJ183" s="31">
        <v>0</v>
      </c>
      <c r="AK183" s="31">
        <v>0</v>
      </c>
      <c r="AL183" s="31">
        <v>0</v>
      </c>
      <c r="AM183" s="31">
        <v>0</v>
      </c>
      <c r="AN183" s="31">
        <v>0</v>
      </c>
      <c r="AO183" s="31">
        <v>0</v>
      </c>
      <c r="AP183" s="31">
        <v>0</v>
      </c>
      <c r="AQ183" s="31">
        <v>0</v>
      </c>
      <c r="AR183" s="31">
        <v>0</v>
      </c>
      <c r="AS183" s="31">
        <v>0</v>
      </c>
      <c r="AT183" s="31">
        <v>0</v>
      </c>
      <c r="AU183" s="31">
        <v>0</v>
      </c>
      <c r="AV183" s="31">
        <v>0</v>
      </c>
      <c r="AW183" s="31">
        <v>0</v>
      </c>
      <c r="AX183" s="31">
        <v>0</v>
      </c>
      <c r="AY183" s="31">
        <v>0</v>
      </c>
      <c r="AZ183" s="31">
        <v>0</v>
      </c>
      <c r="BA183" s="31">
        <v>0</v>
      </c>
      <c r="BB183" s="31">
        <v>0</v>
      </c>
      <c r="BC183" s="31">
        <v>0</v>
      </c>
      <c r="BD183" s="31">
        <v>0</v>
      </c>
      <c r="BE183" s="31">
        <v>0</v>
      </c>
      <c r="BF183" s="31">
        <v>0</v>
      </c>
      <c r="BG183" s="31">
        <v>0</v>
      </c>
      <c r="BH183" s="31">
        <v>0</v>
      </c>
      <c r="BI183" s="31">
        <v>0</v>
      </c>
      <c r="BJ183" s="31">
        <v>0</v>
      </c>
      <c r="BK183" s="31">
        <v>0</v>
      </c>
      <c r="BL183" s="31">
        <v>0</v>
      </c>
      <c r="BM183" s="31">
        <v>0</v>
      </c>
      <c r="BN183" s="31">
        <v>0</v>
      </c>
      <c r="BO183" s="31">
        <v>0</v>
      </c>
      <c r="BP183" s="31">
        <v>0</v>
      </c>
      <c r="BQ183" s="31">
        <v>0</v>
      </c>
      <c r="BR183" s="31">
        <v>0</v>
      </c>
      <c r="BS183" s="31">
        <v>0</v>
      </c>
      <c r="BT183" s="31">
        <v>0</v>
      </c>
      <c r="BU183" s="31">
        <v>0</v>
      </c>
      <c r="BV183" s="31">
        <v>0</v>
      </c>
      <c r="BW183" s="31">
        <v>0</v>
      </c>
      <c r="BX183" s="31">
        <v>0</v>
      </c>
      <c r="BY183" s="31">
        <v>0</v>
      </c>
      <c r="BZ183" s="31">
        <v>0</v>
      </c>
      <c r="CA183" s="31">
        <v>0</v>
      </c>
      <c r="CB183" s="32">
        <v>3200000</v>
      </c>
      <c r="CC183" s="33"/>
      <c r="CD183" s="33"/>
      <c r="CE183" s="33"/>
      <c r="CF183" s="33"/>
      <c r="CG183" s="33"/>
      <c r="CH183" s="33"/>
      <c r="CI183" s="33"/>
      <c r="CJ183" s="33"/>
      <c r="CK183" s="33"/>
      <c r="CL183" s="33"/>
      <c r="CM183" s="33"/>
      <c r="CN183" s="33"/>
      <c r="CO183" s="33"/>
      <c r="CP183" s="34"/>
      <c r="CQ183" s="33"/>
      <c r="CR183" s="34"/>
    </row>
    <row r="184" spans="1:96" ht="15" x14ac:dyDescent="0.2">
      <c r="A184" s="30">
        <v>3492</v>
      </c>
      <c r="B184" s="30">
        <v>1</v>
      </c>
      <c r="C184" s="30" t="s">
        <v>180</v>
      </c>
      <c r="D184" s="30" t="s">
        <v>127</v>
      </c>
      <c r="E184" s="30">
        <v>40000</v>
      </c>
      <c r="F184" s="30">
        <v>40320</v>
      </c>
      <c r="G184" s="30" t="s">
        <v>26</v>
      </c>
      <c r="H184" s="31">
        <v>0</v>
      </c>
      <c r="I184" s="31">
        <v>0</v>
      </c>
      <c r="J184" s="31">
        <v>0</v>
      </c>
      <c r="K184" s="31">
        <v>0</v>
      </c>
      <c r="L184" s="31">
        <v>0</v>
      </c>
      <c r="M184" s="31">
        <v>0</v>
      </c>
      <c r="N184" s="31">
        <v>0</v>
      </c>
      <c r="O184" s="31">
        <v>0</v>
      </c>
      <c r="P184" s="31">
        <v>0</v>
      </c>
      <c r="Q184" s="31">
        <v>0</v>
      </c>
      <c r="R184" s="31">
        <v>0</v>
      </c>
      <c r="S184" s="31">
        <v>0</v>
      </c>
      <c r="T184" s="31">
        <v>0</v>
      </c>
      <c r="U184" s="31">
        <v>0</v>
      </c>
      <c r="V184" s="31">
        <v>0</v>
      </c>
      <c r="W184" s="31">
        <v>0</v>
      </c>
      <c r="X184" s="31">
        <v>0</v>
      </c>
      <c r="Y184" s="31">
        <v>0</v>
      </c>
      <c r="Z184" s="31">
        <v>0</v>
      </c>
      <c r="AA184" s="31">
        <v>0</v>
      </c>
      <c r="AB184" s="31">
        <v>0</v>
      </c>
      <c r="AC184" s="31">
        <v>0</v>
      </c>
      <c r="AD184" s="31">
        <v>0</v>
      </c>
      <c r="AE184" s="31">
        <v>0</v>
      </c>
      <c r="AF184" s="31">
        <v>0</v>
      </c>
      <c r="AG184" s="31">
        <v>0</v>
      </c>
      <c r="AH184" s="31">
        <v>0</v>
      </c>
      <c r="AI184" s="31">
        <v>0</v>
      </c>
      <c r="AJ184" s="31">
        <v>0</v>
      </c>
      <c r="AK184" s="31">
        <v>0</v>
      </c>
      <c r="AL184" s="31">
        <v>0</v>
      </c>
      <c r="AM184" s="31">
        <v>0</v>
      </c>
      <c r="AN184" s="31">
        <v>0</v>
      </c>
      <c r="AO184" s="31">
        <v>6666</v>
      </c>
      <c r="AP184" s="31">
        <v>6667</v>
      </c>
      <c r="AQ184" s="31">
        <v>6667</v>
      </c>
      <c r="AR184" s="31">
        <v>0</v>
      </c>
      <c r="AS184" s="31">
        <v>0</v>
      </c>
      <c r="AT184" s="31">
        <v>0</v>
      </c>
      <c r="AU184" s="31">
        <v>0</v>
      </c>
      <c r="AV184" s="31">
        <v>0</v>
      </c>
      <c r="AW184" s="31">
        <v>0</v>
      </c>
      <c r="AX184" s="31">
        <v>8000</v>
      </c>
      <c r="AY184" s="31">
        <v>8000</v>
      </c>
      <c r="AZ184" s="31">
        <v>8000</v>
      </c>
      <c r="BA184" s="31">
        <v>8000</v>
      </c>
      <c r="BB184" s="31">
        <v>8000</v>
      </c>
      <c r="BC184" s="31">
        <v>8000</v>
      </c>
      <c r="BD184" s="31">
        <v>0</v>
      </c>
      <c r="BE184" s="31">
        <v>0</v>
      </c>
      <c r="BF184" s="31">
        <v>0</v>
      </c>
      <c r="BG184" s="31">
        <v>0</v>
      </c>
      <c r="BH184" s="31">
        <v>0</v>
      </c>
      <c r="BI184" s="31">
        <v>0</v>
      </c>
      <c r="BJ184" s="31">
        <v>0</v>
      </c>
      <c r="BK184" s="31">
        <v>0</v>
      </c>
      <c r="BL184" s="31">
        <v>0</v>
      </c>
      <c r="BM184" s="31">
        <v>0</v>
      </c>
      <c r="BN184" s="31">
        <v>0</v>
      </c>
      <c r="BO184" s="31">
        <v>0</v>
      </c>
      <c r="BP184" s="31">
        <v>0</v>
      </c>
      <c r="BQ184" s="31">
        <v>0</v>
      </c>
      <c r="BR184" s="31">
        <v>0</v>
      </c>
      <c r="BS184" s="31">
        <v>0</v>
      </c>
      <c r="BT184" s="31">
        <v>0</v>
      </c>
      <c r="BU184" s="31">
        <v>0</v>
      </c>
      <c r="BV184" s="31">
        <v>0</v>
      </c>
      <c r="BW184" s="31">
        <v>0</v>
      </c>
      <c r="BX184" s="31">
        <v>0</v>
      </c>
      <c r="BY184" s="31">
        <v>0</v>
      </c>
      <c r="BZ184" s="31">
        <v>0</v>
      </c>
      <c r="CA184" s="31">
        <v>0</v>
      </c>
      <c r="CB184" s="32">
        <v>0</v>
      </c>
      <c r="CC184" s="33"/>
      <c r="CD184" s="33"/>
      <c r="CE184" s="33"/>
      <c r="CF184" s="33"/>
      <c r="CG184" s="33"/>
      <c r="CH184" s="33"/>
      <c r="CI184" s="33"/>
      <c r="CJ184" s="33"/>
      <c r="CK184" s="33"/>
      <c r="CL184" s="33"/>
      <c r="CM184" s="33"/>
      <c r="CN184" s="33"/>
      <c r="CO184" s="33"/>
      <c r="CP184" s="34"/>
      <c r="CQ184" s="33"/>
      <c r="CR184" s="34"/>
    </row>
    <row r="185" spans="1:96" ht="15" x14ac:dyDescent="0.2">
      <c r="A185" s="30">
        <v>3493</v>
      </c>
      <c r="B185" s="30">
        <v>1</v>
      </c>
      <c r="C185" s="30" t="s">
        <v>181</v>
      </c>
      <c r="D185" s="30" t="s">
        <v>127</v>
      </c>
      <c r="E185" s="30">
        <v>40000</v>
      </c>
      <c r="F185" s="30">
        <v>40320</v>
      </c>
      <c r="G185" s="30" t="s">
        <v>26</v>
      </c>
      <c r="H185" s="31">
        <v>0</v>
      </c>
      <c r="I185" s="31">
        <v>0</v>
      </c>
      <c r="J185" s="31">
        <v>0</v>
      </c>
      <c r="K185" s="31">
        <v>0</v>
      </c>
      <c r="L185" s="31">
        <v>0</v>
      </c>
      <c r="M185" s="31">
        <v>0</v>
      </c>
      <c r="N185" s="31">
        <v>0</v>
      </c>
      <c r="O185" s="31">
        <v>0</v>
      </c>
      <c r="P185" s="31">
        <v>0</v>
      </c>
      <c r="Q185" s="31">
        <v>0</v>
      </c>
      <c r="R185" s="31">
        <v>0</v>
      </c>
      <c r="S185" s="31">
        <v>0</v>
      </c>
      <c r="T185" s="31">
        <v>0</v>
      </c>
      <c r="U185" s="31">
        <v>0</v>
      </c>
      <c r="V185" s="31">
        <v>0</v>
      </c>
      <c r="W185" s="31">
        <v>0</v>
      </c>
      <c r="X185" s="31">
        <v>0</v>
      </c>
      <c r="Y185" s="31">
        <v>0</v>
      </c>
      <c r="Z185" s="31">
        <v>0</v>
      </c>
      <c r="AA185" s="31">
        <v>0</v>
      </c>
      <c r="AB185" s="31">
        <v>0</v>
      </c>
      <c r="AC185" s="31">
        <v>0</v>
      </c>
      <c r="AD185" s="31">
        <v>0</v>
      </c>
      <c r="AE185" s="31">
        <v>0</v>
      </c>
      <c r="AF185" s="31">
        <v>0</v>
      </c>
      <c r="AG185" s="31">
        <v>0</v>
      </c>
      <c r="AH185" s="31">
        <v>0</v>
      </c>
      <c r="AI185" s="31">
        <v>0</v>
      </c>
      <c r="AJ185" s="31">
        <v>0</v>
      </c>
      <c r="AK185" s="31">
        <v>0</v>
      </c>
      <c r="AL185" s="31">
        <v>0</v>
      </c>
      <c r="AM185" s="31">
        <v>0</v>
      </c>
      <c r="AN185" s="31">
        <v>0</v>
      </c>
      <c r="AO185" s="31">
        <v>6666</v>
      </c>
      <c r="AP185" s="31">
        <v>6667</v>
      </c>
      <c r="AQ185" s="31">
        <v>6667</v>
      </c>
      <c r="AR185" s="31">
        <v>0</v>
      </c>
      <c r="AS185" s="31">
        <v>0</v>
      </c>
      <c r="AT185" s="31">
        <v>0</v>
      </c>
      <c r="AU185" s="31">
        <v>0</v>
      </c>
      <c r="AV185" s="31">
        <v>0</v>
      </c>
      <c r="AW185" s="31">
        <v>0</v>
      </c>
      <c r="AX185" s="31">
        <v>22000</v>
      </c>
      <c r="AY185" s="31">
        <v>22000</v>
      </c>
      <c r="AZ185" s="31">
        <v>22000</v>
      </c>
      <c r="BA185" s="31">
        <v>22000</v>
      </c>
      <c r="BB185" s="31">
        <v>22000</v>
      </c>
      <c r="BC185" s="31">
        <v>22000</v>
      </c>
      <c r="BD185" s="31">
        <v>0</v>
      </c>
      <c r="BE185" s="31">
        <v>0</v>
      </c>
      <c r="BF185" s="31">
        <v>0</v>
      </c>
      <c r="BG185" s="31">
        <v>0</v>
      </c>
      <c r="BH185" s="31">
        <v>0</v>
      </c>
      <c r="BI185" s="31">
        <v>0</v>
      </c>
      <c r="BJ185" s="31">
        <v>0</v>
      </c>
      <c r="BK185" s="31">
        <v>0</v>
      </c>
      <c r="BL185" s="31">
        <v>0</v>
      </c>
      <c r="BM185" s="31">
        <v>0</v>
      </c>
      <c r="BN185" s="31">
        <v>0</v>
      </c>
      <c r="BO185" s="31">
        <v>0</v>
      </c>
      <c r="BP185" s="31">
        <v>0</v>
      </c>
      <c r="BQ185" s="31">
        <v>0</v>
      </c>
      <c r="BR185" s="31">
        <v>0</v>
      </c>
      <c r="BS185" s="31">
        <v>0</v>
      </c>
      <c r="BT185" s="31">
        <v>0</v>
      </c>
      <c r="BU185" s="31">
        <v>0</v>
      </c>
      <c r="BV185" s="31">
        <v>0</v>
      </c>
      <c r="BW185" s="31">
        <v>0</v>
      </c>
      <c r="BX185" s="31">
        <v>0</v>
      </c>
      <c r="BY185" s="31">
        <v>0</v>
      </c>
      <c r="BZ185" s="31">
        <v>0</v>
      </c>
      <c r="CA185" s="31">
        <v>0</v>
      </c>
      <c r="CB185" s="32">
        <v>0</v>
      </c>
      <c r="CC185" s="33"/>
      <c r="CD185" s="33"/>
      <c r="CE185" s="33"/>
      <c r="CF185" s="33"/>
      <c r="CG185" s="33"/>
      <c r="CH185" s="33"/>
      <c r="CI185" s="33"/>
      <c r="CJ185" s="33"/>
      <c r="CK185" s="33"/>
      <c r="CL185" s="33"/>
      <c r="CM185" s="33"/>
      <c r="CN185" s="33"/>
      <c r="CO185" s="33"/>
      <c r="CP185" s="34"/>
      <c r="CQ185" s="33"/>
      <c r="CR185" s="34"/>
    </row>
    <row r="186" spans="1:96" ht="15" x14ac:dyDescent="0.2">
      <c r="A186" s="30">
        <v>3494</v>
      </c>
      <c r="B186" s="30">
        <v>1</v>
      </c>
      <c r="C186" s="30" t="s">
        <v>182</v>
      </c>
      <c r="D186" s="30" t="s">
        <v>127</v>
      </c>
      <c r="E186" s="30">
        <v>40000</v>
      </c>
      <c r="F186" s="30">
        <v>40320</v>
      </c>
      <c r="G186" s="30" t="s">
        <v>26</v>
      </c>
      <c r="H186" s="31">
        <v>0</v>
      </c>
      <c r="I186" s="31">
        <v>0</v>
      </c>
      <c r="J186" s="31">
        <v>0</v>
      </c>
      <c r="K186" s="31">
        <v>0</v>
      </c>
      <c r="L186" s="31">
        <v>0</v>
      </c>
      <c r="M186" s="31">
        <v>0</v>
      </c>
      <c r="N186" s="31">
        <v>0</v>
      </c>
      <c r="O186" s="31">
        <v>0</v>
      </c>
      <c r="P186" s="31">
        <v>0</v>
      </c>
      <c r="Q186" s="31">
        <v>0</v>
      </c>
      <c r="R186" s="31">
        <v>0</v>
      </c>
      <c r="S186" s="31">
        <v>0</v>
      </c>
      <c r="T186" s="31">
        <v>0</v>
      </c>
      <c r="U186" s="31">
        <v>0</v>
      </c>
      <c r="V186" s="31">
        <v>0</v>
      </c>
      <c r="W186" s="31">
        <v>0</v>
      </c>
      <c r="X186" s="31">
        <v>0</v>
      </c>
      <c r="Y186" s="31">
        <v>0</v>
      </c>
      <c r="Z186" s="31">
        <v>0</v>
      </c>
      <c r="AA186" s="31">
        <v>0</v>
      </c>
      <c r="AB186" s="31">
        <v>0</v>
      </c>
      <c r="AC186" s="31">
        <v>11667</v>
      </c>
      <c r="AD186" s="31">
        <v>11666</v>
      </c>
      <c r="AE186" s="31">
        <v>11667</v>
      </c>
      <c r="AF186" s="31">
        <v>0</v>
      </c>
      <c r="AG186" s="31">
        <v>0</v>
      </c>
      <c r="AH186" s="31">
        <v>0</v>
      </c>
      <c r="AI186" s="31">
        <v>0</v>
      </c>
      <c r="AJ186" s="31">
        <v>0</v>
      </c>
      <c r="AK186" s="31">
        <v>0</v>
      </c>
      <c r="AL186" s="31">
        <v>75167</v>
      </c>
      <c r="AM186" s="31">
        <v>75167</v>
      </c>
      <c r="AN186" s="31">
        <v>75167</v>
      </c>
      <c r="AO186" s="31">
        <v>75165</v>
      </c>
      <c r="AP186" s="31">
        <v>75167</v>
      </c>
      <c r="AQ186" s="31">
        <v>75167</v>
      </c>
      <c r="AR186" s="31">
        <v>0</v>
      </c>
      <c r="AS186" s="31">
        <v>0</v>
      </c>
      <c r="AT186" s="31">
        <v>0</v>
      </c>
      <c r="AU186" s="31">
        <v>0</v>
      </c>
      <c r="AV186" s="31">
        <v>0</v>
      </c>
      <c r="AW186" s="31">
        <v>0</v>
      </c>
      <c r="AX186" s="31">
        <v>0</v>
      </c>
      <c r="AY186" s="31">
        <v>0</v>
      </c>
      <c r="AZ186" s="31">
        <v>0</v>
      </c>
      <c r="BA186" s="31">
        <v>0</v>
      </c>
      <c r="BB186" s="31">
        <v>0</v>
      </c>
      <c r="BC186" s="31">
        <v>0</v>
      </c>
      <c r="BD186" s="31">
        <v>0</v>
      </c>
      <c r="BE186" s="31">
        <v>0</v>
      </c>
      <c r="BF186" s="31">
        <v>0</v>
      </c>
      <c r="BG186" s="31">
        <v>0</v>
      </c>
      <c r="BH186" s="31">
        <v>0</v>
      </c>
      <c r="BI186" s="31">
        <v>0</v>
      </c>
      <c r="BJ186" s="31">
        <v>0</v>
      </c>
      <c r="BK186" s="31">
        <v>0</v>
      </c>
      <c r="BL186" s="31">
        <v>0</v>
      </c>
      <c r="BM186" s="31">
        <v>0</v>
      </c>
      <c r="BN186" s="31">
        <v>0</v>
      </c>
      <c r="BO186" s="31">
        <v>0</v>
      </c>
      <c r="BP186" s="31">
        <v>0</v>
      </c>
      <c r="BQ186" s="31">
        <v>0</v>
      </c>
      <c r="BR186" s="31">
        <v>0</v>
      </c>
      <c r="BS186" s="31">
        <v>0</v>
      </c>
      <c r="BT186" s="31">
        <v>0</v>
      </c>
      <c r="BU186" s="31">
        <v>0</v>
      </c>
      <c r="BV186" s="31">
        <v>0</v>
      </c>
      <c r="BW186" s="31">
        <v>0</v>
      </c>
      <c r="BX186" s="31">
        <v>0</v>
      </c>
      <c r="BY186" s="31">
        <v>0</v>
      </c>
      <c r="BZ186" s="31">
        <v>0</v>
      </c>
      <c r="CA186" s="31">
        <v>0</v>
      </c>
      <c r="CB186" s="32">
        <v>0</v>
      </c>
      <c r="CC186" s="33"/>
      <c r="CD186" s="33"/>
      <c r="CE186" s="33"/>
      <c r="CF186" s="33"/>
      <c r="CG186" s="33"/>
      <c r="CH186" s="33"/>
      <c r="CI186" s="33"/>
      <c r="CJ186" s="33"/>
      <c r="CK186" s="33"/>
      <c r="CL186" s="33"/>
      <c r="CM186" s="33"/>
      <c r="CN186" s="33"/>
      <c r="CO186" s="33"/>
      <c r="CP186" s="34"/>
      <c r="CQ186" s="33"/>
      <c r="CR186" s="34"/>
    </row>
    <row r="187" spans="1:96" ht="15" x14ac:dyDescent="0.2">
      <c r="A187" s="30">
        <v>3495</v>
      </c>
      <c r="B187" s="30">
        <v>1</v>
      </c>
      <c r="C187" s="30" t="s">
        <v>183</v>
      </c>
      <c r="D187" s="30" t="s">
        <v>127</v>
      </c>
      <c r="E187" s="30">
        <v>40000</v>
      </c>
      <c r="F187" s="30">
        <v>40320</v>
      </c>
      <c r="G187" s="30" t="s">
        <v>26</v>
      </c>
      <c r="H187" s="31">
        <v>0</v>
      </c>
      <c r="I187" s="31">
        <v>0</v>
      </c>
      <c r="J187" s="31">
        <v>0</v>
      </c>
      <c r="K187" s="31">
        <v>0</v>
      </c>
      <c r="L187" s="31">
        <v>0</v>
      </c>
      <c r="M187" s="31">
        <v>0</v>
      </c>
      <c r="N187" s="31">
        <v>0</v>
      </c>
      <c r="O187" s="31">
        <v>0</v>
      </c>
      <c r="P187" s="31">
        <v>0</v>
      </c>
      <c r="Q187" s="31">
        <v>0</v>
      </c>
      <c r="R187" s="31">
        <v>0</v>
      </c>
      <c r="S187" s="31">
        <v>0</v>
      </c>
      <c r="T187" s="31">
        <v>0</v>
      </c>
      <c r="U187" s="31">
        <v>0</v>
      </c>
      <c r="V187" s="31">
        <v>0</v>
      </c>
      <c r="W187" s="31">
        <v>0</v>
      </c>
      <c r="X187" s="31">
        <v>0</v>
      </c>
      <c r="Y187" s="31">
        <v>0</v>
      </c>
      <c r="Z187" s="31">
        <v>0</v>
      </c>
      <c r="AA187" s="31">
        <v>0</v>
      </c>
      <c r="AB187" s="31">
        <v>0</v>
      </c>
      <c r="AC187" s="31">
        <v>0</v>
      </c>
      <c r="AD187" s="31">
        <v>0</v>
      </c>
      <c r="AE187" s="31">
        <v>0</v>
      </c>
      <c r="AF187" s="31">
        <v>0</v>
      </c>
      <c r="AG187" s="31">
        <v>0</v>
      </c>
      <c r="AH187" s="31">
        <v>0</v>
      </c>
      <c r="AI187" s="31">
        <v>0</v>
      </c>
      <c r="AJ187" s="31">
        <v>0</v>
      </c>
      <c r="AK187" s="31">
        <v>0</v>
      </c>
      <c r="AL187" s="31">
        <v>0</v>
      </c>
      <c r="AM187" s="31">
        <v>0</v>
      </c>
      <c r="AN187" s="31">
        <v>0</v>
      </c>
      <c r="AO187" s="31">
        <v>13334</v>
      </c>
      <c r="AP187" s="31">
        <v>13333</v>
      </c>
      <c r="AQ187" s="31">
        <v>13333</v>
      </c>
      <c r="AR187" s="31">
        <v>0</v>
      </c>
      <c r="AS187" s="31">
        <v>0</v>
      </c>
      <c r="AT187" s="31">
        <v>0</v>
      </c>
      <c r="AU187" s="31">
        <v>0</v>
      </c>
      <c r="AV187" s="31">
        <v>0</v>
      </c>
      <c r="AW187" s="31">
        <v>0</v>
      </c>
      <c r="AX187" s="31">
        <v>27165</v>
      </c>
      <c r="AY187" s="31">
        <v>27167</v>
      </c>
      <c r="AZ187" s="31">
        <v>27167</v>
      </c>
      <c r="BA187" s="31">
        <v>27167</v>
      </c>
      <c r="BB187" s="31">
        <v>27167</v>
      </c>
      <c r="BC187" s="31">
        <v>27167</v>
      </c>
      <c r="BD187" s="31">
        <v>0</v>
      </c>
      <c r="BE187" s="31">
        <v>0</v>
      </c>
      <c r="BF187" s="31">
        <v>0</v>
      </c>
      <c r="BG187" s="31">
        <v>0</v>
      </c>
      <c r="BH187" s="31">
        <v>0</v>
      </c>
      <c r="BI187" s="31">
        <v>0</v>
      </c>
      <c r="BJ187" s="31">
        <v>0</v>
      </c>
      <c r="BK187" s="31">
        <v>0</v>
      </c>
      <c r="BL187" s="31">
        <v>0</v>
      </c>
      <c r="BM187" s="31">
        <v>0</v>
      </c>
      <c r="BN187" s="31">
        <v>0</v>
      </c>
      <c r="BO187" s="31">
        <v>0</v>
      </c>
      <c r="BP187" s="31">
        <v>0</v>
      </c>
      <c r="BQ187" s="31">
        <v>0</v>
      </c>
      <c r="BR187" s="31">
        <v>0</v>
      </c>
      <c r="BS187" s="31">
        <v>0</v>
      </c>
      <c r="BT187" s="31">
        <v>0</v>
      </c>
      <c r="BU187" s="31">
        <v>0</v>
      </c>
      <c r="BV187" s="31">
        <v>0</v>
      </c>
      <c r="BW187" s="31">
        <v>0</v>
      </c>
      <c r="BX187" s="31">
        <v>0</v>
      </c>
      <c r="BY187" s="31">
        <v>0</v>
      </c>
      <c r="BZ187" s="31">
        <v>0</v>
      </c>
      <c r="CA187" s="31">
        <v>0</v>
      </c>
      <c r="CB187" s="32">
        <v>0</v>
      </c>
      <c r="CC187" s="33"/>
      <c r="CD187" s="33"/>
      <c r="CE187" s="33"/>
      <c r="CF187" s="33"/>
      <c r="CG187" s="33"/>
      <c r="CH187" s="33"/>
      <c r="CI187" s="33"/>
      <c r="CJ187" s="33"/>
      <c r="CK187" s="33"/>
      <c r="CL187" s="33"/>
      <c r="CM187" s="33"/>
      <c r="CN187" s="33"/>
      <c r="CO187" s="33"/>
      <c r="CP187" s="34"/>
      <c r="CQ187" s="33"/>
      <c r="CR187" s="34"/>
    </row>
    <row r="188" spans="1:96" ht="15" x14ac:dyDescent="0.2">
      <c r="A188" s="30">
        <v>3496</v>
      </c>
      <c r="B188" s="30">
        <v>1</v>
      </c>
      <c r="C188" s="30" t="s">
        <v>184</v>
      </c>
      <c r="D188" s="30" t="s">
        <v>127</v>
      </c>
      <c r="E188" s="30">
        <v>40000</v>
      </c>
      <c r="F188" s="30">
        <v>40323</v>
      </c>
      <c r="G188" s="30" t="s">
        <v>26</v>
      </c>
      <c r="H188" s="31">
        <v>0</v>
      </c>
      <c r="I188" s="31">
        <v>0</v>
      </c>
      <c r="J188" s="31">
        <v>0</v>
      </c>
      <c r="K188" s="31">
        <v>0</v>
      </c>
      <c r="L188" s="31">
        <v>0</v>
      </c>
      <c r="M188" s="31">
        <v>0</v>
      </c>
      <c r="N188" s="31">
        <v>0</v>
      </c>
      <c r="O188" s="31">
        <v>0</v>
      </c>
      <c r="P188" s="31">
        <v>0</v>
      </c>
      <c r="Q188" s="31">
        <v>0</v>
      </c>
      <c r="R188" s="31">
        <v>0</v>
      </c>
      <c r="S188" s="31">
        <v>0</v>
      </c>
      <c r="T188" s="31">
        <v>0</v>
      </c>
      <c r="U188" s="31">
        <v>0</v>
      </c>
      <c r="V188" s="31">
        <v>0</v>
      </c>
      <c r="W188" s="31">
        <v>0</v>
      </c>
      <c r="X188" s="31">
        <v>0</v>
      </c>
      <c r="Y188" s="31">
        <v>0</v>
      </c>
      <c r="Z188" s="31">
        <v>0</v>
      </c>
      <c r="AA188" s="31">
        <v>0</v>
      </c>
      <c r="AB188" s="31">
        <v>0</v>
      </c>
      <c r="AC188" s="31">
        <v>11666</v>
      </c>
      <c r="AD188" s="31">
        <v>11667</v>
      </c>
      <c r="AE188" s="31">
        <v>11667</v>
      </c>
      <c r="AF188" s="31">
        <v>0</v>
      </c>
      <c r="AG188" s="31">
        <v>0</v>
      </c>
      <c r="AH188" s="31">
        <v>0</v>
      </c>
      <c r="AI188" s="31">
        <v>0</v>
      </c>
      <c r="AJ188" s="31">
        <v>0</v>
      </c>
      <c r="AK188" s="31">
        <v>0</v>
      </c>
      <c r="AL188" s="31">
        <v>71500</v>
      </c>
      <c r="AM188" s="31">
        <v>71500</v>
      </c>
      <c r="AN188" s="31">
        <v>71500</v>
      </c>
      <c r="AO188" s="31">
        <v>71500</v>
      </c>
      <c r="AP188" s="31">
        <v>71500</v>
      </c>
      <c r="AQ188" s="31">
        <v>71500</v>
      </c>
      <c r="AR188" s="31">
        <v>0</v>
      </c>
      <c r="AS188" s="31">
        <v>0</v>
      </c>
      <c r="AT188" s="31">
        <v>0</v>
      </c>
      <c r="AU188" s="31">
        <v>0</v>
      </c>
      <c r="AV188" s="31">
        <v>0</v>
      </c>
      <c r="AW188" s="31">
        <v>0</v>
      </c>
      <c r="AX188" s="31">
        <v>0</v>
      </c>
      <c r="AY188" s="31">
        <v>0</v>
      </c>
      <c r="AZ188" s="31">
        <v>0</v>
      </c>
      <c r="BA188" s="31">
        <v>0</v>
      </c>
      <c r="BB188" s="31">
        <v>0</v>
      </c>
      <c r="BC188" s="31">
        <v>0</v>
      </c>
      <c r="BD188" s="31">
        <v>0</v>
      </c>
      <c r="BE188" s="31">
        <v>0</v>
      </c>
      <c r="BF188" s="31">
        <v>0</v>
      </c>
      <c r="BG188" s="31">
        <v>0</v>
      </c>
      <c r="BH188" s="31">
        <v>0</v>
      </c>
      <c r="BI188" s="31">
        <v>0</v>
      </c>
      <c r="BJ188" s="31">
        <v>0</v>
      </c>
      <c r="BK188" s="31">
        <v>0</v>
      </c>
      <c r="BL188" s="31">
        <v>0</v>
      </c>
      <c r="BM188" s="31">
        <v>0</v>
      </c>
      <c r="BN188" s="31">
        <v>0</v>
      </c>
      <c r="BO188" s="31">
        <v>0</v>
      </c>
      <c r="BP188" s="31">
        <v>0</v>
      </c>
      <c r="BQ188" s="31">
        <v>0</v>
      </c>
      <c r="BR188" s="31">
        <v>0</v>
      </c>
      <c r="BS188" s="31">
        <v>0</v>
      </c>
      <c r="BT188" s="31">
        <v>0</v>
      </c>
      <c r="BU188" s="31">
        <v>0</v>
      </c>
      <c r="BV188" s="31">
        <v>0</v>
      </c>
      <c r="BW188" s="31">
        <v>0</v>
      </c>
      <c r="BX188" s="31">
        <v>0</v>
      </c>
      <c r="BY188" s="31">
        <v>0</v>
      </c>
      <c r="BZ188" s="31">
        <v>0</v>
      </c>
      <c r="CA188" s="31">
        <v>0</v>
      </c>
      <c r="CB188" s="32">
        <v>0</v>
      </c>
      <c r="CC188" s="33"/>
      <c r="CD188" s="33"/>
      <c r="CE188" s="33"/>
      <c r="CF188" s="33"/>
      <c r="CG188" s="33"/>
      <c r="CH188" s="33"/>
      <c r="CI188" s="33"/>
      <c r="CJ188" s="33"/>
      <c r="CK188" s="33"/>
      <c r="CL188" s="33"/>
      <c r="CM188" s="33"/>
      <c r="CN188" s="33"/>
      <c r="CO188" s="33"/>
      <c r="CP188" s="34"/>
      <c r="CQ188" s="33"/>
      <c r="CR188" s="34"/>
    </row>
    <row r="189" spans="1:96" ht="15" x14ac:dyDescent="0.2">
      <c r="A189" s="30">
        <v>3497</v>
      </c>
      <c r="B189" s="30">
        <v>1</v>
      </c>
      <c r="C189" s="30" t="s">
        <v>185</v>
      </c>
      <c r="D189" s="30" t="s">
        <v>127</v>
      </c>
      <c r="E189" s="30" t="s">
        <v>99</v>
      </c>
      <c r="F189" s="30">
        <v>40323</v>
      </c>
      <c r="G189" s="30" t="s">
        <v>26</v>
      </c>
      <c r="H189" s="31">
        <v>0</v>
      </c>
      <c r="I189" s="31">
        <v>0</v>
      </c>
      <c r="J189" s="31">
        <v>0</v>
      </c>
      <c r="K189" s="31">
        <v>0</v>
      </c>
      <c r="L189" s="31">
        <v>0</v>
      </c>
      <c r="M189" s="31">
        <v>0</v>
      </c>
      <c r="N189" s="31">
        <v>0</v>
      </c>
      <c r="O189" s="31">
        <v>0</v>
      </c>
      <c r="P189" s="31">
        <v>0</v>
      </c>
      <c r="Q189" s="31">
        <v>0</v>
      </c>
      <c r="R189" s="31">
        <v>0</v>
      </c>
      <c r="S189" s="31">
        <v>0</v>
      </c>
      <c r="T189" s="31">
        <v>0</v>
      </c>
      <c r="U189" s="31">
        <v>0</v>
      </c>
      <c r="V189" s="31">
        <v>0</v>
      </c>
      <c r="W189" s="31">
        <v>0</v>
      </c>
      <c r="X189" s="31">
        <v>0</v>
      </c>
      <c r="Y189" s="31">
        <v>0</v>
      </c>
      <c r="Z189" s="31">
        <v>0</v>
      </c>
      <c r="AA189" s="31">
        <v>50000</v>
      </c>
      <c r="AB189" s="31">
        <v>50000</v>
      </c>
      <c r="AC189" s="31">
        <v>0</v>
      </c>
      <c r="AD189" s="31">
        <v>0</v>
      </c>
      <c r="AE189" s="31">
        <v>0</v>
      </c>
      <c r="AF189" s="31">
        <v>200000</v>
      </c>
      <c r="AG189" s="31">
        <v>200000</v>
      </c>
      <c r="AH189" s="31">
        <v>200000</v>
      </c>
      <c r="AI189" s="31">
        <v>500000</v>
      </c>
      <c r="AJ189" s="31">
        <v>200000</v>
      </c>
      <c r="AK189" s="31">
        <v>200000</v>
      </c>
      <c r="AL189" s="31">
        <v>200000</v>
      </c>
      <c r="AM189" s="31">
        <v>200000</v>
      </c>
      <c r="AN189" s="31">
        <v>50000</v>
      </c>
      <c r="AO189" s="31">
        <v>20000</v>
      </c>
      <c r="AP189" s="31">
        <v>20000</v>
      </c>
      <c r="AQ189" s="31">
        <v>10000</v>
      </c>
      <c r="AR189" s="31">
        <v>0</v>
      </c>
      <c r="AS189" s="31">
        <v>0</v>
      </c>
      <c r="AT189" s="31">
        <v>0</v>
      </c>
      <c r="AU189" s="31">
        <v>0</v>
      </c>
      <c r="AV189" s="31">
        <v>0</v>
      </c>
      <c r="AW189" s="31">
        <v>0</v>
      </c>
      <c r="AX189" s="31">
        <v>0</v>
      </c>
      <c r="AY189" s="31">
        <v>0</v>
      </c>
      <c r="AZ189" s="31">
        <v>0</v>
      </c>
      <c r="BA189" s="31">
        <v>0</v>
      </c>
      <c r="BB189" s="31">
        <v>0</v>
      </c>
      <c r="BC189" s="31">
        <v>0</v>
      </c>
      <c r="BD189" s="31">
        <v>0</v>
      </c>
      <c r="BE189" s="31">
        <v>0</v>
      </c>
      <c r="BF189" s="31">
        <v>0</v>
      </c>
      <c r="BG189" s="31">
        <v>0</v>
      </c>
      <c r="BH189" s="31">
        <v>0</v>
      </c>
      <c r="BI189" s="31">
        <v>0</v>
      </c>
      <c r="BJ189" s="31">
        <v>0</v>
      </c>
      <c r="BK189" s="31">
        <v>0</v>
      </c>
      <c r="BL189" s="31">
        <v>0</v>
      </c>
      <c r="BM189" s="31">
        <v>0</v>
      </c>
      <c r="BN189" s="31">
        <v>0</v>
      </c>
      <c r="BO189" s="31">
        <v>0</v>
      </c>
      <c r="BP189" s="31">
        <v>0</v>
      </c>
      <c r="BQ189" s="31">
        <v>0</v>
      </c>
      <c r="BR189" s="31">
        <v>0</v>
      </c>
      <c r="BS189" s="31">
        <v>0</v>
      </c>
      <c r="BT189" s="31">
        <v>0</v>
      </c>
      <c r="BU189" s="31">
        <v>0</v>
      </c>
      <c r="BV189" s="31">
        <v>0</v>
      </c>
      <c r="BW189" s="31">
        <v>0</v>
      </c>
      <c r="BX189" s="31">
        <v>0</v>
      </c>
      <c r="BY189" s="31">
        <v>0</v>
      </c>
      <c r="BZ189" s="31">
        <v>0</v>
      </c>
      <c r="CA189" s="31">
        <v>0</v>
      </c>
      <c r="CB189" s="32">
        <v>0</v>
      </c>
      <c r="CC189" s="33"/>
      <c r="CD189" s="33"/>
      <c r="CE189" s="33"/>
      <c r="CF189" s="33"/>
      <c r="CG189" s="33"/>
      <c r="CH189" s="33"/>
      <c r="CI189" s="33"/>
      <c r="CJ189" s="33"/>
      <c r="CK189" s="33"/>
      <c r="CL189" s="33"/>
      <c r="CM189" s="33"/>
      <c r="CN189" s="33"/>
      <c r="CO189" s="33"/>
      <c r="CP189" s="34"/>
      <c r="CQ189" s="33"/>
      <c r="CR189" s="34"/>
    </row>
    <row r="190" spans="1:96" ht="15" x14ac:dyDescent="0.2">
      <c r="A190" s="30">
        <v>3702</v>
      </c>
      <c r="B190" s="30">
        <v>1</v>
      </c>
      <c r="C190" s="30" t="s">
        <v>186</v>
      </c>
      <c r="D190" s="30" t="s">
        <v>127</v>
      </c>
      <c r="E190" s="30">
        <v>40000</v>
      </c>
      <c r="F190" s="30">
        <v>40323</v>
      </c>
      <c r="G190" s="30" t="s">
        <v>26</v>
      </c>
      <c r="H190" s="31">
        <v>0</v>
      </c>
      <c r="I190" s="31">
        <v>0</v>
      </c>
      <c r="J190" s="31">
        <v>90000</v>
      </c>
      <c r="K190" s="31">
        <v>0</v>
      </c>
      <c r="L190" s="31">
        <v>0</v>
      </c>
      <c r="M190" s="31">
        <v>100000</v>
      </c>
      <c r="N190" s="31">
        <v>0</v>
      </c>
      <c r="O190" s="31">
        <v>0</v>
      </c>
      <c r="P190" s="31">
        <v>0</v>
      </c>
      <c r="Q190" s="31">
        <v>60000</v>
      </c>
      <c r="R190" s="31">
        <v>0</v>
      </c>
      <c r="S190" s="31">
        <v>0</v>
      </c>
      <c r="T190" s="31">
        <v>0</v>
      </c>
      <c r="U190" s="31">
        <v>0</v>
      </c>
      <c r="V190" s="31">
        <v>90000</v>
      </c>
      <c r="W190" s="31">
        <v>0</v>
      </c>
      <c r="X190" s="31">
        <v>0</v>
      </c>
      <c r="Y190" s="31">
        <v>100000</v>
      </c>
      <c r="Z190" s="31">
        <v>0</v>
      </c>
      <c r="AA190" s="31">
        <v>0</v>
      </c>
      <c r="AB190" s="31">
        <v>0</v>
      </c>
      <c r="AC190" s="31">
        <v>60000</v>
      </c>
      <c r="AD190" s="31">
        <v>0</v>
      </c>
      <c r="AE190" s="31">
        <v>0</v>
      </c>
      <c r="AF190" s="31">
        <v>0</v>
      </c>
      <c r="AG190" s="31">
        <v>0</v>
      </c>
      <c r="AH190" s="31">
        <v>90000</v>
      </c>
      <c r="AI190" s="31">
        <v>0</v>
      </c>
      <c r="AJ190" s="31">
        <v>0</v>
      </c>
      <c r="AK190" s="31">
        <v>100000</v>
      </c>
      <c r="AL190" s="31">
        <v>0</v>
      </c>
      <c r="AM190" s="31">
        <v>0</v>
      </c>
      <c r="AN190" s="31">
        <v>0</v>
      </c>
      <c r="AO190" s="31">
        <v>60000</v>
      </c>
      <c r="AP190" s="31">
        <v>0</v>
      </c>
      <c r="AQ190" s="31">
        <v>0</v>
      </c>
      <c r="AR190" s="31">
        <v>0</v>
      </c>
      <c r="AS190" s="31">
        <v>0</v>
      </c>
      <c r="AT190" s="31">
        <v>90000</v>
      </c>
      <c r="AU190" s="31">
        <v>0</v>
      </c>
      <c r="AV190" s="31">
        <v>0</v>
      </c>
      <c r="AW190" s="31">
        <v>100000</v>
      </c>
      <c r="AX190" s="31">
        <v>0</v>
      </c>
      <c r="AY190" s="31">
        <v>0</v>
      </c>
      <c r="AZ190" s="31">
        <v>0</v>
      </c>
      <c r="BA190" s="31">
        <v>60000</v>
      </c>
      <c r="BB190" s="31">
        <v>0</v>
      </c>
      <c r="BC190" s="31">
        <v>0</v>
      </c>
      <c r="BD190" s="31">
        <v>0</v>
      </c>
      <c r="BE190" s="31">
        <v>0</v>
      </c>
      <c r="BF190" s="31">
        <v>90000</v>
      </c>
      <c r="BG190" s="31">
        <v>0</v>
      </c>
      <c r="BH190" s="31">
        <v>0</v>
      </c>
      <c r="BI190" s="31">
        <v>100000</v>
      </c>
      <c r="BJ190" s="31">
        <v>0</v>
      </c>
      <c r="BK190" s="31">
        <v>0</v>
      </c>
      <c r="BL190" s="31">
        <v>0</v>
      </c>
      <c r="BM190" s="31">
        <v>60000</v>
      </c>
      <c r="BN190" s="31">
        <v>0</v>
      </c>
      <c r="BO190" s="31">
        <v>0</v>
      </c>
      <c r="BP190" s="31">
        <v>0</v>
      </c>
      <c r="BQ190" s="31">
        <v>0</v>
      </c>
      <c r="BR190" s="31">
        <v>90000</v>
      </c>
      <c r="BS190" s="31">
        <v>0</v>
      </c>
      <c r="BT190" s="31">
        <v>0</v>
      </c>
      <c r="BU190" s="31">
        <v>100000</v>
      </c>
      <c r="BV190" s="31">
        <v>0</v>
      </c>
      <c r="BW190" s="31">
        <v>0</v>
      </c>
      <c r="BX190" s="31">
        <v>0</v>
      </c>
      <c r="BY190" s="31">
        <v>60000</v>
      </c>
      <c r="BZ190" s="31">
        <v>0</v>
      </c>
      <c r="CA190" s="31">
        <v>0</v>
      </c>
      <c r="CB190" s="32">
        <v>250000</v>
      </c>
      <c r="CC190" s="33"/>
      <c r="CD190" s="33"/>
      <c r="CE190" s="33"/>
      <c r="CF190" s="33"/>
      <c r="CG190" s="33"/>
      <c r="CH190" s="33"/>
      <c r="CI190" s="33"/>
      <c r="CJ190" s="33"/>
      <c r="CK190" s="33"/>
      <c r="CL190" s="33"/>
      <c r="CM190" s="33"/>
      <c r="CN190" s="33"/>
      <c r="CO190" s="33"/>
      <c r="CP190" s="34"/>
      <c r="CQ190" s="33"/>
      <c r="CR190" s="34"/>
    </row>
    <row r="191" spans="1:96" ht="15" x14ac:dyDescent="0.2">
      <c r="A191" s="30">
        <v>3713</v>
      </c>
      <c r="B191" s="30">
        <v>1</v>
      </c>
      <c r="C191" s="30" t="s">
        <v>187</v>
      </c>
      <c r="D191" s="30" t="s">
        <v>109</v>
      </c>
      <c r="E191" s="30">
        <v>40000</v>
      </c>
      <c r="F191" s="30">
        <v>40323</v>
      </c>
      <c r="G191" s="30" t="s">
        <v>26</v>
      </c>
      <c r="H191" s="31">
        <v>0</v>
      </c>
      <c r="I191" s="31">
        <v>0</v>
      </c>
      <c r="J191" s="31">
        <v>0</v>
      </c>
      <c r="K191" s="31">
        <v>0</v>
      </c>
      <c r="L191" s="31">
        <v>0</v>
      </c>
      <c r="M191" s="31">
        <v>0</v>
      </c>
      <c r="N191" s="31">
        <v>0</v>
      </c>
      <c r="O191" s="31">
        <v>0</v>
      </c>
      <c r="P191" s="31">
        <v>0</v>
      </c>
      <c r="Q191" s="31">
        <v>0</v>
      </c>
      <c r="R191" s="31">
        <v>0</v>
      </c>
      <c r="S191" s="31">
        <v>0</v>
      </c>
      <c r="T191" s="31">
        <v>0</v>
      </c>
      <c r="U191" s="31">
        <v>0</v>
      </c>
      <c r="V191" s="31">
        <v>0</v>
      </c>
      <c r="W191" s="31">
        <v>0</v>
      </c>
      <c r="X191" s="31">
        <v>0</v>
      </c>
      <c r="Y191" s="31">
        <v>0</v>
      </c>
      <c r="Z191" s="31">
        <v>0</v>
      </c>
      <c r="AA191" s="31">
        <v>0</v>
      </c>
      <c r="AB191" s="31">
        <v>0</v>
      </c>
      <c r="AC191" s="31">
        <v>0</v>
      </c>
      <c r="AD191" s="31">
        <v>0</v>
      </c>
      <c r="AE191" s="31">
        <v>0</v>
      </c>
      <c r="AF191" s="31">
        <v>0</v>
      </c>
      <c r="AG191" s="31">
        <v>0</v>
      </c>
      <c r="AH191" s="31">
        <v>0</v>
      </c>
      <c r="AI191" s="31">
        <v>0</v>
      </c>
      <c r="AJ191" s="31">
        <v>0</v>
      </c>
      <c r="AK191" s="31">
        <v>0</v>
      </c>
      <c r="AL191" s="31">
        <v>0</v>
      </c>
      <c r="AM191" s="31">
        <v>0</v>
      </c>
      <c r="AN191" s="31">
        <v>0</v>
      </c>
      <c r="AO191" s="31">
        <v>0</v>
      </c>
      <c r="AP191" s="31">
        <v>0</v>
      </c>
      <c r="AQ191" s="31">
        <v>0</v>
      </c>
      <c r="AR191" s="31">
        <v>0</v>
      </c>
      <c r="AS191" s="31">
        <v>0</v>
      </c>
      <c r="AT191" s="31">
        <v>0</v>
      </c>
      <c r="AU191" s="31">
        <v>0</v>
      </c>
      <c r="AV191" s="31">
        <v>0</v>
      </c>
      <c r="AW191" s="31">
        <v>0</v>
      </c>
      <c r="AX191" s="31">
        <v>0</v>
      </c>
      <c r="AY191" s="31">
        <v>0</v>
      </c>
      <c r="AZ191" s="31">
        <v>0</v>
      </c>
      <c r="BA191" s="31">
        <v>0</v>
      </c>
      <c r="BB191" s="31">
        <v>0</v>
      </c>
      <c r="BC191" s="31">
        <v>0</v>
      </c>
      <c r="BD191" s="31">
        <v>0</v>
      </c>
      <c r="BE191" s="31">
        <v>0</v>
      </c>
      <c r="BF191" s="31">
        <v>0</v>
      </c>
      <c r="BG191" s="31">
        <v>0</v>
      </c>
      <c r="BH191" s="31">
        <v>0</v>
      </c>
      <c r="BI191" s="31">
        <v>0</v>
      </c>
      <c r="BJ191" s="31">
        <v>0</v>
      </c>
      <c r="BK191" s="31">
        <v>0</v>
      </c>
      <c r="BL191" s="31">
        <v>0</v>
      </c>
      <c r="BM191" s="31">
        <v>0</v>
      </c>
      <c r="BN191" s="31">
        <v>0</v>
      </c>
      <c r="BO191" s="31">
        <v>0</v>
      </c>
      <c r="BP191" s="31">
        <v>0</v>
      </c>
      <c r="BQ191" s="31">
        <v>0</v>
      </c>
      <c r="BR191" s="31">
        <v>0</v>
      </c>
      <c r="BS191" s="31">
        <v>0</v>
      </c>
      <c r="BT191" s="31">
        <v>0</v>
      </c>
      <c r="BU191" s="31">
        <v>0</v>
      </c>
      <c r="BV191" s="31">
        <v>0</v>
      </c>
      <c r="BW191" s="31">
        <v>0</v>
      </c>
      <c r="BX191" s="31">
        <v>0</v>
      </c>
      <c r="BY191" s="31">
        <v>0</v>
      </c>
      <c r="BZ191" s="31">
        <v>0</v>
      </c>
      <c r="CA191" s="31">
        <v>0</v>
      </c>
      <c r="CB191" s="32">
        <v>0</v>
      </c>
      <c r="CC191" s="33"/>
      <c r="CD191" s="33"/>
      <c r="CE191" s="33"/>
      <c r="CF191" s="33"/>
      <c r="CG191" s="33"/>
      <c r="CH191" s="33"/>
      <c r="CI191" s="33"/>
      <c r="CJ191" s="33"/>
      <c r="CK191" s="33"/>
      <c r="CL191" s="33"/>
      <c r="CM191" s="33"/>
      <c r="CN191" s="33"/>
      <c r="CO191" s="33"/>
      <c r="CP191" s="34"/>
      <c r="CQ191" s="33"/>
      <c r="CR191" s="34"/>
    </row>
    <row r="192" spans="1:96" ht="15" x14ac:dyDescent="0.2">
      <c r="A192" s="30">
        <v>3714</v>
      </c>
      <c r="B192" s="30">
        <v>1</v>
      </c>
      <c r="C192" s="30" t="s">
        <v>100</v>
      </c>
      <c r="D192" s="30" t="s">
        <v>86</v>
      </c>
      <c r="E192" s="30" t="s">
        <v>99</v>
      </c>
      <c r="F192" s="30">
        <v>40323</v>
      </c>
      <c r="G192" s="30" t="s">
        <v>26</v>
      </c>
      <c r="H192" s="31">
        <v>0</v>
      </c>
      <c r="I192" s="31">
        <v>10000</v>
      </c>
      <c r="J192" s="31">
        <v>10000</v>
      </c>
      <c r="K192" s="31">
        <v>10000</v>
      </c>
      <c r="L192" s="31">
        <v>10000</v>
      </c>
      <c r="M192" s="31">
        <v>10000</v>
      </c>
      <c r="N192" s="31">
        <v>10000</v>
      </c>
      <c r="O192" s="31">
        <v>10000</v>
      </c>
      <c r="P192" s="31">
        <v>10000</v>
      </c>
      <c r="Q192" s="31">
        <v>10000</v>
      </c>
      <c r="R192" s="31">
        <v>10000</v>
      </c>
      <c r="S192" s="31">
        <v>0</v>
      </c>
      <c r="T192" s="31">
        <v>0</v>
      </c>
      <c r="U192" s="31">
        <v>10000</v>
      </c>
      <c r="V192" s="31">
        <v>10000</v>
      </c>
      <c r="W192" s="31">
        <v>10000</v>
      </c>
      <c r="X192" s="31">
        <v>10000</v>
      </c>
      <c r="Y192" s="31">
        <v>10000</v>
      </c>
      <c r="Z192" s="31">
        <v>10000</v>
      </c>
      <c r="AA192" s="31">
        <v>10000</v>
      </c>
      <c r="AB192" s="31">
        <v>10000</v>
      </c>
      <c r="AC192" s="31">
        <v>10000</v>
      </c>
      <c r="AD192" s="31">
        <v>10000</v>
      </c>
      <c r="AE192" s="31">
        <v>0</v>
      </c>
      <c r="AF192" s="31">
        <v>0</v>
      </c>
      <c r="AG192" s="31">
        <v>10000</v>
      </c>
      <c r="AH192" s="31">
        <v>10000</v>
      </c>
      <c r="AI192" s="31">
        <v>10000</v>
      </c>
      <c r="AJ192" s="31">
        <v>10000</v>
      </c>
      <c r="AK192" s="31">
        <v>10000</v>
      </c>
      <c r="AL192" s="31">
        <v>10000</v>
      </c>
      <c r="AM192" s="31">
        <v>10000</v>
      </c>
      <c r="AN192" s="31">
        <v>10000</v>
      </c>
      <c r="AO192" s="31">
        <v>10000</v>
      </c>
      <c r="AP192" s="31">
        <v>10000</v>
      </c>
      <c r="AQ192" s="31">
        <v>0</v>
      </c>
      <c r="AR192" s="31">
        <v>0</v>
      </c>
      <c r="AS192" s="31">
        <v>10000</v>
      </c>
      <c r="AT192" s="31">
        <v>10000</v>
      </c>
      <c r="AU192" s="31">
        <v>10000</v>
      </c>
      <c r="AV192" s="31">
        <v>10000</v>
      </c>
      <c r="AW192" s="31">
        <v>10000</v>
      </c>
      <c r="AX192" s="31">
        <v>10000</v>
      </c>
      <c r="AY192" s="31">
        <v>10000</v>
      </c>
      <c r="AZ192" s="31">
        <v>10000</v>
      </c>
      <c r="BA192" s="31">
        <v>10000</v>
      </c>
      <c r="BB192" s="31">
        <v>10000</v>
      </c>
      <c r="BC192" s="31">
        <v>0</v>
      </c>
      <c r="BD192" s="31">
        <v>0</v>
      </c>
      <c r="BE192" s="31">
        <v>10000</v>
      </c>
      <c r="BF192" s="31">
        <v>10000</v>
      </c>
      <c r="BG192" s="31">
        <v>10000</v>
      </c>
      <c r="BH192" s="31">
        <v>10000</v>
      </c>
      <c r="BI192" s="31">
        <v>10000</v>
      </c>
      <c r="BJ192" s="31">
        <v>10000</v>
      </c>
      <c r="BK192" s="31">
        <v>10000</v>
      </c>
      <c r="BL192" s="31">
        <v>10000</v>
      </c>
      <c r="BM192" s="31">
        <v>10000</v>
      </c>
      <c r="BN192" s="31">
        <v>10000</v>
      </c>
      <c r="BO192" s="31">
        <v>0</v>
      </c>
      <c r="BP192" s="31">
        <v>0</v>
      </c>
      <c r="BQ192" s="31">
        <v>10000</v>
      </c>
      <c r="BR192" s="31">
        <v>10000</v>
      </c>
      <c r="BS192" s="31">
        <v>10000</v>
      </c>
      <c r="BT192" s="31">
        <v>10000</v>
      </c>
      <c r="BU192" s="31">
        <v>10000</v>
      </c>
      <c r="BV192" s="31">
        <v>10000</v>
      </c>
      <c r="BW192" s="31">
        <v>10000</v>
      </c>
      <c r="BX192" s="31">
        <v>10000</v>
      </c>
      <c r="BY192" s="31">
        <v>10000</v>
      </c>
      <c r="BZ192" s="31">
        <v>10000</v>
      </c>
      <c r="CA192" s="31">
        <v>0</v>
      </c>
      <c r="CB192" s="32">
        <v>100000</v>
      </c>
      <c r="CC192" s="33"/>
      <c r="CD192" s="33"/>
      <c r="CE192" s="33"/>
      <c r="CF192" s="33"/>
      <c r="CG192" s="33"/>
      <c r="CH192" s="33"/>
      <c r="CI192" s="33"/>
      <c r="CJ192" s="33"/>
      <c r="CK192" s="33"/>
      <c r="CL192" s="33"/>
      <c r="CM192" s="33"/>
      <c r="CN192" s="33"/>
      <c r="CO192" s="33"/>
      <c r="CP192" s="34"/>
      <c r="CQ192" s="33"/>
      <c r="CR192" s="34"/>
    </row>
    <row r="193" spans="1:96" ht="15" x14ac:dyDescent="0.2">
      <c r="A193" s="30">
        <v>3722</v>
      </c>
      <c r="B193" s="30">
        <v>1</v>
      </c>
      <c r="C193" s="30" t="s">
        <v>188</v>
      </c>
      <c r="D193" s="30" t="s">
        <v>127</v>
      </c>
      <c r="E193" s="30" t="s">
        <v>99</v>
      </c>
      <c r="F193" s="30">
        <v>40323</v>
      </c>
      <c r="G193" s="30" t="s">
        <v>26</v>
      </c>
      <c r="H193" s="31">
        <v>0</v>
      </c>
      <c r="I193" s="31">
        <v>0</v>
      </c>
      <c r="J193" s="31">
        <v>0</v>
      </c>
      <c r="K193" s="31">
        <v>0</v>
      </c>
      <c r="L193" s="31">
        <v>0</v>
      </c>
      <c r="M193" s="31">
        <v>0</v>
      </c>
      <c r="N193" s="31">
        <v>0</v>
      </c>
      <c r="O193" s="31">
        <v>0</v>
      </c>
      <c r="P193" s="31">
        <v>0</v>
      </c>
      <c r="Q193" s="31">
        <v>0</v>
      </c>
      <c r="R193" s="31">
        <v>0</v>
      </c>
      <c r="S193" s="31">
        <v>0</v>
      </c>
      <c r="T193" s="31">
        <v>0</v>
      </c>
      <c r="U193" s="31">
        <v>0</v>
      </c>
      <c r="V193" s="31">
        <v>0</v>
      </c>
      <c r="W193" s="31">
        <v>0</v>
      </c>
      <c r="X193" s="31">
        <v>0</v>
      </c>
      <c r="Y193" s="31">
        <v>0</v>
      </c>
      <c r="Z193" s="31">
        <v>0</v>
      </c>
      <c r="AA193" s="31">
        <v>0</v>
      </c>
      <c r="AB193" s="31">
        <v>0</v>
      </c>
      <c r="AC193" s="31">
        <v>0</v>
      </c>
      <c r="AD193" s="31">
        <v>0</v>
      </c>
      <c r="AE193" s="31">
        <v>0</v>
      </c>
      <c r="AF193" s="31">
        <v>10000</v>
      </c>
      <c r="AG193" s="31">
        <v>5000</v>
      </c>
      <c r="AH193" s="31">
        <v>5000</v>
      </c>
      <c r="AI193" s="31">
        <v>5000</v>
      </c>
      <c r="AJ193" s="31">
        <v>0</v>
      </c>
      <c r="AK193" s="31">
        <v>0</v>
      </c>
      <c r="AL193" s="31">
        <v>0</v>
      </c>
      <c r="AM193" s="31">
        <v>0</v>
      </c>
      <c r="AN193" s="31">
        <v>0</v>
      </c>
      <c r="AO193" s="31">
        <v>0</v>
      </c>
      <c r="AP193" s="31">
        <v>0</v>
      </c>
      <c r="AQ193" s="31">
        <v>0</v>
      </c>
      <c r="AR193" s="31">
        <v>200000</v>
      </c>
      <c r="AS193" s="31">
        <v>200000</v>
      </c>
      <c r="AT193" s="31">
        <v>200000</v>
      </c>
      <c r="AU193" s="31">
        <v>100000</v>
      </c>
      <c r="AV193" s="31">
        <v>100000</v>
      </c>
      <c r="AW193" s="31">
        <v>250000</v>
      </c>
      <c r="AX193" s="31">
        <v>200000</v>
      </c>
      <c r="AY193" s="31">
        <v>100000</v>
      </c>
      <c r="AZ193" s="31">
        <v>50000</v>
      </c>
      <c r="BA193" s="31">
        <v>10000</v>
      </c>
      <c r="BB193" s="31">
        <v>30000</v>
      </c>
      <c r="BC193" s="31">
        <v>35000</v>
      </c>
      <c r="BD193" s="31">
        <v>0</v>
      </c>
      <c r="BE193" s="31">
        <v>0</v>
      </c>
      <c r="BF193" s="31">
        <v>0</v>
      </c>
      <c r="BG193" s="31">
        <v>0</v>
      </c>
      <c r="BH193" s="31">
        <v>0</v>
      </c>
      <c r="BI193" s="31">
        <v>0</v>
      </c>
      <c r="BJ193" s="31">
        <v>0</v>
      </c>
      <c r="BK193" s="31">
        <v>0</v>
      </c>
      <c r="BL193" s="31">
        <v>0</v>
      </c>
      <c r="BM193" s="31">
        <v>0</v>
      </c>
      <c r="BN193" s="31">
        <v>0</v>
      </c>
      <c r="BO193" s="31">
        <v>0</v>
      </c>
      <c r="BP193" s="31">
        <v>0</v>
      </c>
      <c r="BQ193" s="31">
        <v>0</v>
      </c>
      <c r="BR193" s="31">
        <v>0</v>
      </c>
      <c r="BS193" s="31">
        <v>0</v>
      </c>
      <c r="BT193" s="31">
        <v>0</v>
      </c>
      <c r="BU193" s="31">
        <v>0</v>
      </c>
      <c r="BV193" s="31">
        <v>0</v>
      </c>
      <c r="BW193" s="31">
        <v>0</v>
      </c>
      <c r="BX193" s="31">
        <v>0</v>
      </c>
      <c r="BY193" s="31">
        <v>0</v>
      </c>
      <c r="BZ193" s="31">
        <v>0</v>
      </c>
      <c r="CA193" s="31">
        <v>0</v>
      </c>
      <c r="CB193" s="32">
        <v>0</v>
      </c>
      <c r="CC193" s="33"/>
      <c r="CD193" s="33"/>
      <c r="CE193" s="33"/>
      <c r="CF193" s="33"/>
      <c r="CG193" s="33"/>
      <c r="CH193" s="33"/>
      <c r="CI193" s="33"/>
      <c r="CJ193" s="33"/>
      <c r="CK193" s="33"/>
      <c r="CL193" s="33"/>
      <c r="CM193" s="33"/>
      <c r="CN193" s="33"/>
      <c r="CO193" s="33"/>
      <c r="CP193" s="34"/>
      <c r="CQ193" s="33"/>
      <c r="CR193" s="34"/>
    </row>
    <row r="194" spans="1:96" ht="15" x14ac:dyDescent="0.2">
      <c r="A194" s="30">
        <v>3722</v>
      </c>
      <c r="B194" s="30">
        <v>2</v>
      </c>
      <c r="C194" s="30" t="s">
        <v>188</v>
      </c>
      <c r="D194" s="30" t="s">
        <v>102</v>
      </c>
      <c r="E194" s="30" t="s">
        <v>99</v>
      </c>
      <c r="F194" s="30">
        <v>40323</v>
      </c>
      <c r="G194" s="30" t="s">
        <v>26</v>
      </c>
      <c r="H194" s="31">
        <v>0</v>
      </c>
      <c r="I194" s="31">
        <v>0</v>
      </c>
      <c r="J194" s="31">
        <v>0</v>
      </c>
      <c r="K194" s="31">
        <v>0</v>
      </c>
      <c r="L194" s="31">
        <v>0</v>
      </c>
      <c r="M194" s="31">
        <v>0</v>
      </c>
      <c r="N194" s="31">
        <v>0</v>
      </c>
      <c r="O194" s="31">
        <v>0</v>
      </c>
      <c r="P194" s="31">
        <v>0</v>
      </c>
      <c r="Q194" s="31">
        <v>0</v>
      </c>
      <c r="R194" s="31">
        <v>0</v>
      </c>
      <c r="S194" s="31">
        <v>0</v>
      </c>
      <c r="T194" s="31">
        <v>0</v>
      </c>
      <c r="U194" s="31">
        <v>0</v>
      </c>
      <c r="V194" s="31">
        <v>0</v>
      </c>
      <c r="W194" s="31">
        <v>0</v>
      </c>
      <c r="X194" s="31">
        <v>0</v>
      </c>
      <c r="Y194" s="31">
        <v>0</v>
      </c>
      <c r="Z194" s="31">
        <v>0</v>
      </c>
      <c r="AA194" s="31">
        <v>0</v>
      </c>
      <c r="AB194" s="31">
        <v>0</v>
      </c>
      <c r="AC194" s="31">
        <v>0</v>
      </c>
      <c r="AD194" s="31">
        <v>0</v>
      </c>
      <c r="AE194" s="31">
        <v>0</v>
      </c>
      <c r="AF194" s="31">
        <v>20000</v>
      </c>
      <c r="AG194" s="31">
        <v>10000</v>
      </c>
      <c r="AH194" s="31">
        <v>10000</v>
      </c>
      <c r="AI194" s="31">
        <v>10000</v>
      </c>
      <c r="AJ194" s="31">
        <v>0</v>
      </c>
      <c r="AK194" s="31">
        <v>0</v>
      </c>
      <c r="AL194" s="31">
        <v>0</v>
      </c>
      <c r="AM194" s="31">
        <v>0</v>
      </c>
      <c r="AN194" s="31">
        <v>0</v>
      </c>
      <c r="AO194" s="31">
        <v>0</v>
      </c>
      <c r="AP194" s="31">
        <v>0</v>
      </c>
      <c r="AQ194" s="31">
        <v>0</v>
      </c>
      <c r="AR194" s="31">
        <v>200000</v>
      </c>
      <c r="AS194" s="31">
        <v>200000</v>
      </c>
      <c r="AT194" s="31">
        <v>200000</v>
      </c>
      <c r="AU194" s="31">
        <v>150000</v>
      </c>
      <c r="AV194" s="31">
        <v>100000</v>
      </c>
      <c r="AW194" s="31">
        <v>300000</v>
      </c>
      <c r="AX194" s="31">
        <v>200000</v>
      </c>
      <c r="AY194" s="31">
        <v>100000</v>
      </c>
      <c r="AZ194" s="31">
        <v>50000</v>
      </c>
      <c r="BA194" s="31">
        <v>200000</v>
      </c>
      <c r="BB194" s="31">
        <v>40000</v>
      </c>
      <c r="BC194" s="31">
        <v>10000</v>
      </c>
      <c r="BD194" s="31">
        <v>0</v>
      </c>
      <c r="BE194" s="31">
        <v>0</v>
      </c>
      <c r="BF194" s="31">
        <v>0</v>
      </c>
      <c r="BG194" s="31">
        <v>0</v>
      </c>
      <c r="BH194" s="31">
        <v>0</v>
      </c>
      <c r="BI194" s="31">
        <v>0</v>
      </c>
      <c r="BJ194" s="31">
        <v>0</v>
      </c>
      <c r="BK194" s="31">
        <v>0</v>
      </c>
      <c r="BL194" s="31">
        <v>0</v>
      </c>
      <c r="BM194" s="31">
        <v>0</v>
      </c>
      <c r="BN194" s="31">
        <v>0</v>
      </c>
      <c r="BO194" s="31">
        <v>0</v>
      </c>
      <c r="BP194" s="31">
        <v>0</v>
      </c>
      <c r="BQ194" s="31">
        <v>0</v>
      </c>
      <c r="BR194" s="31">
        <v>0</v>
      </c>
      <c r="BS194" s="31">
        <v>0</v>
      </c>
      <c r="BT194" s="31">
        <v>0</v>
      </c>
      <c r="BU194" s="31">
        <v>0</v>
      </c>
      <c r="BV194" s="31">
        <v>0</v>
      </c>
      <c r="BW194" s="31">
        <v>0</v>
      </c>
      <c r="BX194" s="31">
        <v>0</v>
      </c>
      <c r="BY194" s="31">
        <v>0</v>
      </c>
      <c r="BZ194" s="31">
        <v>0</v>
      </c>
      <c r="CA194" s="31">
        <v>0</v>
      </c>
      <c r="CB194" s="32">
        <v>0</v>
      </c>
      <c r="CC194" s="33"/>
      <c r="CD194" s="33"/>
      <c r="CE194" s="33"/>
      <c r="CF194" s="33"/>
      <c r="CG194" s="33"/>
      <c r="CH194" s="33"/>
      <c r="CI194" s="33"/>
      <c r="CJ194" s="33"/>
      <c r="CK194" s="33"/>
      <c r="CL194" s="33"/>
      <c r="CM194" s="33"/>
      <c r="CN194" s="33"/>
      <c r="CO194" s="33"/>
      <c r="CP194" s="34"/>
      <c r="CQ194" s="33"/>
      <c r="CR194" s="34"/>
    </row>
    <row r="195" spans="1:96" ht="15" x14ac:dyDescent="0.2">
      <c r="A195" s="30">
        <v>3735</v>
      </c>
      <c r="B195" s="30">
        <v>1</v>
      </c>
      <c r="C195" s="30" t="s">
        <v>189</v>
      </c>
      <c r="D195" s="30" t="s">
        <v>96</v>
      </c>
      <c r="E195" s="30" t="s">
        <v>99</v>
      </c>
      <c r="F195" s="30">
        <v>40323</v>
      </c>
      <c r="G195" s="30" t="s">
        <v>26</v>
      </c>
      <c r="H195" s="31">
        <v>100000</v>
      </c>
      <c r="I195" s="31">
        <v>50000</v>
      </c>
      <c r="J195" s="31">
        <v>50000</v>
      </c>
      <c r="K195" s="31">
        <v>50000</v>
      </c>
      <c r="L195" s="31">
        <v>100000</v>
      </c>
      <c r="M195" s="31">
        <v>100000</v>
      </c>
      <c r="N195" s="31">
        <v>100000</v>
      </c>
      <c r="O195" s="31">
        <v>100000</v>
      </c>
      <c r="P195" s="31">
        <v>50000</v>
      </c>
      <c r="Q195" s="31">
        <v>100000</v>
      </c>
      <c r="R195" s="31">
        <v>100000</v>
      </c>
      <c r="S195" s="31">
        <v>75000</v>
      </c>
      <c r="T195" s="31">
        <v>0</v>
      </c>
      <c r="U195" s="31">
        <v>0</v>
      </c>
      <c r="V195" s="31">
        <v>0</v>
      </c>
      <c r="W195" s="31">
        <v>0</v>
      </c>
      <c r="X195" s="31">
        <v>0</v>
      </c>
      <c r="Y195" s="31">
        <v>0</v>
      </c>
      <c r="Z195" s="31">
        <v>0</v>
      </c>
      <c r="AA195" s="31">
        <v>0</v>
      </c>
      <c r="AB195" s="31">
        <v>0</v>
      </c>
      <c r="AC195" s="31">
        <v>0</v>
      </c>
      <c r="AD195" s="31">
        <v>0</v>
      </c>
      <c r="AE195" s="31">
        <v>0</v>
      </c>
      <c r="AF195" s="31">
        <v>0</v>
      </c>
      <c r="AG195" s="31">
        <v>0</v>
      </c>
      <c r="AH195" s="31">
        <v>0</v>
      </c>
      <c r="AI195" s="31">
        <v>0</v>
      </c>
      <c r="AJ195" s="31">
        <v>0</v>
      </c>
      <c r="AK195" s="31">
        <v>0</v>
      </c>
      <c r="AL195" s="31">
        <v>0</v>
      </c>
      <c r="AM195" s="31">
        <v>0</v>
      </c>
      <c r="AN195" s="31">
        <v>0</v>
      </c>
      <c r="AO195" s="31">
        <v>0</v>
      </c>
      <c r="AP195" s="31">
        <v>0</v>
      </c>
      <c r="AQ195" s="31">
        <v>0</v>
      </c>
      <c r="AR195" s="31">
        <v>0</v>
      </c>
      <c r="AS195" s="31">
        <v>0</v>
      </c>
      <c r="AT195" s="31">
        <v>0</v>
      </c>
      <c r="AU195" s="31">
        <v>0</v>
      </c>
      <c r="AV195" s="31">
        <v>0</v>
      </c>
      <c r="AW195" s="31">
        <v>0</v>
      </c>
      <c r="AX195" s="31">
        <v>0</v>
      </c>
      <c r="AY195" s="31">
        <v>0</v>
      </c>
      <c r="AZ195" s="31">
        <v>0</v>
      </c>
      <c r="BA195" s="31">
        <v>0</v>
      </c>
      <c r="BB195" s="31">
        <v>0</v>
      </c>
      <c r="BC195" s="31">
        <v>0</v>
      </c>
      <c r="BD195" s="31">
        <v>0</v>
      </c>
      <c r="BE195" s="31">
        <v>0</v>
      </c>
      <c r="BF195" s="31">
        <v>0</v>
      </c>
      <c r="BG195" s="31">
        <v>0</v>
      </c>
      <c r="BH195" s="31">
        <v>0</v>
      </c>
      <c r="BI195" s="31">
        <v>0</v>
      </c>
      <c r="BJ195" s="31">
        <v>0</v>
      </c>
      <c r="BK195" s="31">
        <v>0</v>
      </c>
      <c r="BL195" s="31">
        <v>0</v>
      </c>
      <c r="BM195" s="31">
        <v>0</v>
      </c>
      <c r="BN195" s="31">
        <v>0</v>
      </c>
      <c r="BO195" s="31">
        <v>0</v>
      </c>
      <c r="BP195" s="31">
        <v>0</v>
      </c>
      <c r="BQ195" s="31">
        <v>0</v>
      </c>
      <c r="BR195" s="31">
        <v>0</v>
      </c>
      <c r="BS195" s="31">
        <v>0</v>
      </c>
      <c r="BT195" s="31">
        <v>0</v>
      </c>
      <c r="BU195" s="31">
        <v>0</v>
      </c>
      <c r="BV195" s="31">
        <v>0</v>
      </c>
      <c r="BW195" s="31">
        <v>0</v>
      </c>
      <c r="BX195" s="31">
        <v>0</v>
      </c>
      <c r="BY195" s="31">
        <v>0</v>
      </c>
      <c r="BZ195" s="31">
        <v>0</v>
      </c>
      <c r="CA195" s="31">
        <v>0</v>
      </c>
      <c r="CB195" s="32">
        <v>975000</v>
      </c>
      <c r="CC195" s="33"/>
      <c r="CD195" s="33"/>
      <c r="CE195" s="33"/>
      <c r="CF195" s="33"/>
      <c r="CG195" s="33"/>
      <c r="CH195" s="33"/>
      <c r="CI195" s="33"/>
      <c r="CJ195" s="33"/>
      <c r="CK195" s="33"/>
      <c r="CL195" s="33"/>
      <c r="CM195" s="33"/>
      <c r="CN195" s="33"/>
      <c r="CO195" s="33"/>
      <c r="CP195" s="34"/>
      <c r="CQ195" s="33"/>
      <c r="CR195" s="34"/>
    </row>
    <row r="196" spans="1:96" ht="15" x14ac:dyDescent="0.2">
      <c r="A196" s="30">
        <v>3735</v>
      </c>
      <c r="B196" s="30">
        <v>2</v>
      </c>
      <c r="C196" s="30" t="s">
        <v>189</v>
      </c>
      <c r="D196" s="30" t="s">
        <v>109</v>
      </c>
      <c r="E196" s="30" t="s">
        <v>99</v>
      </c>
      <c r="F196" s="30">
        <v>40323</v>
      </c>
      <c r="G196" s="30" t="s">
        <v>26</v>
      </c>
      <c r="H196" s="31">
        <v>15000</v>
      </c>
      <c r="I196" s="31">
        <v>15000</v>
      </c>
      <c r="J196" s="31">
        <v>0</v>
      </c>
      <c r="K196" s="31">
        <v>0</v>
      </c>
      <c r="L196" s="31">
        <v>0</v>
      </c>
      <c r="M196" s="31">
        <v>0</v>
      </c>
      <c r="N196" s="31">
        <v>0</v>
      </c>
      <c r="O196" s="31">
        <v>0</v>
      </c>
      <c r="P196" s="31">
        <v>0</v>
      </c>
      <c r="Q196" s="31">
        <v>0</v>
      </c>
      <c r="R196" s="31">
        <v>0</v>
      </c>
      <c r="S196" s="31">
        <v>0</v>
      </c>
      <c r="T196" s="31">
        <v>100000</v>
      </c>
      <c r="U196" s="31">
        <v>100000</v>
      </c>
      <c r="V196" s="31">
        <v>200000</v>
      </c>
      <c r="W196" s="31">
        <v>100000</v>
      </c>
      <c r="X196" s="31">
        <v>100000</v>
      </c>
      <c r="Y196" s="31">
        <v>25000</v>
      </c>
      <c r="Z196" s="31">
        <v>0</v>
      </c>
      <c r="AA196" s="31">
        <v>0</v>
      </c>
      <c r="AB196" s="31">
        <v>0</v>
      </c>
      <c r="AC196" s="31">
        <v>0</v>
      </c>
      <c r="AD196" s="31">
        <v>0</v>
      </c>
      <c r="AE196" s="31">
        <v>0</v>
      </c>
      <c r="AF196" s="31">
        <v>0</v>
      </c>
      <c r="AG196" s="31">
        <v>0</v>
      </c>
      <c r="AH196" s="31">
        <v>0</v>
      </c>
      <c r="AI196" s="31">
        <v>0</v>
      </c>
      <c r="AJ196" s="31">
        <v>0</v>
      </c>
      <c r="AK196" s="31">
        <v>0</v>
      </c>
      <c r="AL196" s="31">
        <v>0</v>
      </c>
      <c r="AM196" s="31">
        <v>0</v>
      </c>
      <c r="AN196" s="31">
        <v>0</v>
      </c>
      <c r="AO196" s="31">
        <v>0</v>
      </c>
      <c r="AP196" s="31">
        <v>0</v>
      </c>
      <c r="AQ196" s="31">
        <v>0</v>
      </c>
      <c r="AR196" s="31">
        <v>0</v>
      </c>
      <c r="AS196" s="31">
        <v>0</v>
      </c>
      <c r="AT196" s="31">
        <v>0</v>
      </c>
      <c r="AU196" s="31">
        <v>0</v>
      </c>
      <c r="AV196" s="31">
        <v>0</v>
      </c>
      <c r="AW196" s="31">
        <v>0</v>
      </c>
      <c r="AX196" s="31">
        <v>0</v>
      </c>
      <c r="AY196" s="31">
        <v>0</v>
      </c>
      <c r="AZ196" s="31">
        <v>0</v>
      </c>
      <c r="BA196" s="31">
        <v>0</v>
      </c>
      <c r="BB196" s="31">
        <v>0</v>
      </c>
      <c r="BC196" s="31">
        <v>0</v>
      </c>
      <c r="BD196" s="31">
        <v>0</v>
      </c>
      <c r="BE196" s="31">
        <v>0</v>
      </c>
      <c r="BF196" s="31">
        <v>0</v>
      </c>
      <c r="BG196" s="31">
        <v>0</v>
      </c>
      <c r="BH196" s="31">
        <v>0</v>
      </c>
      <c r="BI196" s="31">
        <v>0</v>
      </c>
      <c r="BJ196" s="31">
        <v>0</v>
      </c>
      <c r="BK196" s="31">
        <v>0</v>
      </c>
      <c r="BL196" s="31">
        <v>0</v>
      </c>
      <c r="BM196" s="31">
        <v>0</v>
      </c>
      <c r="BN196" s="31">
        <v>0</v>
      </c>
      <c r="BO196" s="31">
        <v>0</v>
      </c>
      <c r="BP196" s="31">
        <v>0</v>
      </c>
      <c r="BQ196" s="31">
        <v>0</v>
      </c>
      <c r="BR196" s="31">
        <v>0</v>
      </c>
      <c r="BS196" s="31">
        <v>0</v>
      </c>
      <c r="BT196" s="31">
        <v>0</v>
      </c>
      <c r="BU196" s="31">
        <v>0</v>
      </c>
      <c r="BV196" s="31">
        <v>0</v>
      </c>
      <c r="BW196" s="31">
        <v>0</v>
      </c>
      <c r="BX196" s="31">
        <v>0</v>
      </c>
      <c r="BY196" s="31">
        <v>0</v>
      </c>
      <c r="BZ196" s="31">
        <v>0</v>
      </c>
      <c r="CA196" s="31">
        <v>0</v>
      </c>
      <c r="CB196" s="32">
        <v>30000</v>
      </c>
      <c r="CC196" s="33"/>
      <c r="CD196" s="33"/>
      <c r="CE196" s="33"/>
      <c r="CF196" s="33"/>
      <c r="CG196" s="33"/>
      <c r="CH196" s="33"/>
      <c r="CI196" s="33"/>
      <c r="CJ196" s="33"/>
      <c r="CK196" s="33"/>
      <c r="CL196" s="33"/>
      <c r="CM196" s="33"/>
      <c r="CN196" s="33"/>
      <c r="CO196" s="33"/>
      <c r="CP196" s="34"/>
      <c r="CQ196" s="33"/>
      <c r="CR196" s="34"/>
    </row>
    <row r="197" spans="1:96" ht="15" x14ac:dyDescent="0.2">
      <c r="A197" s="30">
        <v>3735</v>
      </c>
      <c r="B197" s="30">
        <v>3</v>
      </c>
      <c r="C197" s="30" t="s">
        <v>189</v>
      </c>
      <c r="D197" s="30" t="s">
        <v>96</v>
      </c>
      <c r="E197" s="30" t="s">
        <v>99</v>
      </c>
      <c r="F197" s="30">
        <v>40323</v>
      </c>
      <c r="G197" s="30" t="s">
        <v>26</v>
      </c>
      <c r="H197" s="31">
        <v>10000</v>
      </c>
      <c r="I197" s="31">
        <v>15000</v>
      </c>
      <c r="J197" s="31">
        <v>5000</v>
      </c>
      <c r="K197" s="31">
        <v>0</v>
      </c>
      <c r="L197" s="31">
        <v>0</v>
      </c>
      <c r="M197" s="31">
        <v>0</v>
      </c>
      <c r="N197" s="31">
        <v>0</v>
      </c>
      <c r="O197" s="31">
        <v>0</v>
      </c>
      <c r="P197" s="31">
        <v>0</v>
      </c>
      <c r="Q197" s="31">
        <v>0</v>
      </c>
      <c r="R197" s="31">
        <v>0</v>
      </c>
      <c r="S197" s="31">
        <v>0</v>
      </c>
      <c r="T197" s="31">
        <v>15000</v>
      </c>
      <c r="U197" s="31">
        <v>15000</v>
      </c>
      <c r="V197" s="31">
        <v>20000</v>
      </c>
      <c r="W197" s="31">
        <v>20000</v>
      </c>
      <c r="X197" s="31">
        <v>200000</v>
      </c>
      <c r="Y197" s="31">
        <v>150000</v>
      </c>
      <c r="Z197" s="31">
        <v>100000</v>
      </c>
      <c r="AA197" s="31">
        <v>50000</v>
      </c>
      <c r="AB197" s="31">
        <v>20000</v>
      </c>
      <c r="AC197" s="31">
        <v>30000</v>
      </c>
      <c r="AD197" s="31">
        <v>5000</v>
      </c>
      <c r="AE197" s="31">
        <v>0</v>
      </c>
      <c r="AF197" s="31">
        <v>0</v>
      </c>
      <c r="AG197" s="31">
        <v>0</v>
      </c>
      <c r="AH197" s="31">
        <v>0</v>
      </c>
      <c r="AI197" s="31">
        <v>0</v>
      </c>
      <c r="AJ197" s="31">
        <v>0</v>
      </c>
      <c r="AK197" s="31">
        <v>0</v>
      </c>
      <c r="AL197" s="31">
        <v>0</v>
      </c>
      <c r="AM197" s="31">
        <v>0</v>
      </c>
      <c r="AN197" s="31">
        <v>0</v>
      </c>
      <c r="AO197" s="31">
        <v>0</v>
      </c>
      <c r="AP197" s="31">
        <v>0</v>
      </c>
      <c r="AQ197" s="31">
        <v>0</v>
      </c>
      <c r="AR197" s="31">
        <v>0</v>
      </c>
      <c r="AS197" s="31">
        <v>0</v>
      </c>
      <c r="AT197" s="31">
        <v>0</v>
      </c>
      <c r="AU197" s="31">
        <v>0</v>
      </c>
      <c r="AV197" s="31">
        <v>0</v>
      </c>
      <c r="AW197" s="31">
        <v>0</v>
      </c>
      <c r="AX197" s="31">
        <v>0</v>
      </c>
      <c r="AY197" s="31">
        <v>0</v>
      </c>
      <c r="AZ197" s="31">
        <v>0</v>
      </c>
      <c r="BA197" s="31">
        <v>0</v>
      </c>
      <c r="BB197" s="31">
        <v>0</v>
      </c>
      <c r="BC197" s="31">
        <v>0</v>
      </c>
      <c r="BD197" s="31">
        <v>0</v>
      </c>
      <c r="BE197" s="31">
        <v>0</v>
      </c>
      <c r="BF197" s="31">
        <v>0</v>
      </c>
      <c r="BG197" s="31">
        <v>0</v>
      </c>
      <c r="BH197" s="31">
        <v>0</v>
      </c>
      <c r="BI197" s="31">
        <v>0</v>
      </c>
      <c r="BJ197" s="31">
        <v>0</v>
      </c>
      <c r="BK197" s="31">
        <v>0</v>
      </c>
      <c r="BL197" s="31">
        <v>0</v>
      </c>
      <c r="BM197" s="31">
        <v>0</v>
      </c>
      <c r="BN197" s="31">
        <v>0</v>
      </c>
      <c r="BO197" s="31">
        <v>0</v>
      </c>
      <c r="BP197" s="31">
        <v>0</v>
      </c>
      <c r="BQ197" s="31">
        <v>0</v>
      </c>
      <c r="BR197" s="31">
        <v>0</v>
      </c>
      <c r="BS197" s="31">
        <v>0</v>
      </c>
      <c r="BT197" s="31">
        <v>0</v>
      </c>
      <c r="BU197" s="31">
        <v>0</v>
      </c>
      <c r="BV197" s="31">
        <v>0</v>
      </c>
      <c r="BW197" s="31">
        <v>0</v>
      </c>
      <c r="BX197" s="31">
        <v>0</v>
      </c>
      <c r="BY197" s="31">
        <v>0</v>
      </c>
      <c r="BZ197" s="31">
        <v>0</v>
      </c>
      <c r="CA197" s="31">
        <v>0</v>
      </c>
      <c r="CB197" s="32">
        <v>30000</v>
      </c>
      <c r="CC197" s="33"/>
      <c r="CD197" s="33"/>
      <c r="CE197" s="33"/>
      <c r="CF197" s="33"/>
      <c r="CG197" s="33"/>
      <c r="CH197" s="33"/>
      <c r="CI197" s="33"/>
      <c r="CJ197" s="33"/>
      <c r="CK197" s="33"/>
      <c r="CL197" s="33"/>
      <c r="CM197" s="33"/>
      <c r="CN197" s="33"/>
      <c r="CO197" s="33"/>
      <c r="CP197" s="34"/>
      <c r="CQ197" s="33"/>
      <c r="CR197" s="34"/>
    </row>
    <row r="198" spans="1:96" ht="15" x14ac:dyDescent="0.2">
      <c r="A198" s="30">
        <v>3742</v>
      </c>
      <c r="B198" s="30">
        <v>1</v>
      </c>
      <c r="C198" s="30" t="s">
        <v>190</v>
      </c>
      <c r="D198" s="30" t="s">
        <v>92</v>
      </c>
      <c r="E198" s="30">
        <v>40000</v>
      </c>
      <c r="F198" s="30">
        <v>40322</v>
      </c>
      <c r="G198" s="30" t="s">
        <v>26</v>
      </c>
      <c r="H198" s="31">
        <v>5000</v>
      </c>
      <c r="I198" s="31">
        <v>5000</v>
      </c>
      <c r="J198" s="31">
        <v>10000</v>
      </c>
      <c r="K198" s="31">
        <v>15000</v>
      </c>
      <c r="L198" s="31">
        <v>15000</v>
      </c>
      <c r="M198" s="31">
        <v>30000</v>
      </c>
      <c r="N198" s="31">
        <v>30000</v>
      </c>
      <c r="O198" s="31">
        <v>25000</v>
      </c>
      <c r="P198" s="31">
        <v>130000</v>
      </c>
      <c r="Q198" s="31">
        <v>25000</v>
      </c>
      <c r="R198" s="31">
        <v>10000</v>
      </c>
      <c r="S198" s="31">
        <v>50000</v>
      </c>
      <c r="T198" s="31">
        <v>0</v>
      </c>
      <c r="U198" s="31">
        <v>0</v>
      </c>
      <c r="V198" s="31">
        <v>11500</v>
      </c>
      <c r="W198" s="31">
        <v>11500</v>
      </c>
      <c r="X198" s="31">
        <v>11500</v>
      </c>
      <c r="Y198" s="31">
        <v>11500</v>
      </c>
      <c r="Z198" s="31">
        <v>11500</v>
      </c>
      <c r="AA198" s="31">
        <v>11500</v>
      </c>
      <c r="AB198" s="31">
        <v>11500</v>
      </c>
      <c r="AC198" s="31">
        <v>11500</v>
      </c>
      <c r="AD198" s="31">
        <v>11500</v>
      </c>
      <c r="AE198" s="31">
        <v>11500</v>
      </c>
      <c r="AF198" s="31">
        <v>0</v>
      </c>
      <c r="AG198" s="31">
        <v>0</v>
      </c>
      <c r="AH198" s="31">
        <v>11500</v>
      </c>
      <c r="AI198" s="31">
        <v>11500</v>
      </c>
      <c r="AJ198" s="31">
        <v>11500</v>
      </c>
      <c r="AK198" s="31">
        <v>11500</v>
      </c>
      <c r="AL198" s="31">
        <v>11500</v>
      </c>
      <c r="AM198" s="31">
        <v>11500</v>
      </c>
      <c r="AN198" s="31">
        <v>11500</v>
      </c>
      <c r="AO198" s="31">
        <v>11500</v>
      </c>
      <c r="AP198" s="31">
        <v>11500</v>
      </c>
      <c r="AQ198" s="31">
        <v>11500</v>
      </c>
      <c r="AR198" s="31">
        <v>0</v>
      </c>
      <c r="AS198" s="31">
        <v>0</v>
      </c>
      <c r="AT198" s="31">
        <v>11500</v>
      </c>
      <c r="AU198" s="31">
        <v>11500</v>
      </c>
      <c r="AV198" s="31">
        <v>11500</v>
      </c>
      <c r="AW198" s="31">
        <v>11500</v>
      </c>
      <c r="AX198" s="31">
        <v>11500</v>
      </c>
      <c r="AY198" s="31">
        <v>11500</v>
      </c>
      <c r="AZ198" s="31">
        <v>11500</v>
      </c>
      <c r="BA198" s="31">
        <v>11500</v>
      </c>
      <c r="BB198" s="31">
        <v>11500</v>
      </c>
      <c r="BC198" s="31">
        <v>11500</v>
      </c>
      <c r="BD198" s="31">
        <v>0</v>
      </c>
      <c r="BE198" s="31">
        <v>0</v>
      </c>
      <c r="BF198" s="31">
        <v>11500</v>
      </c>
      <c r="BG198" s="31">
        <v>11500</v>
      </c>
      <c r="BH198" s="31">
        <v>11500</v>
      </c>
      <c r="BI198" s="31">
        <v>11500</v>
      </c>
      <c r="BJ198" s="31">
        <v>11500</v>
      </c>
      <c r="BK198" s="31">
        <v>11500</v>
      </c>
      <c r="BL198" s="31">
        <v>11500</v>
      </c>
      <c r="BM198" s="31">
        <v>11500</v>
      </c>
      <c r="BN198" s="31">
        <v>11500</v>
      </c>
      <c r="BO198" s="31">
        <v>11500</v>
      </c>
      <c r="BP198" s="31">
        <v>10730</v>
      </c>
      <c r="BQ198" s="31">
        <v>10730</v>
      </c>
      <c r="BR198" s="31">
        <v>9200</v>
      </c>
      <c r="BS198" s="31">
        <v>9200</v>
      </c>
      <c r="BT198" s="31">
        <v>9200</v>
      </c>
      <c r="BU198" s="31">
        <v>9200</v>
      </c>
      <c r="BV198" s="31">
        <v>10730</v>
      </c>
      <c r="BW198" s="31">
        <v>10730</v>
      </c>
      <c r="BX198" s="31">
        <v>9200</v>
      </c>
      <c r="BY198" s="31">
        <v>9200</v>
      </c>
      <c r="BZ198" s="31">
        <v>9200</v>
      </c>
      <c r="CA198" s="31">
        <v>7680</v>
      </c>
      <c r="CB198" s="32">
        <v>350000</v>
      </c>
      <c r="CC198" s="33"/>
      <c r="CD198" s="33"/>
      <c r="CE198" s="33"/>
      <c r="CF198" s="33"/>
      <c r="CG198" s="33"/>
      <c r="CH198" s="33"/>
      <c r="CI198" s="33"/>
      <c r="CJ198" s="33"/>
      <c r="CK198" s="33"/>
      <c r="CL198" s="33"/>
      <c r="CM198" s="33"/>
      <c r="CN198" s="33"/>
      <c r="CO198" s="33"/>
      <c r="CP198" s="34"/>
      <c r="CQ198" s="33"/>
      <c r="CR198" s="34"/>
    </row>
    <row r="199" spans="1:96" ht="15" x14ac:dyDescent="0.2">
      <c r="A199" s="30">
        <v>3748</v>
      </c>
      <c r="B199" s="30">
        <v>1</v>
      </c>
      <c r="C199" s="30" t="s">
        <v>191</v>
      </c>
      <c r="D199" s="30" t="s">
        <v>127</v>
      </c>
      <c r="E199" s="30">
        <v>40000</v>
      </c>
      <c r="F199" s="30">
        <v>40320</v>
      </c>
      <c r="G199" s="30" t="s">
        <v>26</v>
      </c>
      <c r="H199" s="31">
        <v>50000</v>
      </c>
      <c r="I199" s="31">
        <v>0</v>
      </c>
      <c r="J199" s="31">
        <v>0</v>
      </c>
      <c r="K199" s="31">
        <v>0</v>
      </c>
      <c r="L199" s="31">
        <v>0</v>
      </c>
      <c r="M199" s="31">
        <v>0</v>
      </c>
      <c r="N199" s="31">
        <v>0</v>
      </c>
      <c r="O199" s="31">
        <v>0</v>
      </c>
      <c r="P199" s="31">
        <v>0</v>
      </c>
      <c r="Q199" s="31">
        <v>0</v>
      </c>
      <c r="R199" s="31">
        <v>0</v>
      </c>
      <c r="S199" s="31">
        <v>0</v>
      </c>
      <c r="T199" s="31">
        <v>0</v>
      </c>
      <c r="U199" s="31">
        <v>0</v>
      </c>
      <c r="V199" s="31">
        <v>0</v>
      </c>
      <c r="W199" s="31">
        <v>0</v>
      </c>
      <c r="X199" s="31">
        <v>0</v>
      </c>
      <c r="Y199" s="31">
        <v>0</v>
      </c>
      <c r="Z199" s="31">
        <v>0</v>
      </c>
      <c r="AA199" s="31">
        <v>0</v>
      </c>
      <c r="AB199" s="31">
        <v>0</v>
      </c>
      <c r="AC199" s="31">
        <v>0</v>
      </c>
      <c r="AD199" s="31">
        <v>0</v>
      </c>
      <c r="AE199" s="31">
        <v>0</v>
      </c>
      <c r="AF199" s="31">
        <v>0</v>
      </c>
      <c r="AG199" s="31">
        <v>0</v>
      </c>
      <c r="AH199" s="31">
        <v>0</v>
      </c>
      <c r="AI199" s="31">
        <v>0</v>
      </c>
      <c r="AJ199" s="31">
        <v>0</v>
      </c>
      <c r="AK199" s="31">
        <v>0</v>
      </c>
      <c r="AL199" s="31">
        <v>0</v>
      </c>
      <c r="AM199" s="31">
        <v>0</v>
      </c>
      <c r="AN199" s="31">
        <v>0</v>
      </c>
      <c r="AO199" s="31">
        <v>0</v>
      </c>
      <c r="AP199" s="31">
        <v>0</v>
      </c>
      <c r="AQ199" s="31">
        <v>0</v>
      </c>
      <c r="AR199" s="31">
        <v>0</v>
      </c>
      <c r="AS199" s="31">
        <v>0</v>
      </c>
      <c r="AT199" s="31">
        <v>0</v>
      </c>
      <c r="AU199" s="31">
        <v>0</v>
      </c>
      <c r="AV199" s="31">
        <v>0</v>
      </c>
      <c r="AW199" s="31">
        <v>0</v>
      </c>
      <c r="AX199" s="31">
        <v>0</v>
      </c>
      <c r="AY199" s="31">
        <v>0</v>
      </c>
      <c r="AZ199" s="31">
        <v>0</v>
      </c>
      <c r="BA199" s="31">
        <v>0</v>
      </c>
      <c r="BB199" s="31">
        <v>0</v>
      </c>
      <c r="BC199" s="31">
        <v>0</v>
      </c>
      <c r="BD199" s="31">
        <v>0</v>
      </c>
      <c r="BE199" s="31">
        <v>0</v>
      </c>
      <c r="BF199" s="31">
        <v>0</v>
      </c>
      <c r="BG199" s="31">
        <v>0</v>
      </c>
      <c r="BH199" s="31">
        <v>0</v>
      </c>
      <c r="BI199" s="31">
        <v>0</v>
      </c>
      <c r="BJ199" s="31">
        <v>0</v>
      </c>
      <c r="BK199" s="31">
        <v>0</v>
      </c>
      <c r="BL199" s="31">
        <v>0</v>
      </c>
      <c r="BM199" s="31">
        <v>0</v>
      </c>
      <c r="BN199" s="31">
        <v>0</v>
      </c>
      <c r="BO199" s="31">
        <v>0</v>
      </c>
      <c r="BP199" s="31">
        <v>0</v>
      </c>
      <c r="BQ199" s="31">
        <v>0</v>
      </c>
      <c r="BR199" s="31">
        <v>0</v>
      </c>
      <c r="BS199" s="31">
        <v>0</v>
      </c>
      <c r="BT199" s="31">
        <v>0</v>
      </c>
      <c r="BU199" s="31">
        <v>0</v>
      </c>
      <c r="BV199" s="31">
        <v>0</v>
      </c>
      <c r="BW199" s="31">
        <v>0</v>
      </c>
      <c r="BX199" s="31">
        <v>0</v>
      </c>
      <c r="BY199" s="31">
        <v>0</v>
      </c>
      <c r="BZ199" s="31">
        <v>0</v>
      </c>
      <c r="CA199" s="31">
        <v>0</v>
      </c>
      <c r="CB199" s="32">
        <v>50000</v>
      </c>
      <c r="CC199" s="33"/>
      <c r="CD199" s="33"/>
      <c r="CE199" s="33"/>
      <c r="CF199" s="33"/>
      <c r="CG199" s="33"/>
      <c r="CH199" s="33"/>
      <c r="CI199" s="33"/>
      <c r="CJ199" s="33"/>
      <c r="CK199" s="33"/>
      <c r="CL199" s="33"/>
      <c r="CM199" s="33"/>
      <c r="CN199" s="33"/>
      <c r="CO199" s="33"/>
      <c r="CP199" s="34"/>
      <c r="CQ199" s="33"/>
      <c r="CR199" s="34"/>
    </row>
    <row r="200" spans="1:96" ht="15" x14ac:dyDescent="0.2">
      <c r="A200" s="30">
        <v>3753</v>
      </c>
      <c r="B200" s="30">
        <v>1</v>
      </c>
      <c r="C200" s="30" t="s">
        <v>192</v>
      </c>
      <c r="D200" s="30" t="s">
        <v>127</v>
      </c>
      <c r="E200" s="30">
        <v>40000</v>
      </c>
      <c r="F200" s="30">
        <v>40323</v>
      </c>
      <c r="G200" s="30" t="s">
        <v>26</v>
      </c>
      <c r="H200" s="31">
        <v>25000</v>
      </c>
      <c r="I200" s="31">
        <v>25000</v>
      </c>
      <c r="J200" s="31">
        <v>0</v>
      </c>
      <c r="K200" s="31">
        <v>0</v>
      </c>
      <c r="L200" s="31">
        <v>0</v>
      </c>
      <c r="M200" s="31">
        <v>0</v>
      </c>
      <c r="N200" s="31">
        <v>0</v>
      </c>
      <c r="O200" s="31">
        <v>0</v>
      </c>
      <c r="P200" s="31">
        <v>0</v>
      </c>
      <c r="Q200" s="31">
        <v>0</v>
      </c>
      <c r="R200" s="31">
        <v>0</v>
      </c>
      <c r="S200" s="31">
        <v>0</v>
      </c>
      <c r="T200" s="31">
        <v>0</v>
      </c>
      <c r="U200" s="31">
        <v>0</v>
      </c>
      <c r="V200" s="31">
        <v>0</v>
      </c>
      <c r="W200" s="31">
        <v>0</v>
      </c>
      <c r="X200" s="31">
        <v>0</v>
      </c>
      <c r="Y200" s="31">
        <v>0</v>
      </c>
      <c r="Z200" s="31">
        <v>0</v>
      </c>
      <c r="AA200" s="31">
        <v>0</v>
      </c>
      <c r="AB200" s="31">
        <v>0</v>
      </c>
      <c r="AC200" s="31">
        <v>0</v>
      </c>
      <c r="AD200" s="31">
        <v>0</v>
      </c>
      <c r="AE200" s="31">
        <v>0</v>
      </c>
      <c r="AF200" s="31">
        <v>0</v>
      </c>
      <c r="AG200" s="31">
        <v>0</v>
      </c>
      <c r="AH200" s="31">
        <v>0</v>
      </c>
      <c r="AI200" s="31">
        <v>0</v>
      </c>
      <c r="AJ200" s="31">
        <v>0</v>
      </c>
      <c r="AK200" s="31">
        <v>0</v>
      </c>
      <c r="AL200" s="31">
        <v>0</v>
      </c>
      <c r="AM200" s="31">
        <v>0</v>
      </c>
      <c r="AN200" s="31">
        <v>0</v>
      </c>
      <c r="AO200" s="31">
        <v>0</v>
      </c>
      <c r="AP200" s="31">
        <v>0</v>
      </c>
      <c r="AQ200" s="31">
        <v>0</v>
      </c>
      <c r="AR200" s="31">
        <v>0</v>
      </c>
      <c r="AS200" s="31">
        <v>0</v>
      </c>
      <c r="AT200" s="31">
        <v>0</v>
      </c>
      <c r="AU200" s="31">
        <v>0</v>
      </c>
      <c r="AV200" s="31">
        <v>0</v>
      </c>
      <c r="AW200" s="31">
        <v>0</v>
      </c>
      <c r="AX200" s="31">
        <v>0</v>
      </c>
      <c r="AY200" s="31">
        <v>0</v>
      </c>
      <c r="AZ200" s="31">
        <v>0</v>
      </c>
      <c r="BA200" s="31">
        <v>0</v>
      </c>
      <c r="BB200" s="31">
        <v>0</v>
      </c>
      <c r="BC200" s="31">
        <v>0</v>
      </c>
      <c r="BD200" s="31">
        <v>0</v>
      </c>
      <c r="BE200" s="31">
        <v>0</v>
      </c>
      <c r="BF200" s="31">
        <v>0</v>
      </c>
      <c r="BG200" s="31">
        <v>0</v>
      </c>
      <c r="BH200" s="31">
        <v>0</v>
      </c>
      <c r="BI200" s="31">
        <v>0</v>
      </c>
      <c r="BJ200" s="31">
        <v>0</v>
      </c>
      <c r="BK200" s="31">
        <v>0</v>
      </c>
      <c r="BL200" s="31">
        <v>0</v>
      </c>
      <c r="BM200" s="31">
        <v>0</v>
      </c>
      <c r="BN200" s="31">
        <v>0</v>
      </c>
      <c r="BO200" s="31">
        <v>0</v>
      </c>
      <c r="BP200" s="31">
        <v>0</v>
      </c>
      <c r="BQ200" s="31">
        <v>0</v>
      </c>
      <c r="BR200" s="31">
        <v>0</v>
      </c>
      <c r="BS200" s="31">
        <v>0</v>
      </c>
      <c r="BT200" s="31">
        <v>0</v>
      </c>
      <c r="BU200" s="31">
        <v>0</v>
      </c>
      <c r="BV200" s="31">
        <v>0</v>
      </c>
      <c r="BW200" s="31">
        <v>0</v>
      </c>
      <c r="BX200" s="31">
        <v>0</v>
      </c>
      <c r="BY200" s="31">
        <v>0</v>
      </c>
      <c r="BZ200" s="31">
        <v>0</v>
      </c>
      <c r="CA200" s="31">
        <v>0</v>
      </c>
      <c r="CB200" s="32">
        <v>50000</v>
      </c>
      <c r="CC200" s="33"/>
      <c r="CD200" s="33"/>
      <c r="CE200" s="33"/>
      <c r="CF200" s="33"/>
      <c r="CG200" s="33"/>
      <c r="CH200" s="33"/>
      <c r="CI200" s="33"/>
      <c r="CJ200" s="33"/>
      <c r="CK200" s="33"/>
      <c r="CL200" s="33"/>
      <c r="CM200" s="33"/>
      <c r="CN200" s="33"/>
      <c r="CO200" s="33"/>
      <c r="CP200" s="34"/>
      <c r="CQ200" s="33"/>
      <c r="CR200" s="34"/>
    </row>
    <row r="201" spans="1:96" ht="15" x14ac:dyDescent="0.2">
      <c r="A201" s="30">
        <v>3754</v>
      </c>
      <c r="B201" s="30">
        <v>1</v>
      </c>
      <c r="C201" s="30" t="s">
        <v>193</v>
      </c>
      <c r="D201" s="30" t="s">
        <v>127</v>
      </c>
      <c r="E201" s="30">
        <v>40000</v>
      </c>
      <c r="F201" s="30">
        <v>40323</v>
      </c>
      <c r="G201" s="30" t="s">
        <v>26</v>
      </c>
      <c r="H201" s="31">
        <v>0</v>
      </c>
      <c r="I201" s="31">
        <v>0</v>
      </c>
      <c r="J201" s="31">
        <v>0</v>
      </c>
      <c r="K201" s="31">
        <v>0</v>
      </c>
      <c r="L201" s="31">
        <v>0</v>
      </c>
      <c r="M201" s="31">
        <v>0</v>
      </c>
      <c r="N201" s="31">
        <v>0</v>
      </c>
      <c r="O201" s="31">
        <v>0</v>
      </c>
      <c r="P201" s="31">
        <v>0</v>
      </c>
      <c r="Q201" s="31">
        <v>0</v>
      </c>
      <c r="R201" s="31">
        <v>0</v>
      </c>
      <c r="S201" s="31">
        <v>0</v>
      </c>
      <c r="T201" s="31">
        <v>0</v>
      </c>
      <c r="U201" s="31">
        <v>0</v>
      </c>
      <c r="V201" s="31">
        <v>0</v>
      </c>
      <c r="W201" s="31">
        <v>0</v>
      </c>
      <c r="X201" s="31">
        <v>0</v>
      </c>
      <c r="Y201" s="31">
        <v>0</v>
      </c>
      <c r="Z201" s="31">
        <v>0</v>
      </c>
      <c r="AA201" s="31">
        <v>0</v>
      </c>
      <c r="AB201" s="31">
        <v>0</v>
      </c>
      <c r="AC201" s="31">
        <v>0</v>
      </c>
      <c r="AD201" s="31">
        <v>0</v>
      </c>
      <c r="AE201" s="31">
        <v>0</v>
      </c>
      <c r="AF201" s="31">
        <v>0</v>
      </c>
      <c r="AG201" s="31">
        <v>0</v>
      </c>
      <c r="AH201" s="31">
        <v>0</v>
      </c>
      <c r="AI201" s="31">
        <v>0</v>
      </c>
      <c r="AJ201" s="31">
        <v>0</v>
      </c>
      <c r="AK201" s="31">
        <v>0</v>
      </c>
      <c r="AL201" s="31">
        <v>0</v>
      </c>
      <c r="AM201" s="31">
        <v>0</v>
      </c>
      <c r="AN201" s="31">
        <v>0</v>
      </c>
      <c r="AO201" s="31">
        <v>0</v>
      </c>
      <c r="AP201" s="31">
        <v>0</v>
      </c>
      <c r="AQ201" s="31">
        <v>0</v>
      </c>
      <c r="AR201" s="31">
        <v>0</v>
      </c>
      <c r="AS201" s="31">
        <v>0</v>
      </c>
      <c r="AT201" s="31">
        <v>0</v>
      </c>
      <c r="AU201" s="31">
        <v>0</v>
      </c>
      <c r="AV201" s="31">
        <v>0</v>
      </c>
      <c r="AW201" s="31">
        <v>0</v>
      </c>
      <c r="AX201" s="31">
        <v>0</v>
      </c>
      <c r="AY201" s="31">
        <v>0</v>
      </c>
      <c r="AZ201" s="31">
        <v>0</v>
      </c>
      <c r="BA201" s="31">
        <v>0</v>
      </c>
      <c r="BB201" s="31">
        <v>0</v>
      </c>
      <c r="BC201" s="31">
        <v>0</v>
      </c>
      <c r="BD201" s="31">
        <v>0</v>
      </c>
      <c r="BE201" s="31">
        <v>0</v>
      </c>
      <c r="BF201" s="31">
        <v>0</v>
      </c>
      <c r="BG201" s="31">
        <v>0</v>
      </c>
      <c r="BH201" s="31">
        <v>0</v>
      </c>
      <c r="BI201" s="31">
        <v>0</v>
      </c>
      <c r="BJ201" s="31">
        <v>0</v>
      </c>
      <c r="BK201" s="31">
        <v>0</v>
      </c>
      <c r="BL201" s="31">
        <v>0</v>
      </c>
      <c r="BM201" s="31">
        <v>0</v>
      </c>
      <c r="BN201" s="31">
        <v>0</v>
      </c>
      <c r="BO201" s="31">
        <v>0</v>
      </c>
      <c r="BP201" s="31">
        <v>0</v>
      </c>
      <c r="BQ201" s="31">
        <v>0</v>
      </c>
      <c r="BR201" s="31">
        <v>0</v>
      </c>
      <c r="BS201" s="31">
        <v>0</v>
      </c>
      <c r="BT201" s="31">
        <v>0</v>
      </c>
      <c r="BU201" s="31">
        <v>0</v>
      </c>
      <c r="BV201" s="31">
        <v>0</v>
      </c>
      <c r="BW201" s="31">
        <v>0</v>
      </c>
      <c r="BX201" s="31">
        <v>0</v>
      </c>
      <c r="BY201" s="31">
        <v>0</v>
      </c>
      <c r="BZ201" s="31">
        <v>0</v>
      </c>
      <c r="CA201" s="31">
        <v>0</v>
      </c>
      <c r="CB201" s="32">
        <v>0</v>
      </c>
      <c r="CC201" s="33"/>
      <c r="CD201" s="33"/>
      <c r="CE201" s="33"/>
      <c r="CF201" s="33"/>
      <c r="CG201" s="33"/>
      <c r="CH201" s="33"/>
      <c r="CI201" s="33"/>
      <c r="CJ201" s="33"/>
      <c r="CK201" s="33"/>
      <c r="CL201" s="33"/>
      <c r="CM201" s="33"/>
      <c r="CN201" s="33"/>
      <c r="CO201" s="33"/>
      <c r="CP201" s="34"/>
      <c r="CQ201" s="33"/>
      <c r="CR201" s="34"/>
    </row>
    <row r="202" spans="1:96" ht="15" x14ac:dyDescent="0.2">
      <c r="A202" s="30">
        <v>3756</v>
      </c>
      <c r="B202" s="30">
        <v>1</v>
      </c>
      <c r="C202" s="30" t="s">
        <v>194</v>
      </c>
      <c r="D202" s="30" t="s">
        <v>127</v>
      </c>
      <c r="E202" s="30">
        <v>40000</v>
      </c>
      <c r="F202" s="30">
        <v>40320</v>
      </c>
      <c r="G202" s="30" t="s">
        <v>26</v>
      </c>
      <c r="H202" s="31">
        <v>70000</v>
      </c>
      <c r="I202" s="31">
        <v>70000</v>
      </c>
      <c r="J202" s="31">
        <v>70000</v>
      </c>
      <c r="K202" s="31">
        <v>15000</v>
      </c>
      <c r="L202" s="31">
        <v>0</v>
      </c>
      <c r="M202" s="31">
        <v>0</v>
      </c>
      <c r="N202" s="31">
        <v>0</v>
      </c>
      <c r="O202" s="31">
        <v>0</v>
      </c>
      <c r="P202" s="31">
        <v>0</v>
      </c>
      <c r="Q202" s="31">
        <v>0</v>
      </c>
      <c r="R202" s="31">
        <v>0</v>
      </c>
      <c r="S202" s="31">
        <v>0</v>
      </c>
      <c r="T202" s="31">
        <v>0</v>
      </c>
      <c r="U202" s="31">
        <v>0</v>
      </c>
      <c r="V202" s="31">
        <v>0</v>
      </c>
      <c r="W202" s="31">
        <v>0</v>
      </c>
      <c r="X202" s="31">
        <v>0</v>
      </c>
      <c r="Y202" s="31">
        <v>0</v>
      </c>
      <c r="Z202" s="31">
        <v>0</v>
      </c>
      <c r="AA202" s="31">
        <v>0</v>
      </c>
      <c r="AB202" s="31">
        <v>0</v>
      </c>
      <c r="AC202" s="31">
        <v>0</v>
      </c>
      <c r="AD202" s="31">
        <v>0</v>
      </c>
      <c r="AE202" s="31">
        <v>0</v>
      </c>
      <c r="AF202" s="31">
        <v>0</v>
      </c>
      <c r="AG202" s="31">
        <v>0</v>
      </c>
      <c r="AH202" s="31">
        <v>0</v>
      </c>
      <c r="AI202" s="31">
        <v>0</v>
      </c>
      <c r="AJ202" s="31">
        <v>0</v>
      </c>
      <c r="AK202" s="31">
        <v>0</v>
      </c>
      <c r="AL202" s="31">
        <v>0</v>
      </c>
      <c r="AM202" s="31">
        <v>0</v>
      </c>
      <c r="AN202" s="31">
        <v>0</v>
      </c>
      <c r="AO202" s="31">
        <v>0</v>
      </c>
      <c r="AP202" s="31">
        <v>0</v>
      </c>
      <c r="AQ202" s="31">
        <v>0</v>
      </c>
      <c r="AR202" s="31">
        <v>0</v>
      </c>
      <c r="AS202" s="31">
        <v>0</v>
      </c>
      <c r="AT202" s="31">
        <v>0</v>
      </c>
      <c r="AU202" s="31">
        <v>0</v>
      </c>
      <c r="AV202" s="31">
        <v>0</v>
      </c>
      <c r="AW202" s="31">
        <v>0</v>
      </c>
      <c r="AX202" s="31">
        <v>0</v>
      </c>
      <c r="AY202" s="31">
        <v>0</v>
      </c>
      <c r="AZ202" s="31">
        <v>0</v>
      </c>
      <c r="BA202" s="31">
        <v>0</v>
      </c>
      <c r="BB202" s="31">
        <v>0</v>
      </c>
      <c r="BC202" s="31">
        <v>0</v>
      </c>
      <c r="BD202" s="31">
        <v>0</v>
      </c>
      <c r="BE202" s="31">
        <v>0</v>
      </c>
      <c r="BF202" s="31">
        <v>0</v>
      </c>
      <c r="BG202" s="31">
        <v>0</v>
      </c>
      <c r="BH202" s="31">
        <v>0</v>
      </c>
      <c r="BI202" s="31">
        <v>0</v>
      </c>
      <c r="BJ202" s="31">
        <v>0</v>
      </c>
      <c r="BK202" s="31">
        <v>0</v>
      </c>
      <c r="BL202" s="31">
        <v>0</v>
      </c>
      <c r="BM202" s="31">
        <v>0</v>
      </c>
      <c r="BN202" s="31">
        <v>0</v>
      </c>
      <c r="BO202" s="31">
        <v>0</v>
      </c>
      <c r="BP202" s="31">
        <v>0</v>
      </c>
      <c r="BQ202" s="31">
        <v>0</v>
      </c>
      <c r="BR202" s="31">
        <v>0</v>
      </c>
      <c r="BS202" s="31">
        <v>0</v>
      </c>
      <c r="BT202" s="31">
        <v>0</v>
      </c>
      <c r="BU202" s="31">
        <v>0</v>
      </c>
      <c r="BV202" s="31">
        <v>0</v>
      </c>
      <c r="BW202" s="31">
        <v>0</v>
      </c>
      <c r="BX202" s="31">
        <v>0</v>
      </c>
      <c r="BY202" s="31">
        <v>0</v>
      </c>
      <c r="BZ202" s="31">
        <v>0</v>
      </c>
      <c r="CA202" s="31">
        <v>0</v>
      </c>
      <c r="CB202" s="32">
        <v>225000</v>
      </c>
      <c r="CC202" s="33"/>
      <c r="CD202" s="33"/>
      <c r="CE202" s="33"/>
      <c r="CF202" s="33"/>
      <c r="CG202" s="33"/>
      <c r="CH202" s="33"/>
      <c r="CI202" s="33"/>
      <c r="CJ202" s="33"/>
      <c r="CK202" s="33"/>
      <c r="CL202" s="33"/>
      <c r="CM202" s="33"/>
      <c r="CN202" s="33"/>
      <c r="CO202" s="33"/>
      <c r="CP202" s="34"/>
      <c r="CQ202" s="33"/>
      <c r="CR202" s="34"/>
    </row>
    <row r="203" spans="1:96" ht="15" x14ac:dyDescent="0.2">
      <c r="A203" s="30">
        <v>4400</v>
      </c>
      <c r="B203" s="30">
        <v>1</v>
      </c>
      <c r="C203" s="30" t="s">
        <v>195</v>
      </c>
      <c r="D203" s="30" t="s">
        <v>86</v>
      </c>
      <c r="E203" s="30">
        <v>40000</v>
      </c>
      <c r="F203" s="30">
        <v>40323</v>
      </c>
      <c r="G203" s="30" t="s">
        <v>26</v>
      </c>
      <c r="H203" s="31">
        <v>0</v>
      </c>
      <c r="I203" s="31">
        <v>0</v>
      </c>
      <c r="J203" s="31">
        <v>40000</v>
      </c>
      <c r="K203" s="31">
        <v>0</v>
      </c>
      <c r="L203" s="31">
        <v>0</v>
      </c>
      <c r="M203" s="31">
        <v>40000</v>
      </c>
      <c r="N203" s="31">
        <v>0</v>
      </c>
      <c r="O203" s="31">
        <v>0</v>
      </c>
      <c r="P203" s="31">
        <v>40000</v>
      </c>
      <c r="Q203" s="31">
        <v>40000</v>
      </c>
      <c r="R203" s="31">
        <v>40000</v>
      </c>
      <c r="S203" s="31">
        <v>0</v>
      </c>
      <c r="T203" s="31">
        <v>0</v>
      </c>
      <c r="U203" s="31">
        <v>0</v>
      </c>
      <c r="V203" s="31">
        <v>20000</v>
      </c>
      <c r="W203" s="31">
        <v>0</v>
      </c>
      <c r="X203" s="31">
        <v>0</v>
      </c>
      <c r="Y203" s="31">
        <v>20000</v>
      </c>
      <c r="Z203" s="31">
        <v>0</v>
      </c>
      <c r="AA203" s="31">
        <v>0</v>
      </c>
      <c r="AB203" s="31">
        <v>20000</v>
      </c>
      <c r="AC203" s="31">
        <v>20000</v>
      </c>
      <c r="AD203" s="31">
        <v>20000</v>
      </c>
      <c r="AE203" s="31">
        <v>0</v>
      </c>
      <c r="AF203" s="31">
        <v>0</v>
      </c>
      <c r="AG203" s="31">
        <v>0</v>
      </c>
      <c r="AH203" s="31">
        <v>20000</v>
      </c>
      <c r="AI203" s="31">
        <v>0</v>
      </c>
      <c r="AJ203" s="31">
        <v>0</v>
      </c>
      <c r="AK203" s="31">
        <v>20000</v>
      </c>
      <c r="AL203" s="31">
        <v>0</v>
      </c>
      <c r="AM203" s="31">
        <v>0</v>
      </c>
      <c r="AN203" s="31">
        <v>20000</v>
      </c>
      <c r="AO203" s="31">
        <v>20000</v>
      </c>
      <c r="AP203" s="31">
        <v>20000</v>
      </c>
      <c r="AQ203" s="31">
        <v>0</v>
      </c>
      <c r="AR203" s="31">
        <v>0</v>
      </c>
      <c r="AS203" s="31">
        <v>0</v>
      </c>
      <c r="AT203" s="31">
        <v>20000</v>
      </c>
      <c r="AU203" s="31">
        <v>0</v>
      </c>
      <c r="AV203" s="31">
        <v>0</v>
      </c>
      <c r="AW203" s="31">
        <v>20000</v>
      </c>
      <c r="AX203" s="31">
        <v>0</v>
      </c>
      <c r="AY203" s="31">
        <v>0</v>
      </c>
      <c r="AZ203" s="31">
        <v>20000</v>
      </c>
      <c r="BA203" s="31">
        <v>20000</v>
      </c>
      <c r="BB203" s="31">
        <v>20000</v>
      </c>
      <c r="BC203" s="31">
        <v>0</v>
      </c>
      <c r="BD203" s="31">
        <v>0</v>
      </c>
      <c r="BE203" s="31">
        <v>0</v>
      </c>
      <c r="BF203" s="31">
        <v>0</v>
      </c>
      <c r="BG203" s="31">
        <v>0</v>
      </c>
      <c r="BH203" s="31">
        <v>33400</v>
      </c>
      <c r="BI203" s="31">
        <v>33300</v>
      </c>
      <c r="BJ203" s="31">
        <v>33300</v>
      </c>
      <c r="BK203" s="31">
        <v>0</v>
      </c>
      <c r="BL203" s="31">
        <v>0</v>
      </c>
      <c r="BM203" s="31">
        <v>0</v>
      </c>
      <c r="BN203" s="31">
        <v>0</v>
      </c>
      <c r="BO203" s="31">
        <v>0</v>
      </c>
      <c r="BP203" s="31">
        <v>0</v>
      </c>
      <c r="BQ203" s="31">
        <v>0</v>
      </c>
      <c r="BR203" s="31">
        <v>0</v>
      </c>
      <c r="BS203" s="31">
        <v>0</v>
      </c>
      <c r="BT203" s="31">
        <v>33400</v>
      </c>
      <c r="BU203" s="31">
        <v>33300</v>
      </c>
      <c r="BV203" s="31">
        <v>33300</v>
      </c>
      <c r="BW203" s="31">
        <v>0</v>
      </c>
      <c r="BX203" s="31">
        <v>0</v>
      </c>
      <c r="BY203" s="31">
        <v>0</v>
      </c>
      <c r="BZ203" s="31">
        <v>0</v>
      </c>
      <c r="CA203" s="31">
        <v>0</v>
      </c>
      <c r="CB203" s="32">
        <v>200000</v>
      </c>
      <c r="CC203" s="33"/>
      <c r="CD203" s="33"/>
      <c r="CE203" s="33"/>
      <c r="CF203" s="33"/>
      <c r="CG203" s="33"/>
      <c r="CH203" s="33"/>
      <c r="CI203" s="33"/>
      <c r="CJ203" s="33"/>
      <c r="CK203" s="33"/>
      <c r="CL203" s="33"/>
      <c r="CM203" s="33"/>
      <c r="CN203" s="33"/>
      <c r="CO203" s="33"/>
      <c r="CP203" s="34"/>
      <c r="CQ203" s="33"/>
      <c r="CR203" s="34"/>
    </row>
    <row r="204" spans="1:96" ht="15" x14ac:dyDescent="0.2">
      <c r="A204" s="25"/>
      <c r="B204" s="25"/>
      <c r="C204" s="25"/>
      <c r="D204" s="25"/>
      <c r="E204" s="25"/>
      <c r="F204" s="25"/>
      <c r="G204" s="25"/>
      <c r="H204" s="27"/>
      <c r="I204" s="27"/>
      <c r="J204" s="27"/>
      <c r="K204" s="27"/>
      <c r="L204" s="27"/>
      <c r="M204" s="27"/>
      <c r="N204" s="27"/>
      <c r="O204" s="27"/>
      <c r="P204" s="27"/>
      <c r="Q204" s="27"/>
      <c r="R204" s="27"/>
      <c r="S204" s="27"/>
      <c r="T204" s="27"/>
      <c r="U204" s="27"/>
      <c r="V204" s="27"/>
      <c r="W204" s="27"/>
      <c r="X204" s="27"/>
      <c r="Y204" s="27"/>
      <c r="Z204" s="27"/>
      <c r="AA204" s="27"/>
      <c r="AB204" s="27"/>
      <c r="AC204" s="27"/>
      <c r="AD204" s="27"/>
      <c r="AE204" s="27"/>
      <c r="AF204" s="27"/>
      <c r="AG204" s="27"/>
      <c r="AH204" s="27"/>
      <c r="AI204" s="27"/>
      <c r="AJ204" s="27"/>
      <c r="AK204" s="27"/>
      <c r="AL204" s="27"/>
      <c r="AM204" s="27"/>
      <c r="AN204" s="27"/>
      <c r="AO204" s="27"/>
      <c r="AP204" s="27"/>
      <c r="AQ204" s="27"/>
      <c r="AR204" s="27"/>
      <c r="AS204" s="27"/>
      <c r="AT204" s="27"/>
      <c r="AU204" s="27"/>
      <c r="AV204" s="27"/>
      <c r="AW204" s="27"/>
      <c r="AX204" s="27"/>
      <c r="AY204" s="27"/>
      <c r="AZ204" s="27"/>
      <c r="BA204" s="27"/>
      <c r="BB204" s="27"/>
      <c r="BC204" s="27"/>
      <c r="BD204" s="27"/>
      <c r="BE204" s="27"/>
      <c r="BF204" s="27"/>
      <c r="BG204" s="27"/>
      <c r="BH204" s="27"/>
      <c r="BI204" s="27"/>
      <c r="BJ204" s="27"/>
      <c r="BK204" s="27"/>
      <c r="BL204" s="27"/>
      <c r="BM204" s="27"/>
      <c r="BN204" s="27"/>
      <c r="BO204" s="27"/>
      <c r="BP204" s="27"/>
      <c r="BQ204" s="27"/>
      <c r="BR204" s="27"/>
      <c r="BS204" s="27"/>
      <c r="BT204" s="27"/>
      <c r="BU204" s="27"/>
      <c r="BV204" s="27"/>
      <c r="BW204" s="27"/>
      <c r="BX204" s="27"/>
      <c r="BY204" s="27"/>
      <c r="BZ204" s="27"/>
      <c r="CA204" s="27"/>
      <c r="CB204" s="27"/>
      <c r="CC204" s="33"/>
      <c r="CD204" s="33"/>
      <c r="CE204" s="33"/>
      <c r="CF204" s="33"/>
      <c r="CG204" s="33"/>
      <c r="CH204" s="33"/>
      <c r="CI204" s="33"/>
      <c r="CJ204" s="33"/>
      <c r="CK204" s="33"/>
      <c r="CL204" s="33"/>
      <c r="CM204" s="33"/>
      <c r="CN204" s="33"/>
      <c r="CO204" s="33"/>
      <c r="CP204" s="34"/>
      <c r="CQ204" s="34"/>
      <c r="CR204" s="34"/>
    </row>
    <row r="205" spans="1:96" ht="16.5" thickBot="1" x14ac:dyDescent="0.3">
      <c r="A205" s="25"/>
      <c r="B205" s="25"/>
      <c r="C205" s="25"/>
      <c r="D205" s="25"/>
      <c r="E205" s="25"/>
      <c r="F205" s="25"/>
      <c r="G205" s="25"/>
      <c r="H205" s="36">
        <f>SUM(H73:H204)</f>
        <v>10954997</v>
      </c>
      <c r="I205" s="36">
        <f t="shared" ref="I205:BT205" si="2">SUM(I73:I204)</f>
        <v>10164804</v>
      </c>
      <c r="J205" s="36">
        <f t="shared" si="2"/>
        <v>11286113</v>
      </c>
      <c r="K205" s="36">
        <f t="shared" si="2"/>
        <v>7590205</v>
      </c>
      <c r="L205" s="36">
        <f t="shared" si="2"/>
        <v>5880320</v>
      </c>
      <c r="M205" s="36">
        <f t="shared" si="2"/>
        <v>2799635</v>
      </c>
      <c r="N205" s="36">
        <f t="shared" si="2"/>
        <v>2622597</v>
      </c>
      <c r="O205" s="36">
        <f t="shared" si="2"/>
        <v>4892008</v>
      </c>
      <c r="P205" s="36">
        <f t="shared" si="2"/>
        <v>5642905</v>
      </c>
      <c r="Q205" s="36">
        <f t="shared" si="2"/>
        <v>12160296</v>
      </c>
      <c r="R205" s="36">
        <f t="shared" si="2"/>
        <v>7300765</v>
      </c>
      <c r="S205" s="36">
        <f t="shared" si="2"/>
        <v>6277797</v>
      </c>
      <c r="T205" s="36">
        <f t="shared" si="2"/>
        <v>8314841</v>
      </c>
      <c r="U205" s="36">
        <f t="shared" si="2"/>
        <v>11619896</v>
      </c>
      <c r="V205" s="36">
        <f t="shared" si="2"/>
        <v>11786979</v>
      </c>
      <c r="W205" s="36">
        <f t="shared" si="2"/>
        <v>10282478</v>
      </c>
      <c r="X205" s="36">
        <f t="shared" si="2"/>
        <v>5957707</v>
      </c>
      <c r="Y205" s="36">
        <f t="shared" si="2"/>
        <v>6115881</v>
      </c>
      <c r="Z205" s="36">
        <f t="shared" si="2"/>
        <v>6068774</v>
      </c>
      <c r="AA205" s="36">
        <f t="shared" si="2"/>
        <v>6244544</v>
      </c>
      <c r="AB205" s="36">
        <f t="shared" si="2"/>
        <v>7203822</v>
      </c>
      <c r="AC205" s="36">
        <f t="shared" si="2"/>
        <v>14415821</v>
      </c>
      <c r="AD205" s="36">
        <f t="shared" si="2"/>
        <v>14230438</v>
      </c>
      <c r="AE205" s="36">
        <f t="shared" si="2"/>
        <v>12741754</v>
      </c>
      <c r="AF205" s="36">
        <f t="shared" si="2"/>
        <v>8438924</v>
      </c>
      <c r="AG205" s="36">
        <f t="shared" si="2"/>
        <v>5063860</v>
      </c>
      <c r="AH205" s="36">
        <f t="shared" si="2"/>
        <v>6470319</v>
      </c>
      <c r="AI205" s="36">
        <f t="shared" si="2"/>
        <v>6925559</v>
      </c>
      <c r="AJ205" s="36">
        <f t="shared" si="2"/>
        <v>4908964</v>
      </c>
      <c r="AK205" s="36">
        <f t="shared" si="2"/>
        <v>3133011</v>
      </c>
      <c r="AL205" s="36">
        <f t="shared" si="2"/>
        <v>2998728</v>
      </c>
      <c r="AM205" s="36">
        <f t="shared" si="2"/>
        <v>3221810</v>
      </c>
      <c r="AN205" s="36">
        <f t="shared" si="2"/>
        <v>3285122</v>
      </c>
      <c r="AO205" s="36">
        <f t="shared" si="2"/>
        <v>3561787</v>
      </c>
      <c r="AP205" s="36">
        <f t="shared" si="2"/>
        <v>3257099</v>
      </c>
      <c r="AQ205" s="36">
        <f t="shared" si="2"/>
        <v>2881499</v>
      </c>
      <c r="AR205" s="36">
        <f t="shared" si="2"/>
        <v>1329125</v>
      </c>
      <c r="AS205" s="36">
        <f t="shared" si="2"/>
        <v>2727500</v>
      </c>
      <c r="AT205" s="36">
        <f t="shared" si="2"/>
        <v>3135550</v>
      </c>
      <c r="AU205" s="36">
        <f t="shared" si="2"/>
        <v>2256925</v>
      </c>
      <c r="AV205" s="36">
        <f t="shared" si="2"/>
        <v>1792885</v>
      </c>
      <c r="AW205" s="36">
        <f t="shared" si="2"/>
        <v>1787650</v>
      </c>
      <c r="AX205" s="36">
        <f t="shared" si="2"/>
        <v>1277806</v>
      </c>
      <c r="AY205" s="36">
        <f t="shared" si="2"/>
        <v>1358223</v>
      </c>
      <c r="AZ205" s="36">
        <f t="shared" si="2"/>
        <v>1767883</v>
      </c>
      <c r="BA205" s="36">
        <f t="shared" si="2"/>
        <v>2209728</v>
      </c>
      <c r="BB205" s="36">
        <f t="shared" si="2"/>
        <v>1974033</v>
      </c>
      <c r="BC205" s="36">
        <f t="shared" si="2"/>
        <v>1439692</v>
      </c>
      <c r="BD205" s="36">
        <f t="shared" si="2"/>
        <v>1302800</v>
      </c>
      <c r="BE205" s="36">
        <f t="shared" si="2"/>
        <v>3453671</v>
      </c>
      <c r="BF205" s="36">
        <f t="shared" si="2"/>
        <v>4482721</v>
      </c>
      <c r="BG205" s="36">
        <f t="shared" si="2"/>
        <v>3641496</v>
      </c>
      <c r="BH205" s="36">
        <f t="shared" si="2"/>
        <v>2106656</v>
      </c>
      <c r="BI205" s="36">
        <f t="shared" si="2"/>
        <v>1718021</v>
      </c>
      <c r="BJ205" s="36">
        <f t="shared" si="2"/>
        <v>1311590</v>
      </c>
      <c r="BK205" s="36">
        <f t="shared" si="2"/>
        <v>1129361</v>
      </c>
      <c r="BL205" s="36">
        <f t="shared" si="2"/>
        <v>1897621</v>
      </c>
      <c r="BM205" s="36">
        <f t="shared" si="2"/>
        <v>2200166</v>
      </c>
      <c r="BN205" s="36">
        <f t="shared" si="2"/>
        <v>3893071</v>
      </c>
      <c r="BO205" s="36">
        <f t="shared" si="2"/>
        <v>4997826</v>
      </c>
      <c r="BP205" s="36">
        <f t="shared" si="2"/>
        <v>2562743</v>
      </c>
      <c r="BQ205" s="36">
        <f t="shared" si="2"/>
        <v>2311118</v>
      </c>
      <c r="BR205" s="36">
        <f t="shared" si="2"/>
        <v>3815138</v>
      </c>
      <c r="BS205" s="36">
        <f t="shared" si="2"/>
        <v>3744513</v>
      </c>
      <c r="BT205" s="36">
        <f t="shared" si="2"/>
        <v>2538873</v>
      </c>
      <c r="BU205" s="36">
        <f t="shared" ref="BU205:CB205" si="3">SUM(BU73:BU204)</f>
        <v>2073538</v>
      </c>
      <c r="BV205" s="36">
        <f t="shared" si="3"/>
        <v>1363237</v>
      </c>
      <c r="BW205" s="36">
        <f t="shared" si="3"/>
        <v>1610008</v>
      </c>
      <c r="BX205" s="36">
        <f t="shared" si="3"/>
        <v>1903138</v>
      </c>
      <c r="BY205" s="36">
        <f t="shared" si="3"/>
        <v>2189983</v>
      </c>
      <c r="BZ205" s="36">
        <f t="shared" si="3"/>
        <v>2099288</v>
      </c>
      <c r="CA205" s="36">
        <f t="shared" si="3"/>
        <v>1558423</v>
      </c>
      <c r="CB205" s="36">
        <f t="shared" si="3"/>
        <v>87572442</v>
      </c>
      <c r="CC205" s="37"/>
      <c r="CD205" s="37"/>
      <c r="CE205" s="37"/>
      <c r="CF205" s="37"/>
      <c r="CG205" s="37"/>
      <c r="CH205" s="37"/>
      <c r="CI205" s="37"/>
      <c r="CJ205" s="37"/>
      <c r="CK205" s="37"/>
      <c r="CL205" s="37"/>
      <c r="CM205" s="37"/>
      <c r="CN205" s="37"/>
      <c r="CO205" s="33"/>
      <c r="CP205" s="34"/>
      <c r="CQ205" s="34"/>
      <c r="CR205" s="34"/>
    </row>
    <row r="206" spans="1:96" ht="15.75" thickTop="1" x14ac:dyDescent="0.2">
      <c r="A206" s="25"/>
      <c r="B206" s="25"/>
      <c r="C206" s="25"/>
      <c r="D206" s="25"/>
      <c r="E206" s="25"/>
      <c r="F206" s="25"/>
      <c r="G206" s="25"/>
      <c r="H206" s="27"/>
      <c r="I206" s="27"/>
      <c r="J206" s="27"/>
      <c r="K206" s="27"/>
      <c r="L206" s="27"/>
      <c r="M206" s="27"/>
      <c r="N206" s="27"/>
      <c r="O206" s="27"/>
      <c r="P206" s="27"/>
      <c r="Q206" s="27"/>
      <c r="R206" s="27"/>
      <c r="S206" s="27"/>
      <c r="T206" s="27"/>
      <c r="U206" s="27"/>
      <c r="V206" s="27"/>
      <c r="W206" s="27"/>
      <c r="X206" s="27"/>
      <c r="Y206" s="27"/>
      <c r="Z206" s="27"/>
      <c r="AA206" s="27"/>
      <c r="AB206" s="27"/>
      <c r="AC206" s="27"/>
      <c r="AD206" s="27"/>
      <c r="AE206" s="27"/>
      <c r="AF206" s="27"/>
      <c r="AG206" s="27"/>
      <c r="AH206" s="27"/>
      <c r="AI206" s="27"/>
      <c r="AJ206" s="27"/>
      <c r="AK206" s="27"/>
      <c r="AL206" s="27"/>
      <c r="AM206" s="27"/>
      <c r="AN206" s="27"/>
      <c r="AO206" s="27"/>
      <c r="AP206" s="27"/>
      <c r="AQ206" s="27"/>
      <c r="AR206" s="27"/>
      <c r="AS206" s="27"/>
      <c r="AT206" s="27"/>
      <c r="AU206" s="27"/>
      <c r="AV206" s="27"/>
      <c r="AW206" s="27"/>
      <c r="AX206" s="27"/>
      <c r="AY206" s="27"/>
      <c r="AZ206" s="27"/>
      <c r="BA206" s="27"/>
      <c r="BB206" s="27"/>
      <c r="BC206" s="27"/>
      <c r="BD206" s="27"/>
      <c r="BE206" s="27"/>
      <c r="BF206" s="27"/>
      <c r="BG206" s="27"/>
      <c r="BH206" s="27"/>
      <c r="BI206" s="27"/>
      <c r="BJ206" s="27"/>
      <c r="BK206" s="27"/>
      <c r="BL206" s="27"/>
      <c r="BM206" s="27"/>
      <c r="BN206" s="27"/>
      <c r="BO206" s="27"/>
      <c r="BP206" s="27"/>
      <c r="BQ206" s="27"/>
      <c r="BR206" s="27"/>
      <c r="BS206" s="27"/>
      <c r="BT206" s="27"/>
      <c r="BU206" s="27"/>
      <c r="BV206" s="27"/>
      <c r="BW206" s="27"/>
      <c r="BX206" s="27"/>
      <c r="BY206" s="27"/>
      <c r="BZ206" s="27"/>
      <c r="CA206" s="27"/>
      <c r="CB206" s="27"/>
      <c r="CC206" s="33"/>
      <c r="CD206" s="33"/>
      <c r="CE206" s="33"/>
      <c r="CF206" s="33"/>
      <c r="CG206" s="33"/>
      <c r="CH206" s="33"/>
      <c r="CI206" s="33"/>
      <c r="CJ206" s="33"/>
      <c r="CK206" s="33"/>
      <c r="CL206" s="33"/>
      <c r="CM206" s="33"/>
      <c r="CN206" s="33"/>
      <c r="CO206" s="33"/>
      <c r="CP206" s="34"/>
      <c r="CQ206" s="34"/>
      <c r="CR206" s="34"/>
    </row>
    <row r="207" spans="1:96" ht="15" x14ac:dyDescent="0.2">
      <c r="A207" s="25"/>
      <c r="B207" s="25"/>
      <c r="C207" s="25"/>
      <c r="D207" s="25"/>
      <c r="E207" s="25"/>
      <c r="F207" s="25"/>
      <c r="G207" s="25"/>
      <c r="H207" s="27"/>
      <c r="I207" s="27"/>
      <c r="J207" s="27"/>
      <c r="K207" s="27"/>
      <c r="L207" s="27"/>
      <c r="M207" s="27"/>
      <c r="N207" s="27"/>
      <c r="O207" s="27"/>
      <c r="P207" s="27"/>
      <c r="Q207" s="27"/>
      <c r="R207" s="27"/>
      <c r="S207" s="27"/>
      <c r="T207" s="27"/>
      <c r="U207" s="27"/>
      <c r="V207" s="27"/>
      <c r="W207" s="27"/>
      <c r="X207" s="27"/>
      <c r="Y207" s="27"/>
      <c r="Z207" s="27"/>
      <c r="AA207" s="27"/>
      <c r="AB207" s="27"/>
      <c r="AC207" s="27"/>
      <c r="AD207" s="27"/>
      <c r="AE207" s="27"/>
      <c r="AF207" s="27"/>
      <c r="AG207" s="27"/>
      <c r="AH207" s="27"/>
      <c r="AI207" s="27"/>
      <c r="AJ207" s="27"/>
      <c r="AK207" s="27"/>
      <c r="AL207" s="27"/>
      <c r="AM207" s="27"/>
      <c r="AN207" s="27"/>
      <c r="AO207" s="27"/>
      <c r="AP207" s="27"/>
      <c r="AQ207" s="27"/>
      <c r="AR207" s="27"/>
      <c r="AS207" s="27"/>
      <c r="AT207" s="27"/>
      <c r="AU207" s="27"/>
      <c r="AV207" s="27"/>
      <c r="AW207" s="27"/>
      <c r="AX207" s="27"/>
      <c r="AY207" s="27"/>
      <c r="AZ207" s="27"/>
      <c r="BA207" s="27"/>
      <c r="BB207" s="27"/>
      <c r="BC207" s="27"/>
      <c r="BD207" s="27"/>
      <c r="BE207" s="27"/>
      <c r="BF207" s="27"/>
      <c r="BG207" s="27"/>
      <c r="BH207" s="27"/>
      <c r="BI207" s="27"/>
      <c r="BJ207" s="27"/>
      <c r="BK207" s="27"/>
      <c r="BL207" s="27"/>
      <c r="BM207" s="27"/>
      <c r="BN207" s="27"/>
      <c r="BO207" s="27"/>
      <c r="BP207" s="27"/>
      <c r="BQ207" s="27"/>
      <c r="BR207" s="27"/>
      <c r="BS207" s="27"/>
      <c r="BT207" s="27"/>
      <c r="BU207" s="27"/>
      <c r="BV207" s="27"/>
      <c r="BW207" s="27"/>
      <c r="BX207" s="27"/>
      <c r="BY207" s="27"/>
      <c r="BZ207" s="27"/>
      <c r="CA207" s="27"/>
      <c r="CB207" s="27"/>
      <c r="CC207" s="33"/>
      <c r="CD207" s="33"/>
      <c r="CE207" s="33"/>
      <c r="CF207" s="33"/>
      <c r="CG207" s="33"/>
      <c r="CH207" s="33"/>
      <c r="CI207" s="33"/>
      <c r="CJ207" s="33"/>
      <c r="CK207" s="33"/>
      <c r="CL207" s="33"/>
      <c r="CM207" s="33"/>
      <c r="CN207" s="33"/>
      <c r="CO207" s="33"/>
      <c r="CP207" s="34"/>
      <c r="CQ207" s="34"/>
      <c r="CR207" s="34"/>
    </row>
    <row r="208" spans="1:96" ht="15" x14ac:dyDescent="0.2">
      <c r="A208" s="30">
        <v>2553</v>
      </c>
      <c r="B208" s="30">
        <v>1</v>
      </c>
      <c r="C208" s="30" t="s">
        <v>196</v>
      </c>
      <c r="D208" s="30" t="s">
        <v>197</v>
      </c>
      <c r="E208" s="30">
        <v>40000</v>
      </c>
      <c r="F208" s="30">
        <v>40245</v>
      </c>
      <c r="G208" s="30" t="s">
        <v>26</v>
      </c>
      <c r="H208" s="31">
        <v>30735</v>
      </c>
      <c r="I208" s="31">
        <v>31251</v>
      </c>
      <c r="J208" s="31">
        <v>66531</v>
      </c>
      <c r="K208" s="31">
        <v>31199</v>
      </c>
      <c r="L208" s="31">
        <v>43287</v>
      </c>
      <c r="M208" s="31">
        <v>77275</v>
      </c>
      <c r="N208" s="31">
        <v>88226</v>
      </c>
      <c r="O208" s="31">
        <v>14360</v>
      </c>
      <c r="P208" s="31">
        <v>34867</v>
      </c>
      <c r="Q208" s="31">
        <v>36985</v>
      </c>
      <c r="R208" s="31">
        <v>32284</v>
      </c>
      <c r="S208" s="31">
        <v>29547</v>
      </c>
      <c r="T208" s="31">
        <v>30735</v>
      </c>
      <c r="U208" s="31">
        <v>31251</v>
      </c>
      <c r="V208" s="31">
        <v>66531</v>
      </c>
      <c r="W208" s="31">
        <v>31199</v>
      </c>
      <c r="X208" s="31">
        <v>43287</v>
      </c>
      <c r="Y208" s="31">
        <v>77275</v>
      </c>
      <c r="Z208" s="31">
        <v>88226</v>
      </c>
      <c r="AA208" s="31">
        <v>14360</v>
      </c>
      <c r="AB208" s="31">
        <v>34867</v>
      </c>
      <c r="AC208" s="31">
        <v>36985</v>
      </c>
      <c r="AD208" s="31">
        <v>32284</v>
      </c>
      <c r="AE208" s="31">
        <v>29547</v>
      </c>
      <c r="AF208" s="31">
        <v>30735</v>
      </c>
      <c r="AG208" s="31">
        <v>31251</v>
      </c>
      <c r="AH208" s="31">
        <v>66531</v>
      </c>
      <c r="AI208" s="31">
        <v>31199</v>
      </c>
      <c r="AJ208" s="31">
        <v>43287</v>
      </c>
      <c r="AK208" s="31">
        <v>77275</v>
      </c>
      <c r="AL208" s="31">
        <v>88226</v>
      </c>
      <c r="AM208" s="31">
        <v>14360</v>
      </c>
      <c r="AN208" s="31">
        <v>34867</v>
      </c>
      <c r="AO208" s="31">
        <v>36985</v>
      </c>
      <c r="AP208" s="31">
        <v>32284</v>
      </c>
      <c r="AQ208" s="31">
        <v>29547</v>
      </c>
      <c r="AR208" s="31">
        <v>30735</v>
      </c>
      <c r="AS208" s="31">
        <v>31251</v>
      </c>
      <c r="AT208" s="31">
        <v>66531</v>
      </c>
      <c r="AU208" s="31">
        <v>31199</v>
      </c>
      <c r="AV208" s="31">
        <v>43287</v>
      </c>
      <c r="AW208" s="31">
        <v>77275</v>
      </c>
      <c r="AX208" s="31">
        <v>88226</v>
      </c>
      <c r="AY208" s="31">
        <v>14360</v>
      </c>
      <c r="AZ208" s="31">
        <v>34867</v>
      </c>
      <c r="BA208" s="31">
        <v>36985</v>
      </c>
      <c r="BB208" s="31">
        <v>32284</v>
      </c>
      <c r="BC208" s="31">
        <v>29547</v>
      </c>
      <c r="BD208" s="31">
        <v>30735</v>
      </c>
      <c r="BE208" s="31">
        <v>31251</v>
      </c>
      <c r="BF208" s="31">
        <v>66531</v>
      </c>
      <c r="BG208" s="31">
        <v>31199</v>
      </c>
      <c r="BH208" s="31">
        <v>43287</v>
      </c>
      <c r="BI208" s="31">
        <v>77275</v>
      </c>
      <c r="BJ208" s="31">
        <v>88226</v>
      </c>
      <c r="BK208" s="31">
        <v>14360</v>
      </c>
      <c r="BL208" s="31">
        <v>34867</v>
      </c>
      <c r="BM208" s="31">
        <v>36985</v>
      </c>
      <c r="BN208" s="31">
        <v>32284</v>
      </c>
      <c r="BO208" s="31">
        <v>29547</v>
      </c>
      <c r="BP208" s="31">
        <v>30735</v>
      </c>
      <c r="BQ208" s="31">
        <v>31251</v>
      </c>
      <c r="BR208" s="31">
        <v>66531</v>
      </c>
      <c r="BS208" s="31">
        <v>31199</v>
      </c>
      <c r="BT208" s="31">
        <v>43287</v>
      </c>
      <c r="BU208" s="31">
        <v>77275</v>
      </c>
      <c r="BV208" s="31">
        <v>88226</v>
      </c>
      <c r="BW208" s="31">
        <v>14360</v>
      </c>
      <c r="BX208" s="31">
        <v>34867</v>
      </c>
      <c r="BY208" s="31">
        <v>36985</v>
      </c>
      <c r="BZ208" s="31">
        <v>32284</v>
      </c>
      <c r="CA208" s="31">
        <v>29547</v>
      </c>
      <c r="CB208" s="32">
        <v>516547</v>
      </c>
      <c r="CC208" s="33"/>
      <c r="CD208" s="33"/>
      <c r="CE208" s="33"/>
      <c r="CF208" s="33"/>
      <c r="CG208" s="33"/>
      <c r="CH208" s="33"/>
      <c r="CI208" s="33"/>
      <c r="CJ208" s="33"/>
      <c r="CK208" s="33"/>
      <c r="CL208" s="33"/>
      <c r="CM208" s="33"/>
      <c r="CN208" s="33"/>
      <c r="CO208" s="33"/>
      <c r="CP208" s="34"/>
      <c r="CQ208" s="33"/>
      <c r="CR208" s="34"/>
    </row>
    <row r="209" spans="1:96" ht="15" x14ac:dyDescent="0.2">
      <c r="A209" s="30">
        <v>2556</v>
      </c>
      <c r="B209" s="30">
        <v>1</v>
      </c>
      <c r="C209" s="30" t="s">
        <v>198</v>
      </c>
      <c r="D209" s="30" t="s">
        <v>199</v>
      </c>
      <c r="E209" s="30">
        <v>40000</v>
      </c>
      <c r="F209" s="30">
        <v>40245</v>
      </c>
      <c r="G209" s="30" t="s">
        <v>26</v>
      </c>
      <c r="H209" s="31">
        <v>187019</v>
      </c>
      <c r="I209" s="31">
        <v>124993</v>
      </c>
      <c r="J209" s="31">
        <v>167705</v>
      </c>
      <c r="K209" s="31">
        <v>139440</v>
      </c>
      <c r="L209" s="31">
        <v>86836</v>
      </c>
      <c r="M209" s="31">
        <v>146192</v>
      </c>
      <c r="N209" s="31">
        <v>125936</v>
      </c>
      <c r="O209" s="31">
        <v>106935</v>
      </c>
      <c r="P209" s="31">
        <v>156242</v>
      </c>
      <c r="Q209" s="31">
        <v>84637</v>
      </c>
      <c r="R209" s="31">
        <v>112745</v>
      </c>
      <c r="S209" s="31">
        <v>131589</v>
      </c>
      <c r="T209" s="31">
        <v>187019</v>
      </c>
      <c r="U209" s="31">
        <v>124993</v>
      </c>
      <c r="V209" s="31">
        <v>167705</v>
      </c>
      <c r="W209" s="31">
        <v>139440</v>
      </c>
      <c r="X209" s="31">
        <v>86836</v>
      </c>
      <c r="Y209" s="31">
        <v>146192</v>
      </c>
      <c r="Z209" s="31">
        <v>125936</v>
      </c>
      <c r="AA209" s="31">
        <v>106935</v>
      </c>
      <c r="AB209" s="31">
        <v>156242</v>
      </c>
      <c r="AC209" s="31">
        <v>84637</v>
      </c>
      <c r="AD209" s="31">
        <v>112745</v>
      </c>
      <c r="AE209" s="31">
        <v>131589</v>
      </c>
      <c r="AF209" s="31">
        <v>187019</v>
      </c>
      <c r="AG209" s="31">
        <v>124993</v>
      </c>
      <c r="AH209" s="31">
        <v>167705</v>
      </c>
      <c r="AI209" s="31">
        <v>139440</v>
      </c>
      <c r="AJ209" s="31">
        <v>86836</v>
      </c>
      <c r="AK209" s="31">
        <v>146192</v>
      </c>
      <c r="AL209" s="31">
        <v>125936</v>
      </c>
      <c r="AM209" s="31">
        <v>106935</v>
      </c>
      <c r="AN209" s="31">
        <v>156242</v>
      </c>
      <c r="AO209" s="31">
        <v>84637</v>
      </c>
      <c r="AP209" s="31">
        <v>112745</v>
      </c>
      <c r="AQ209" s="31">
        <v>131589</v>
      </c>
      <c r="AR209" s="31">
        <v>187019</v>
      </c>
      <c r="AS209" s="31">
        <v>124993</v>
      </c>
      <c r="AT209" s="31">
        <v>167705</v>
      </c>
      <c r="AU209" s="31">
        <v>139440</v>
      </c>
      <c r="AV209" s="31">
        <v>86836</v>
      </c>
      <c r="AW209" s="31">
        <v>146192</v>
      </c>
      <c r="AX209" s="31">
        <v>125936</v>
      </c>
      <c r="AY209" s="31">
        <v>106935</v>
      </c>
      <c r="AZ209" s="31">
        <v>156242</v>
      </c>
      <c r="BA209" s="31">
        <v>84637</v>
      </c>
      <c r="BB209" s="31">
        <v>112745</v>
      </c>
      <c r="BC209" s="31">
        <v>131589</v>
      </c>
      <c r="BD209" s="31">
        <v>187019</v>
      </c>
      <c r="BE209" s="31">
        <v>124993</v>
      </c>
      <c r="BF209" s="31">
        <v>167705</v>
      </c>
      <c r="BG209" s="31">
        <v>139440</v>
      </c>
      <c r="BH209" s="31">
        <v>86836</v>
      </c>
      <c r="BI209" s="31">
        <v>146192</v>
      </c>
      <c r="BJ209" s="31">
        <v>125936</v>
      </c>
      <c r="BK209" s="31">
        <v>106935</v>
      </c>
      <c r="BL209" s="31">
        <v>156242</v>
      </c>
      <c r="BM209" s="31">
        <v>84637</v>
      </c>
      <c r="BN209" s="31">
        <v>112745</v>
      </c>
      <c r="BO209" s="31">
        <v>131589</v>
      </c>
      <c r="BP209" s="31">
        <v>187019</v>
      </c>
      <c r="BQ209" s="31">
        <v>124993</v>
      </c>
      <c r="BR209" s="31">
        <v>167705</v>
      </c>
      <c r="BS209" s="31">
        <v>139440</v>
      </c>
      <c r="BT209" s="31">
        <v>86836</v>
      </c>
      <c r="BU209" s="31">
        <v>146192</v>
      </c>
      <c r="BV209" s="31">
        <v>125936</v>
      </c>
      <c r="BW209" s="31">
        <v>106935</v>
      </c>
      <c r="BX209" s="31">
        <v>156242</v>
      </c>
      <c r="BY209" s="31">
        <v>84637</v>
      </c>
      <c r="BZ209" s="31">
        <v>112745</v>
      </c>
      <c r="CA209" s="31">
        <v>131589</v>
      </c>
      <c r="CB209" s="32">
        <v>1570269</v>
      </c>
      <c r="CC209" s="33"/>
      <c r="CD209" s="33"/>
      <c r="CE209" s="33"/>
      <c r="CF209" s="33"/>
      <c r="CG209" s="33"/>
      <c r="CH209" s="33"/>
      <c r="CI209" s="33"/>
      <c r="CJ209" s="33"/>
      <c r="CK209" s="33"/>
      <c r="CL209" s="33"/>
      <c r="CM209" s="33"/>
      <c r="CN209" s="33"/>
      <c r="CO209" s="33"/>
      <c r="CP209" s="34"/>
      <c r="CQ209" s="33"/>
      <c r="CR209" s="34"/>
    </row>
    <row r="210" spans="1:96" ht="15" x14ac:dyDescent="0.2">
      <c r="A210" s="30">
        <v>2558</v>
      </c>
      <c r="B210" s="30">
        <v>1</v>
      </c>
      <c r="C210" s="30" t="s">
        <v>200</v>
      </c>
      <c r="D210" s="30" t="s">
        <v>25</v>
      </c>
      <c r="E210" s="30">
        <v>40000</v>
      </c>
      <c r="F210" s="30">
        <v>40245</v>
      </c>
      <c r="G210" s="30" t="s">
        <v>26</v>
      </c>
      <c r="H210" s="31">
        <v>189759</v>
      </c>
      <c r="I210" s="31">
        <v>206888</v>
      </c>
      <c r="J210" s="31">
        <v>227496</v>
      </c>
      <c r="K210" s="31">
        <v>241414</v>
      </c>
      <c r="L210" s="31">
        <v>258542</v>
      </c>
      <c r="M210" s="31">
        <v>282630</v>
      </c>
      <c r="N210" s="31">
        <v>282630</v>
      </c>
      <c r="O210" s="31">
        <v>275671</v>
      </c>
      <c r="P210" s="31">
        <v>241145</v>
      </c>
      <c r="Q210" s="31">
        <v>224016</v>
      </c>
      <c r="R210" s="31">
        <v>172362</v>
      </c>
      <c r="S210" s="31">
        <v>155231</v>
      </c>
      <c r="T210" s="31">
        <v>190659</v>
      </c>
      <c r="U210" s="31">
        <v>207938</v>
      </c>
      <c r="V210" s="31">
        <v>225216</v>
      </c>
      <c r="W210" s="31">
        <v>225216</v>
      </c>
      <c r="X210" s="31">
        <v>242495</v>
      </c>
      <c r="Y210" s="31">
        <v>259773</v>
      </c>
      <c r="Z210" s="31">
        <v>264434</v>
      </c>
      <c r="AA210" s="31">
        <v>264434</v>
      </c>
      <c r="AB210" s="31">
        <v>246842</v>
      </c>
      <c r="AC210" s="31">
        <v>229250</v>
      </c>
      <c r="AD210" s="31">
        <v>176363</v>
      </c>
      <c r="AE210" s="31">
        <v>158772</v>
      </c>
      <c r="AF210" s="31">
        <v>177299</v>
      </c>
      <c r="AG210" s="31">
        <v>195047</v>
      </c>
      <c r="AH210" s="31">
        <v>218419</v>
      </c>
      <c r="AI210" s="31">
        <v>218419</v>
      </c>
      <c r="AJ210" s="31">
        <v>236640</v>
      </c>
      <c r="AK210" s="31">
        <v>254860</v>
      </c>
      <c r="AL210" s="31">
        <v>254860</v>
      </c>
      <c r="AM210" s="31">
        <v>254860</v>
      </c>
      <c r="AN210" s="31">
        <v>236640</v>
      </c>
      <c r="AO210" s="31">
        <v>220644</v>
      </c>
      <c r="AP210" s="31">
        <v>183828</v>
      </c>
      <c r="AQ210" s="31">
        <v>165421</v>
      </c>
      <c r="AR210" s="31">
        <v>166456</v>
      </c>
      <c r="AS210" s="31">
        <v>185027</v>
      </c>
      <c r="AT210" s="31">
        <v>203597</v>
      </c>
      <c r="AU210" s="31">
        <v>203597</v>
      </c>
      <c r="AV210" s="31">
        <v>222167</v>
      </c>
      <c r="AW210" s="31">
        <v>240737</v>
      </c>
      <c r="AX210" s="31">
        <v>246567</v>
      </c>
      <c r="AY210" s="31">
        <v>246567</v>
      </c>
      <c r="AZ210" s="31">
        <v>227545</v>
      </c>
      <c r="BA210" s="31">
        <v>208524</v>
      </c>
      <c r="BB210" s="31">
        <v>170481</v>
      </c>
      <c r="BC210" s="31">
        <v>151459</v>
      </c>
      <c r="BD210" s="31">
        <v>171493</v>
      </c>
      <c r="BE210" s="31">
        <v>190684</v>
      </c>
      <c r="BF210" s="31">
        <v>209874</v>
      </c>
      <c r="BG210" s="31">
        <v>209874</v>
      </c>
      <c r="BH210" s="31">
        <v>236607</v>
      </c>
      <c r="BI210" s="31">
        <v>256431</v>
      </c>
      <c r="BJ210" s="31">
        <v>256431</v>
      </c>
      <c r="BK210" s="31">
        <v>256431</v>
      </c>
      <c r="BL210" s="31">
        <v>236607</v>
      </c>
      <c r="BM210" s="31">
        <v>216784</v>
      </c>
      <c r="BN210" s="31">
        <v>177138</v>
      </c>
      <c r="BO210" s="31">
        <v>158496</v>
      </c>
      <c r="BP210" s="31">
        <v>171493</v>
      </c>
      <c r="BQ210" s="31">
        <v>190684</v>
      </c>
      <c r="BR210" s="31">
        <v>209874</v>
      </c>
      <c r="BS210" s="31">
        <v>209874</v>
      </c>
      <c r="BT210" s="31">
        <v>236607</v>
      </c>
      <c r="BU210" s="31">
        <v>256431</v>
      </c>
      <c r="BV210" s="31">
        <v>256431</v>
      </c>
      <c r="BW210" s="31">
        <v>256431</v>
      </c>
      <c r="BX210" s="31">
        <v>236607</v>
      </c>
      <c r="BY210" s="31">
        <v>216784</v>
      </c>
      <c r="BZ210" s="31">
        <v>177138</v>
      </c>
      <c r="CA210" s="31">
        <v>158496</v>
      </c>
      <c r="CB210" s="32">
        <v>2757784</v>
      </c>
      <c r="CC210" s="33"/>
      <c r="CD210" s="33"/>
      <c r="CE210" s="33"/>
      <c r="CF210" s="33"/>
      <c r="CG210" s="33"/>
      <c r="CH210" s="33"/>
      <c r="CI210" s="33"/>
      <c r="CJ210" s="33"/>
      <c r="CK210" s="33"/>
      <c r="CL210" s="33"/>
      <c r="CM210" s="33"/>
      <c r="CN210" s="33"/>
      <c r="CO210" s="33"/>
      <c r="CP210" s="34"/>
      <c r="CQ210" s="33"/>
      <c r="CR210" s="34"/>
    </row>
    <row r="211" spans="1:96" ht="15" x14ac:dyDescent="0.2">
      <c r="A211" s="30">
        <v>4999</v>
      </c>
      <c r="B211" s="30">
        <v>1</v>
      </c>
      <c r="C211" s="30" t="s">
        <v>201</v>
      </c>
      <c r="D211" s="30" t="s">
        <v>202</v>
      </c>
      <c r="E211" s="30">
        <v>0</v>
      </c>
      <c r="F211" s="30">
        <v>40242</v>
      </c>
      <c r="G211" s="30" t="s">
        <v>26</v>
      </c>
      <c r="H211" s="31">
        <v>2283</v>
      </c>
      <c r="I211" s="31">
        <v>12984</v>
      </c>
      <c r="J211" s="31">
        <v>1659</v>
      </c>
      <c r="K211" s="31">
        <v>22722</v>
      </c>
      <c r="L211" s="31">
        <v>5814</v>
      </c>
      <c r="M211" s="31">
        <v>9648</v>
      </c>
      <c r="N211" s="31">
        <v>53094</v>
      </c>
      <c r="O211" s="31">
        <v>12841</v>
      </c>
      <c r="P211" s="31">
        <v>11825</v>
      </c>
      <c r="Q211" s="31">
        <v>41199</v>
      </c>
      <c r="R211" s="31">
        <v>3532</v>
      </c>
      <c r="S211" s="31">
        <v>748</v>
      </c>
      <c r="T211" s="31">
        <v>1927</v>
      </c>
      <c r="U211" s="31">
        <v>10959</v>
      </c>
      <c r="V211" s="31">
        <v>1400</v>
      </c>
      <c r="W211" s="31">
        <v>19178</v>
      </c>
      <c r="X211" s="31">
        <v>4907</v>
      </c>
      <c r="Y211" s="31">
        <v>8144</v>
      </c>
      <c r="Z211" s="31">
        <v>44814</v>
      </c>
      <c r="AA211" s="31">
        <v>10838</v>
      </c>
      <c r="AB211" s="31">
        <v>9981</v>
      </c>
      <c r="AC211" s="31">
        <v>34773</v>
      </c>
      <c r="AD211" s="31">
        <v>2981</v>
      </c>
      <c r="AE211" s="31">
        <v>631</v>
      </c>
      <c r="AF211" s="31">
        <v>1952</v>
      </c>
      <c r="AG211" s="31">
        <v>11102</v>
      </c>
      <c r="AH211" s="31">
        <v>1418</v>
      </c>
      <c r="AI211" s="31">
        <v>19428</v>
      </c>
      <c r="AJ211" s="31">
        <v>4971</v>
      </c>
      <c r="AK211" s="31">
        <v>8250</v>
      </c>
      <c r="AL211" s="31">
        <v>45399</v>
      </c>
      <c r="AM211" s="31">
        <v>10980</v>
      </c>
      <c r="AN211" s="31">
        <v>10110</v>
      </c>
      <c r="AO211" s="31">
        <v>35227</v>
      </c>
      <c r="AP211" s="31">
        <v>3020</v>
      </c>
      <c r="AQ211" s="31">
        <v>642</v>
      </c>
      <c r="AR211" s="31">
        <v>1728</v>
      </c>
      <c r="AS211" s="31">
        <v>9828</v>
      </c>
      <c r="AT211" s="31">
        <v>1255</v>
      </c>
      <c r="AU211" s="31">
        <v>17199</v>
      </c>
      <c r="AV211" s="31">
        <v>4401</v>
      </c>
      <c r="AW211" s="31">
        <v>7304</v>
      </c>
      <c r="AX211" s="31">
        <v>40190</v>
      </c>
      <c r="AY211" s="31">
        <v>9720</v>
      </c>
      <c r="AZ211" s="31">
        <v>8950</v>
      </c>
      <c r="BA211" s="31">
        <v>31185</v>
      </c>
      <c r="BB211" s="31">
        <v>2673</v>
      </c>
      <c r="BC211" s="31">
        <v>567</v>
      </c>
      <c r="BD211" s="31">
        <v>1130</v>
      </c>
      <c r="BE211" s="31">
        <v>6406</v>
      </c>
      <c r="BF211" s="31">
        <v>818</v>
      </c>
      <c r="BG211" s="31">
        <v>11211</v>
      </c>
      <c r="BH211" s="31">
        <v>2868</v>
      </c>
      <c r="BI211" s="31">
        <v>4761</v>
      </c>
      <c r="BJ211" s="31">
        <v>26197</v>
      </c>
      <c r="BK211" s="31">
        <v>6336</v>
      </c>
      <c r="BL211" s="31">
        <v>5834</v>
      </c>
      <c r="BM211" s="31">
        <v>20328</v>
      </c>
      <c r="BN211" s="31">
        <v>1742</v>
      </c>
      <c r="BO211" s="31">
        <v>369</v>
      </c>
      <c r="BP211" s="31">
        <v>1130</v>
      </c>
      <c r="BQ211" s="31">
        <v>6406</v>
      </c>
      <c r="BR211" s="31">
        <v>818</v>
      </c>
      <c r="BS211" s="31">
        <v>11211</v>
      </c>
      <c r="BT211" s="31">
        <v>2868</v>
      </c>
      <c r="BU211" s="31">
        <v>4761</v>
      </c>
      <c r="BV211" s="31">
        <v>26197</v>
      </c>
      <c r="BW211" s="31">
        <v>6336</v>
      </c>
      <c r="BX211" s="31">
        <v>5834</v>
      </c>
      <c r="BY211" s="31">
        <v>20328</v>
      </c>
      <c r="BZ211" s="31">
        <v>1742</v>
      </c>
      <c r="CA211" s="31">
        <v>369</v>
      </c>
      <c r="CB211" s="32">
        <v>178349</v>
      </c>
      <c r="CC211" s="33"/>
      <c r="CD211" s="33"/>
      <c r="CE211" s="33"/>
      <c r="CF211" s="33"/>
      <c r="CG211" s="33"/>
      <c r="CH211" s="33"/>
      <c r="CI211" s="33"/>
      <c r="CJ211" s="33"/>
      <c r="CK211" s="33"/>
      <c r="CL211" s="33"/>
      <c r="CM211" s="33"/>
      <c r="CN211" s="33"/>
      <c r="CO211" s="33"/>
      <c r="CP211" s="34"/>
      <c r="CQ211" s="33"/>
      <c r="CR211" s="34"/>
    </row>
    <row r="212" spans="1:96" ht="15" x14ac:dyDescent="0.2">
      <c r="A212" s="30">
        <v>4999</v>
      </c>
      <c r="B212" s="30">
        <v>2</v>
      </c>
      <c r="C212" s="30" t="s">
        <v>201</v>
      </c>
      <c r="D212" s="30" t="s">
        <v>202</v>
      </c>
      <c r="E212" s="30">
        <v>0</v>
      </c>
      <c r="F212" s="30">
        <v>40242</v>
      </c>
      <c r="G212" s="30" t="s">
        <v>26</v>
      </c>
      <c r="H212" s="31">
        <v>0</v>
      </c>
      <c r="I212" s="31">
        <v>263</v>
      </c>
      <c r="J212" s="31">
        <v>88</v>
      </c>
      <c r="K212" s="31">
        <v>1762</v>
      </c>
      <c r="L212" s="31">
        <v>88</v>
      </c>
      <c r="M212" s="31">
        <v>263</v>
      </c>
      <c r="N212" s="31">
        <v>3117</v>
      </c>
      <c r="O212" s="31">
        <v>1491</v>
      </c>
      <c r="P212" s="31">
        <v>1228</v>
      </c>
      <c r="Q212" s="31">
        <v>3221</v>
      </c>
      <c r="R212" s="31">
        <v>175</v>
      </c>
      <c r="S212" s="31">
        <v>0</v>
      </c>
      <c r="T212" s="31">
        <v>39</v>
      </c>
      <c r="U212" s="31">
        <v>34</v>
      </c>
      <c r="V212" s="31">
        <v>2441</v>
      </c>
      <c r="W212" s="31">
        <v>102</v>
      </c>
      <c r="X212" s="31">
        <v>102</v>
      </c>
      <c r="Y212" s="31">
        <v>3098</v>
      </c>
      <c r="Z212" s="31">
        <v>691</v>
      </c>
      <c r="AA212" s="31">
        <v>691</v>
      </c>
      <c r="AB212" s="31">
        <v>517</v>
      </c>
      <c r="AC212" s="31">
        <v>346</v>
      </c>
      <c r="AD212" s="31">
        <v>102</v>
      </c>
      <c r="AE212" s="31">
        <v>107</v>
      </c>
      <c r="AF212" s="31">
        <v>40</v>
      </c>
      <c r="AG212" s="31">
        <v>34</v>
      </c>
      <c r="AH212" s="31">
        <v>2441</v>
      </c>
      <c r="AI212" s="31">
        <v>103</v>
      </c>
      <c r="AJ212" s="31">
        <v>103</v>
      </c>
      <c r="AK212" s="31">
        <v>3098</v>
      </c>
      <c r="AL212" s="31">
        <v>691</v>
      </c>
      <c r="AM212" s="31">
        <v>691</v>
      </c>
      <c r="AN212" s="31">
        <v>518</v>
      </c>
      <c r="AO212" s="31">
        <v>345</v>
      </c>
      <c r="AP212" s="31">
        <v>103</v>
      </c>
      <c r="AQ212" s="31">
        <v>103</v>
      </c>
      <c r="AR212" s="31">
        <v>42</v>
      </c>
      <c r="AS212" s="31">
        <v>34</v>
      </c>
      <c r="AT212" s="31">
        <v>2442</v>
      </c>
      <c r="AU212" s="31">
        <v>103</v>
      </c>
      <c r="AV212" s="31">
        <v>103</v>
      </c>
      <c r="AW212" s="31">
        <v>3098</v>
      </c>
      <c r="AX212" s="31">
        <v>690</v>
      </c>
      <c r="AY212" s="31">
        <v>690</v>
      </c>
      <c r="AZ212" s="31">
        <v>517</v>
      </c>
      <c r="BA212" s="31">
        <v>346</v>
      </c>
      <c r="BB212" s="31">
        <v>103</v>
      </c>
      <c r="BC212" s="31">
        <v>102</v>
      </c>
      <c r="BD212" s="31">
        <v>42</v>
      </c>
      <c r="BE212" s="31">
        <v>34</v>
      </c>
      <c r="BF212" s="31">
        <v>2442</v>
      </c>
      <c r="BG212" s="31">
        <v>103</v>
      </c>
      <c r="BH212" s="31">
        <v>103</v>
      </c>
      <c r="BI212" s="31">
        <v>3098</v>
      </c>
      <c r="BJ212" s="31">
        <v>690</v>
      </c>
      <c r="BK212" s="31">
        <v>690</v>
      </c>
      <c r="BL212" s="31">
        <v>517</v>
      </c>
      <c r="BM212" s="31">
        <v>346</v>
      </c>
      <c r="BN212" s="31">
        <v>103</v>
      </c>
      <c r="BO212" s="31">
        <v>102</v>
      </c>
      <c r="BP212" s="31">
        <v>42</v>
      </c>
      <c r="BQ212" s="31">
        <v>34</v>
      </c>
      <c r="BR212" s="31">
        <v>2442</v>
      </c>
      <c r="BS212" s="31">
        <v>103</v>
      </c>
      <c r="BT212" s="31">
        <v>103</v>
      </c>
      <c r="BU212" s="31">
        <v>3098</v>
      </c>
      <c r="BV212" s="31">
        <v>690</v>
      </c>
      <c r="BW212" s="31">
        <v>690</v>
      </c>
      <c r="BX212" s="31">
        <v>517</v>
      </c>
      <c r="BY212" s="31">
        <v>346</v>
      </c>
      <c r="BZ212" s="31">
        <v>103</v>
      </c>
      <c r="CA212" s="31">
        <v>102</v>
      </c>
      <c r="CB212" s="32">
        <v>11696</v>
      </c>
      <c r="CC212" s="33"/>
      <c r="CD212" s="33"/>
      <c r="CE212" s="33"/>
      <c r="CF212" s="33"/>
      <c r="CG212" s="33"/>
      <c r="CH212" s="33"/>
      <c r="CI212" s="33"/>
      <c r="CJ212" s="33"/>
      <c r="CK212" s="33"/>
      <c r="CL212" s="33"/>
      <c r="CM212" s="33"/>
      <c r="CN212" s="33"/>
      <c r="CO212" s="33"/>
      <c r="CP212" s="33"/>
      <c r="CQ212" s="33"/>
      <c r="CR212" s="34"/>
    </row>
    <row r="213" spans="1:96" ht="15" x14ac:dyDescent="0.2">
      <c r="A213" s="25"/>
      <c r="B213" s="25"/>
      <c r="C213" s="25"/>
      <c r="D213" s="25"/>
      <c r="E213" s="25"/>
      <c r="F213" s="25"/>
      <c r="G213" s="25"/>
      <c r="H213" s="27"/>
      <c r="I213" s="27"/>
      <c r="J213" s="27"/>
      <c r="K213" s="27"/>
      <c r="L213" s="27"/>
      <c r="M213" s="27"/>
      <c r="N213" s="27"/>
      <c r="O213" s="27"/>
      <c r="P213" s="27"/>
      <c r="Q213" s="27"/>
      <c r="R213" s="27"/>
      <c r="S213" s="27"/>
      <c r="T213" s="27"/>
      <c r="U213" s="27"/>
      <c r="V213" s="27"/>
      <c r="W213" s="27"/>
      <c r="X213" s="27"/>
      <c r="Y213" s="27"/>
      <c r="Z213" s="27"/>
      <c r="AA213" s="27"/>
      <c r="AB213" s="27"/>
      <c r="AC213" s="27"/>
      <c r="AD213" s="27"/>
      <c r="AE213" s="27"/>
      <c r="AF213" s="27"/>
      <c r="AG213" s="27"/>
      <c r="AH213" s="27"/>
      <c r="AI213" s="27"/>
      <c r="AJ213" s="27"/>
      <c r="AK213" s="27"/>
      <c r="AL213" s="27"/>
      <c r="AM213" s="27"/>
      <c r="AN213" s="27"/>
      <c r="AO213" s="27"/>
      <c r="AP213" s="27"/>
      <c r="AQ213" s="27"/>
      <c r="AR213" s="27"/>
      <c r="AS213" s="27"/>
      <c r="AT213" s="27"/>
      <c r="AU213" s="27"/>
      <c r="AV213" s="27"/>
      <c r="AW213" s="27"/>
      <c r="AX213" s="27"/>
      <c r="AY213" s="27"/>
      <c r="AZ213" s="27"/>
      <c r="BA213" s="27"/>
      <c r="BB213" s="27"/>
      <c r="BC213" s="27"/>
      <c r="BD213" s="27"/>
      <c r="BE213" s="27"/>
      <c r="BF213" s="27"/>
      <c r="BG213" s="27"/>
      <c r="BH213" s="27"/>
      <c r="BI213" s="27"/>
      <c r="BJ213" s="27"/>
      <c r="BK213" s="27"/>
      <c r="BL213" s="27"/>
      <c r="BM213" s="27"/>
      <c r="BN213" s="27"/>
      <c r="BO213" s="27"/>
      <c r="BP213" s="27"/>
      <c r="BQ213" s="27"/>
      <c r="BR213" s="27"/>
      <c r="BS213" s="27"/>
      <c r="BT213" s="27"/>
      <c r="BU213" s="27"/>
      <c r="BV213" s="27"/>
      <c r="BW213" s="27"/>
      <c r="BX213" s="27"/>
      <c r="BY213" s="27"/>
      <c r="BZ213" s="27"/>
      <c r="CA213" s="27"/>
      <c r="CB213" s="27"/>
      <c r="CC213" s="33"/>
      <c r="CD213" s="33"/>
      <c r="CE213" s="33"/>
      <c r="CF213" s="33"/>
      <c r="CG213" s="33"/>
      <c r="CH213" s="33"/>
      <c r="CI213" s="33"/>
      <c r="CJ213" s="33"/>
      <c r="CK213" s="33"/>
      <c r="CL213" s="33"/>
      <c r="CM213" s="33"/>
      <c r="CN213" s="33"/>
      <c r="CO213" s="33"/>
      <c r="CP213" s="33"/>
      <c r="CQ213" s="34"/>
      <c r="CR213" s="34"/>
    </row>
    <row r="214" spans="1:96" ht="16.5" thickBot="1" x14ac:dyDescent="0.3">
      <c r="A214" s="25"/>
      <c r="B214" s="25"/>
      <c r="C214" s="25"/>
      <c r="D214" s="25"/>
      <c r="E214" s="25"/>
      <c r="F214" s="25"/>
      <c r="G214" s="25"/>
      <c r="H214" s="36">
        <f>SUM(H208:H213)</f>
        <v>409796</v>
      </c>
      <c r="I214" s="36">
        <f t="shared" ref="I214:BT214" si="4">SUM(I208:I213)</f>
        <v>376379</v>
      </c>
      <c r="J214" s="36">
        <f t="shared" si="4"/>
        <v>463479</v>
      </c>
      <c r="K214" s="36">
        <f t="shared" si="4"/>
        <v>436537</v>
      </c>
      <c r="L214" s="36">
        <f t="shared" si="4"/>
        <v>394567</v>
      </c>
      <c r="M214" s="36">
        <f t="shared" si="4"/>
        <v>516008</v>
      </c>
      <c r="N214" s="36">
        <f t="shared" si="4"/>
        <v>553003</v>
      </c>
      <c r="O214" s="36">
        <f t="shared" si="4"/>
        <v>411298</v>
      </c>
      <c r="P214" s="36">
        <f t="shared" si="4"/>
        <v>445307</v>
      </c>
      <c r="Q214" s="36">
        <f t="shared" si="4"/>
        <v>390058</v>
      </c>
      <c r="R214" s="36">
        <f t="shared" si="4"/>
        <v>321098</v>
      </c>
      <c r="S214" s="36">
        <f t="shared" si="4"/>
        <v>317115</v>
      </c>
      <c r="T214" s="36">
        <f t="shared" si="4"/>
        <v>410379</v>
      </c>
      <c r="U214" s="36">
        <f t="shared" si="4"/>
        <v>375175</v>
      </c>
      <c r="V214" s="36">
        <f t="shared" si="4"/>
        <v>463293</v>
      </c>
      <c r="W214" s="36">
        <f t="shared" si="4"/>
        <v>415135</v>
      </c>
      <c r="X214" s="36">
        <f t="shared" si="4"/>
        <v>377627</v>
      </c>
      <c r="Y214" s="36">
        <f t="shared" si="4"/>
        <v>494482</v>
      </c>
      <c r="Z214" s="36">
        <f t="shared" si="4"/>
        <v>524101</v>
      </c>
      <c r="AA214" s="36">
        <f t="shared" si="4"/>
        <v>397258</v>
      </c>
      <c r="AB214" s="36">
        <f t="shared" si="4"/>
        <v>448449</v>
      </c>
      <c r="AC214" s="36">
        <f t="shared" si="4"/>
        <v>385991</v>
      </c>
      <c r="AD214" s="36">
        <f t="shared" si="4"/>
        <v>324475</v>
      </c>
      <c r="AE214" s="36">
        <f t="shared" si="4"/>
        <v>320646</v>
      </c>
      <c r="AF214" s="36">
        <f t="shared" si="4"/>
        <v>397045</v>
      </c>
      <c r="AG214" s="36">
        <f t="shared" si="4"/>
        <v>362427</v>
      </c>
      <c r="AH214" s="36">
        <f t="shared" si="4"/>
        <v>456514</v>
      </c>
      <c r="AI214" s="36">
        <f t="shared" si="4"/>
        <v>408589</v>
      </c>
      <c r="AJ214" s="36">
        <f t="shared" si="4"/>
        <v>371837</v>
      </c>
      <c r="AK214" s="36">
        <f t="shared" si="4"/>
        <v>489675</v>
      </c>
      <c r="AL214" s="36">
        <f t="shared" si="4"/>
        <v>515112</v>
      </c>
      <c r="AM214" s="36">
        <f t="shared" si="4"/>
        <v>387826</v>
      </c>
      <c r="AN214" s="36">
        <f t="shared" si="4"/>
        <v>438377</v>
      </c>
      <c r="AO214" s="36">
        <f t="shared" si="4"/>
        <v>377838</v>
      </c>
      <c r="AP214" s="36">
        <f t="shared" si="4"/>
        <v>331980</v>
      </c>
      <c r="AQ214" s="36">
        <f t="shared" si="4"/>
        <v>327302</v>
      </c>
      <c r="AR214" s="36">
        <f t="shared" si="4"/>
        <v>385980</v>
      </c>
      <c r="AS214" s="36">
        <f t="shared" si="4"/>
        <v>351133</v>
      </c>
      <c r="AT214" s="36">
        <f t="shared" si="4"/>
        <v>441530</v>
      </c>
      <c r="AU214" s="36">
        <f t="shared" si="4"/>
        <v>391538</v>
      </c>
      <c r="AV214" s="36">
        <f t="shared" si="4"/>
        <v>356794</v>
      </c>
      <c r="AW214" s="36">
        <f t="shared" si="4"/>
        <v>474606</v>
      </c>
      <c r="AX214" s="36">
        <f t="shared" si="4"/>
        <v>501609</v>
      </c>
      <c r="AY214" s="36">
        <f t="shared" si="4"/>
        <v>378272</v>
      </c>
      <c r="AZ214" s="36">
        <f t="shared" si="4"/>
        <v>428121</v>
      </c>
      <c r="BA214" s="36">
        <f t="shared" si="4"/>
        <v>361677</v>
      </c>
      <c r="BB214" s="36">
        <f t="shared" si="4"/>
        <v>318286</v>
      </c>
      <c r="BC214" s="36">
        <f t="shared" si="4"/>
        <v>313264</v>
      </c>
      <c r="BD214" s="36">
        <f t="shared" si="4"/>
        <v>390419</v>
      </c>
      <c r="BE214" s="36">
        <f t="shared" si="4"/>
        <v>353368</v>
      </c>
      <c r="BF214" s="36">
        <f t="shared" si="4"/>
        <v>447370</v>
      </c>
      <c r="BG214" s="36">
        <f t="shared" si="4"/>
        <v>391827</v>
      </c>
      <c r="BH214" s="36">
        <f t="shared" si="4"/>
        <v>369701</v>
      </c>
      <c r="BI214" s="36">
        <f t="shared" si="4"/>
        <v>487757</v>
      </c>
      <c r="BJ214" s="36">
        <f t="shared" si="4"/>
        <v>497480</v>
      </c>
      <c r="BK214" s="36">
        <f t="shared" si="4"/>
        <v>384752</v>
      </c>
      <c r="BL214" s="36">
        <f t="shared" si="4"/>
        <v>434067</v>
      </c>
      <c r="BM214" s="36">
        <f t="shared" si="4"/>
        <v>359080</v>
      </c>
      <c r="BN214" s="36">
        <f t="shared" si="4"/>
        <v>324012</v>
      </c>
      <c r="BO214" s="36">
        <f t="shared" si="4"/>
        <v>320103</v>
      </c>
      <c r="BP214" s="36">
        <f t="shared" si="4"/>
        <v>390419</v>
      </c>
      <c r="BQ214" s="36">
        <f t="shared" si="4"/>
        <v>353368</v>
      </c>
      <c r="BR214" s="36">
        <f t="shared" si="4"/>
        <v>447370</v>
      </c>
      <c r="BS214" s="36">
        <f t="shared" si="4"/>
        <v>391827</v>
      </c>
      <c r="BT214" s="36">
        <f t="shared" si="4"/>
        <v>369701</v>
      </c>
      <c r="BU214" s="36">
        <f t="shared" ref="BU214:CB214" si="5">SUM(BU208:BU213)</f>
        <v>487757</v>
      </c>
      <c r="BV214" s="36">
        <f t="shared" si="5"/>
        <v>497480</v>
      </c>
      <c r="BW214" s="36">
        <f t="shared" si="5"/>
        <v>384752</v>
      </c>
      <c r="BX214" s="36">
        <f t="shared" si="5"/>
        <v>434067</v>
      </c>
      <c r="BY214" s="36">
        <f t="shared" si="5"/>
        <v>359080</v>
      </c>
      <c r="BZ214" s="36">
        <f t="shared" si="5"/>
        <v>324012</v>
      </c>
      <c r="CA214" s="36">
        <f t="shared" si="5"/>
        <v>320103</v>
      </c>
      <c r="CB214" s="36">
        <f t="shared" si="5"/>
        <v>5034645</v>
      </c>
      <c r="CC214" s="33"/>
      <c r="CD214" s="33"/>
      <c r="CE214" s="33"/>
      <c r="CF214" s="33"/>
      <c r="CG214" s="33"/>
      <c r="CH214" s="33"/>
      <c r="CI214" s="33"/>
      <c r="CJ214" s="33"/>
      <c r="CK214" s="33"/>
      <c r="CL214" s="33"/>
      <c r="CM214" s="33"/>
      <c r="CN214" s="33"/>
      <c r="CO214" s="33"/>
      <c r="CP214" s="33"/>
      <c r="CQ214" s="34"/>
      <c r="CR214" s="34"/>
    </row>
    <row r="215" spans="1:96" ht="15.75" thickTop="1" x14ac:dyDescent="0.2">
      <c r="A215" s="25"/>
      <c r="B215" s="25"/>
      <c r="C215" s="25"/>
      <c r="D215" s="25"/>
      <c r="E215" s="25"/>
      <c r="F215" s="25"/>
      <c r="G215" s="25"/>
      <c r="H215" s="27"/>
      <c r="I215" s="27"/>
      <c r="J215" s="27"/>
      <c r="K215" s="27"/>
      <c r="L215" s="27"/>
      <c r="M215" s="27"/>
      <c r="N215" s="27"/>
      <c r="O215" s="27"/>
      <c r="P215" s="27"/>
      <c r="Q215" s="27"/>
      <c r="R215" s="27"/>
      <c r="S215" s="27"/>
      <c r="T215" s="27"/>
      <c r="U215" s="27"/>
      <c r="V215" s="27"/>
      <c r="W215" s="27"/>
      <c r="X215" s="27"/>
      <c r="Y215" s="27"/>
      <c r="Z215" s="27"/>
      <c r="AA215" s="27"/>
      <c r="AB215" s="27"/>
      <c r="AC215" s="27"/>
      <c r="AD215" s="27"/>
      <c r="AE215" s="27"/>
      <c r="AF215" s="27"/>
      <c r="AG215" s="27"/>
      <c r="AH215" s="27"/>
      <c r="AI215" s="27"/>
      <c r="AJ215" s="27"/>
      <c r="AK215" s="27"/>
      <c r="AL215" s="27"/>
      <c r="AM215" s="27"/>
      <c r="AN215" s="27"/>
      <c r="AO215" s="27"/>
      <c r="AP215" s="27"/>
      <c r="AQ215" s="27"/>
      <c r="AR215" s="27"/>
      <c r="AS215" s="27"/>
      <c r="AT215" s="27"/>
      <c r="AU215" s="27"/>
      <c r="AV215" s="27"/>
      <c r="AW215" s="27"/>
      <c r="AX215" s="27"/>
      <c r="AY215" s="27"/>
      <c r="AZ215" s="27"/>
      <c r="BA215" s="27"/>
      <c r="BB215" s="27"/>
      <c r="BC215" s="27"/>
      <c r="BD215" s="27"/>
      <c r="BE215" s="27"/>
      <c r="BF215" s="27"/>
      <c r="BG215" s="27"/>
      <c r="BH215" s="27"/>
      <c r="BI215" s="27"/>
      <c r="BJ215" s="27"/>
      <c r="BK215" s="27"/>
      <c r="BL215" s="27"/>
      <c r="BM215" s="27"/>
      <c r="BN215" s="27"/>
      <c r="BO215" s="27"/>
      <c r="BP215" s="27"/>
      <c r="BQ215" s="27"/>
      <c r="BR215" s="27"/>
      <c r="BS215" s="27"/>
      <c r="BT215" s="27"/>
      <c r="BU215" s="27"/>
      <c r="BV215" s="27"/>
      <c r="BW215" s="27"/>
      <c r="BX215" s="27"/>
      <c r="BY215" s="27"/>
      <c r="BZ215" s="27"/>
      <c r="CA215" s="27"/>
      <c r="CB215" s="27"/>
      <c r="CC215" s="33"/>
      <c r="CD215" s="33"/>
      <c r="CE215" s="33"/>
      <c r="CF215" s="33"/>
      <c r="CG215" s="33"/>
      <c r="CH215" s="33"/>
      <c r="CI215" s="33"/>
      <c r="CJ215" s="33"/>
      <c r="CK215" s="33"/>
      <c r="CL215" s="33"/>
      <c r="CM215" s="33"/>
      <c r="CN215" s="33"/>
      <c r="CO215" s="33"/>
      <c r="CP215" s="33"/>
      <c r="CQ215" s="34"/>
      <c r="CR215" s="34"/>
    </row>
    <row r="216" spans="1:96" ht="15" x14ac:dyDescent="0.2">
      <c r="A216" s="25"/>
      <c r="B216" s="25"/>
      <c r="C216" s="25"/>
      <c r="D216" s="25"/>
      <c r="E216" s="25"/>
      <c r="F216" s="25"/>
      <c r="G216" s="25"/>
      <c r="H216" s="27"/>
      <c r="I216" s="27"/>
      <c r="J216" s="27"/>
      <c r="K216" s="27"/>
      <c r="L216" s="27"/>
      <c r="M216" s="27"/>
      <c r="N216" s="27"/>
      <c r="O216" s="27"/>
      <c r="P216" s="27"/>
      <c r="Q216" s="27"/>
      <c r="R216" s="27"/>
      <c r="S216" s="27"/>
      <c r="T216" s="27"/>
      <c r="U216" s="27"/>
      <c r="V216" s="27"/>
      <c r="W216" s="27"/>
      <c r="X216" s="27"/>
      <c r="Y216" s="27"/>
      <c r="Z216" s="27"/>
      <c r="AA216" s="27"/>
      <c r="AB216" s="27"/>
      <c r="AC216" s="27"/>
      <c r="AD216" s="27"/>
      <c r="AE216" s="27"/>
      <c r="AF216" s="27"/>
      <c r="AG216" s="27"/>
      <c r="AH216" s="27"/>
      <c r="AI216" s="27"/>
      <c r="AJ216" s="27"/>
      <c r="AK216" s="27"/>
      <c r="AL216" s="27"/>
      <c r="AM216" s="27"/>
      <c r="AN216" s="27"/>
      <c r="AO216" s="27"/>
      <c r="AP216" s="27"/>
      <c r="AQ216" s="27"/>
      <c r="AR216" s="27"/>
      <c r="AS216" s="27"/>
      <c r="AT216" s="27"/>
      <c r="AU216" s="27"/>
      <c r="AV216" s="27"/>
      <c r="AW216" s="27"/>
      <c r="AX216" s="27"/>
      <c r="AY216" s="27"/>
      <c r="AZ216" s="27"/>
      <c r="BA216" s="27"/>
      <c r="BB216" s="27"/>
      <c r="BC216" s="27"/>
      <c r="BD216" s="27"/>
      <c r="BE216" s="27"/>
      <c r="BF216" s="27"/>
      <c r="BG216" s="27"/>
      <c r="BH216" s="27"/>
      <c r="BI216" s="27"/>
      <c r="BJ216" s="27"/>
      <c r="BK216" s="27"/>
      <c r="BL216" s="27"/>
      <c r="BM216" s="27"/>
      <c r="BN216" s="27"/>
      <c r="BO216" s="27"/>
      <c r="BP216" s="27"/>
      <c r="BQ216" s="27"/>
      <c r="BR216" s="27"/>
      <c r="BS216" s="27"/>
      <c r="BT216" s="27"/>
      <c r="BU216" s="27"/>
      <c r="BV216" s="27"/>
      <c r="BW216" s="27"/>
      <c r="BX216" s="27"/>
      <c r="BY216" s="27"/>
      <c r="BZ216" s="27"/>
      <c r="CA216" s="27"/>
      <c r="CB216" s="27"/>
      <c r="CC216" s="33"/>
      <c r="CD216" s="33"/>
      <c r="CE216" s="33"/>
      <c r="CF216" s="33"/>
      <c r="CG216" s="33"/>
      <c r="CH216" s="33"/>
      <c r="CI216" s="33"/>
      <c r="CJ216" s="33"/>
      <c r="CK216" s="33"/>
      <c r="CL216" s="33"/>
      <c r="CM216" s="33"/>
      <c r="CN216" s="33"/>
      <c r="CO216" s="33"/>
      <c r="CP216" s="33"/>
      <c r="CQ216" s="34"/>
      <c r="CR216" s="34"/>
    </row>
    <row r="217" spans="1:96" ht="15.75" x14ac:dyDescent="0.25">
      <c r="A217" s="25"/>
      <c r="B217" s="25"/>
      <c r="C217" s="25"/>
      <c r="D217" s="25"/>
      <c r="E217" s="25"/>
      <c r="F217" s="25"/>
      <c r="G217" s="25"/>
      <c r="H217" s="26">
        <f t="shared" ref="H217:AM217" si="6">+H214+H205+H70</f>
        <v>14587793</v>
      </c>
      <c r="I217" s="26">
        <f t="shared" si="6"/>
        <v>14093183</v>
      </c>
      <c r="J217" s="26">
        <f t="shared" si="6"/>
        <v>15957592</v>
      </c>
      <c r="K217" s="26">
        <f t="shared" si="6"/>
        <v>12128742</v>
      </c>
      <c r="L217" s="26">
        <f t="shared" si="6"/>
        <v>10131887</v>
      </c>
      <c r="M217" s="26">
        <f t="shared" si="6"/>
        <v>7345643</v>
      </c>
      <c r="N217" s="26">
        <f t="shared" si="6"/>
        <v>7463600</v>
      </c>
      <c r="O217" s="26">
        <f t="shared" si="6"/>
        <v>10062306</v>
      </c>
      <c r="P217" s="26">
        <f t="shared" si="6"/>
        <v>10765212</v>
      </c>
      <c r="Q217" s="26">
        <f t="shared" si="6"/>
        <v>16437354</v>
      </c>
      <c r="R217" s="26">
        <f t="shared" si="6"/>
        <v>11500863</v>
      </c>
      <c r="S217" s="26">
        <f t="shared" si="6"/>
        <v>10624912</v>
      </c>
      <c r="T217" s="26">
        <f t="shared" si="6"/>
        <v>12326927</v>
      </c>
      <c r="U217" s="26">
        <f t="shared" si="6"/>
        <v>15903883</v>
      </c>
      <c r="V217" s="26">
        <f t="shared" si="6"/>
        <v>16165524</v>
      </c>
      <c r="W217" s="26">
        <f t="shared" si="6"/>
        <v>14388120</v>
      </c>
      <c r="X217" s="26">
        <f t="shared" si="6"/>
        <v>10815817</v>
      </c>
      <c r="Y217" s="26">
        <f t="shared" si="6"/>
        <v>11437524</v>
      </c>
      <c r="Z217" s="26">
        <f t="shared" si="6"/>
        <v>11656452</v>
      </c>
      <c r="AA217" s="26">
        <f t="shared" si="6"/>
        <v>11694522</v>
      </c>
      <c r="AB217" s="26">
        <f t="shared" si="6"/>
        <v>12577407</v>
      </c>
      <c r="AC217" s="26">
        <f t="shared" si="6"/>
        <v>18868084</v>
      </c>
      <c r="AD217" s="26">
        <f t="shared" si="6"/>
        <v>18635856</v>
      </c>
      <c r="AE217" s="26">
        <f t="shared" si="6"/>
        <v>17344830</v>
      </c>
      <c r="AF217" s="26">
        <f t="shared" si="6"/>
        <v>12612659</v>
      </c>
      <c r="AG217" s="26">
        <f t="shared" si="6"/>
        <v>9619541</v>
      </c>
      <c r="AH217" s="26">
        <f t="shared" si="6"/>
        <v>11347153</v>
      </c>
      <c r="AI217" s="26">
        <f t="shared" si="6"/>
        <v>11245764</v>
      </c>
      <c r="AJ217" s="26">
        <f t="shared" si="6"/>
        <v>8932641</v>
      </c>
      <c r="AK217" s="26">
        <f t="shared" si="6"/>
        <v>7776499</v>
      </c>
      <c r="AL217" s="26">
        <f t="shared" si="6"/>
        <v>7742756</v>
      </c>
      <c r="AM217" s="26">
        <f t="shared" si="6"/>
        <v>9027782</v>
      </c>
      <c r="AN217" s="26">
        <f t="shared" ref="AN217:BS217" si="7">+AN214+AN205+AN70</f>
        <v>9060617</v>
      </c>
      <c r="AO217" s="26">
        <f t="shared" si="7"/>
        <v>8429651</v>
      </c>
      <c r="AP217" s="26">
        <f t="shared" si="7"/>
        <v>7711119</v>
      </c>
      <c r="AQ217" s="26">
        <f t="shared" si="7"/>
        <v>7529022</v>
      </c>
      <c r="AR217" s="26">
        <f t="shared" si="7"/>
        <v>5601076</v>
      </c>
      <c r="AS217" s="26">
        <f t="shared" si="7"/>
        <v>7330084</v>
      </c>
      <c r="AT217" s="26">
        <f t="shared" si="7"/>
        <v>8073624</v>
      </c>
      <c r="AU217" s="26">
        <f t="shared" si="7"/>
        <v>6903242</v>
      </c>
      <c r="AV217" s="26">
        <f t="shared" si="7"/>
        <v>5951669</v>
      </c>
      <c r="AW217" s="26">
        <f t="shared" si="7"/>
        <v>6678315</v>
      </c>
      <c r="AX217" s="26">
        <f t="shared" si="7"/>
        <v>6371709</v>
      </c>
      <c r="AY217" s="26">
        <f t="shared" si="7"/>
        <v>7624512</v>
      </c>
      <c r="AZ217" s="26">
        <f t="shared" si="7"/>
        <v>7939371</v>
      </c>
      <c r="BA217" s="26">
        <f t="shared" si="7"/>
        <v>7474333</v>
      </c>
      <c r="BB217" s="26">
        <f t="shared" si="7"/>
        <v>6832058</v>
      </c>
      <c r="BC217" s="26">
        <f t="shared" si="7"/>
        <v>6408817</v>
      </c>
      <c r="BD217" s="26">
        <f t="shared" si="7"/>
        <v>5781794</v>
      </c>
      <c r="BE217" s="26">
        <f t="shared" si="7"/>
        <v>8302719</v>
      </c>
      <c r="BF217" s="26">
        <f t="shared" si="7"/>
        <v>9536937</v>
      </c>
      <c r="BG217" s="26">
        <f t="shared" si="7"/>
        <v>8202750</v>
      </c>
      <c r="BH217" s="26">
        <f t="shared" si="7"/>
        <v>6333918</v>
      </c>
      <c r="BI217" s="26">
        <f t="shared" si="7"/>
        <v>6621841</v>
      </c>
      <c r="BJ217" s="26">
        <f t="shared" si="7"/>
        <v>6656853</v>
      </c>
      <c r="BK217" s="26">
        <f t="shared" si="7"/>
        <v>7869767</v>
      </c>
      <c r="BL217" s="26">
        <f t="shared" si="7"/>
        <v>8322685</v>
      </c>
      <c r="BM217" s="26">
        <f t="shared" si="7"/>
        <v>7644397</v>
      </c>
      <c r="BN217" s="26">
        <f t="shared" si="7"/>
        <v>8950570</v>
      </c>
      <c r="BO217" s="26">
        <f t="shared" si="7"/>
        <v>10111705</v>
      </c>
      <c r="BP217" s="26">
        <f t="shared" si="7"/>
        <v>7004403</v>
      </c>
      <c r="BQ217" s="26">
        <f t="shared" si="7"/>
        <v>7112687</v>
      </c>
      <c r="BR217" s="26">
        <f t="shared" si="7"/>
        <v>8972224</v>
      </c>
      <c r="BS217" s="26">
        <f t="shared" si="7"/>
        <v>8532607</v>
      </c>
      <c r="BT217" s="26">
        <f t="shared" ref="BT217:CB217" si="8">+BT214+BT205+BT70</f>
        <v>7092316</v>
      </c>
      <c r="BU217" s="26">
        <f t="shared" si="8"/>
        <v>7230548</v>
      </c>
      <c r="BV217" s="26">
        <f t="shared" si="8"/>
        <v>6799005</v>
      </c>
      <c r="BW217" s="26">
        <f t="shared" si="8"/>
        <v>8123284</v>
      </c>
      <c r="BX217" s="26">
        <f t="shared" si="8"/>
        <v>8298216</v>
      </c>
      <c r="BY217" s="26">
        <f t="shared" si="8"/>
        <v>7476145</v>
      </c>
      <c r="BZ217" s="26">
        <f t="shared" si="8"/>
        <v>7258463</v>
      </c>
      <c r="CA217" s="26">
        <f t="shared" si="8"/>
        <v>6758038</v>
      </c>
      <c r="CB217" s="26">
        <f t="shared" si="8"/>
        <v>141099087</v>
      </c>
      <c r="CC217" s="33"/>
      <c r="CD217" s="33"/>
      <c r="CE217" s="33"/>
      <c r="CF217" s="33"/>
      <c r="CG217" s="33"/>
      <c r="CH217" s="33"/>
      <c r="CI217" s="33"/>
      <c r="CJ217" s="33"/>
      <c r="CK217" s="33"/>
      <c r="CL217" s="33"/>
      <c r="CM217" s="33"/>
      <c r="CN217" s="33"/>
      <c r="CO217" s="33"/>
      <c r="CP217" s="33"/>
      <c r="CQ217" s="34"/>
      <c r="CR217" s="34"/>
    </row>
    <row r="218" spans="1:96" ht="15" x14ac:dyDescent="0.2">
      <c r="A218" s="25"/>
      <c r="B218" s="25"/>
      <c r="C218" s="25"/>
      <c r="D218" s="25"/>
      <c r="E218" s="25"/>
      <c r="F218" s="25"/>
      <c r="G218" s="25"/>
      <c r="H218" s="27"/>
      <c r="I218" s="27"/>
      <c r="J218" s="27"/>
      <c r="K218" s="27"/>
      <c r="L218" s="27"/>
      <c r="M218" s="27"/>
      <c r="N218" s="27"/>
      <c r="O218" s="27"/>
      <c r="P218" s="27"/>
      <c r="Q218" s="27"/>
      <c r="R218" s="27"/>
      <c r="S218" s="27"/>
      <c r="T218" s="27"/>
      <c r="U218" s="27"/>
      <c r="V218" s="27"/>
      <c r="W218" s="27"/>
      <c r="X218" s="27"/>
      <c r="Y218" s="27"/>
      <c r="Z218" s="27"/>
      <c r="AA218" s="27"/>
      <c r="AB218" s="27"/>
      <c r="AC218" s="27"/>
      <c r="AD218" s="27"/>
      <c r="AE218" s="27"/>
      <c r="AF218" s="27"/>
      <c r="AG218" s="27"/>
      <c r="AH218" s="27"/>
      <c r="AI218" s="27"/>
      <c r="AJ218" s="27"/>
      <c r="AK218" s="27"/>
      <c r="AL218" s="27"/>
      <c r="AM218" s="27"/>
      <c r="AN218" s="27"/>
      <c r="AO218" s="27"/>
      <c r="AP218" s="27"/>
      <c r="AQ218" s="27"/>
      <c r="AR218" s="27"/>
      <c r="AS218" s="27"/>
      <c r="AT218" s="27"/>
      <c r="AU218" s="27"/>
      <c r="AV218" s="27"/>
      <c r="AW218" s="27"/>
      <c r="AX218" s="27"/>
      <c r="AY218" s="27"/>
      <c r="AZ218" s="27"/>
      <c r="BA218" s="27"/>
      <c r="BB218" s="27"/>
      <c r="BC218" s="27"/>
      <c r="BD218" s="27"/>
      <c r="BE218" s="27"/>
      <c r="BF218" s="27"/>
      <c r="BG218" s="27"/>
      <c r="BH218" s="27"/>
      <c r="BI218" s="27"/>
      <c r="BJ218" s="27"/>
      <c r="BK218" s="27"/>
      <c r="BL218" s="27"/>
      <c r="BM218" s="27"/>
      <c r="BN218" s="27"/>
      <c r="BO218" s="27"/>
      <c r="BP218" s="27"/>
      <c r="BQ218" s="27"/>
      <c r="BR218" s="27"/>
      <c r="BS218" s="27"/>
      <c r="BT218" s="27"/>
      <c r="BU218" s="27"/>
      <c r="BV218" s="27"/>
      <c r="BW218" s="27"/>
      <c r="BX218" s="27"/>
      <c r="BY218" s="27"/>
      <c r="BZ218" s="27"/>
      <c r="CA218" s="27"/>
      <c r="CB218" s="27"/>
      <c r="CC218" s="33"/>
      <c r="CD218" s="33"/>
      <c r="CE218" s="33"/>
      <c r="CF218" s="33"/>
      <c r="CG218" s="33"/>
      <c r="CH218" s="33"/>
      <c r="CI218" s="33"/>
      <c r="CJ218" s="33"/>
      <c r="CK218" s="33"/>
      <c r="CL218" s="33"/>
      <c r="CM218" s="33"/>
      <c r="CN218" s="33"/>
      <c r="CO218" s="33"/>
      <c r="CP218" s="33"/>
      <c r="CQ218" s="34"/>
      <c r="CR218" s="34"/>
    </row>
    <row r="219" spans="1:96" ht="15" x14ac:dyDescent="0.2">
      <c r="A219" s="25"/>
      <c r="B219" s="25"/>
      <c r="C219" s="25"/>
      <c r="D219" s="25"/>
      <c r="E219" s="25"/>
      <c r="F219" s="25"/>
      <c r="G219" s="25"/>
      <c r="H219" s="27"/>
      <c r="I219" s="27"/>
      <c r="J219" s="27"/>
      <c r="K219" s="27"/>
      <c r="L219" s="27"/>
      <c r="M219" s="27"/>
      <c r="N219" s="27"/>
      <c r="O219" s="27"/>
      <c r="P219" s="27"/>
      <c r="Q219" s="27"/>
      <c r="R219" s="27"/>
      <c r="S219" s="27"/>
      <c r="T219" s="27"/>
      <c r="U219" s="27"/>
      <c r="V219" s="27"/>
      <c r="W219" s="27"/>
      <c r="X219" s="27"/>
      <c r="Y219" s="27"/>
      <c r="Z219" s="27"/>
      <c r="AA219" s="27"/>
      <c r="AB219" s="27"/>
      <c r="AC219" s="27"/>
      <c r="AD219" s="27"/>
      <c r="AE219" s="27"/>
      <c r="AF219" s="27"/>
      <c r="AG219" s="27"/>
      <c r="AH219" s="27"/>
      <c r="AI219" s="27"/>
      <c r="AJ219" s="27"/>
      <c r="AK219" s="27"/>
      <c r="AL219" s="27"/>
      <c r="AM219" s="27"/>
      <c r="AN219" s="27"/>
      <c r="AO219" s="27"/>
      <c r="AP219" s="27"/>
      <c r="AQ219" s="27"/>
      <c r="AR219" s="27"/>
      <c r="AS219" s="27"/>
      <c r="AT219" s="27"/>
      <c r="AU219" s="27"/>
      <c r="AV219" s="27"/>
      <c r="AW219" s="27"/>
      <c r="AX219" s="27"/>
      <c r="AY219" s="27"/>
      <c r="AZ219" s="27"/>
      <c r="BA219" s="27"/>
      <c r="BB219" s="27"/>
      <c r="BC219" s="27"/>
      <c r="BD219" s="27"/>
      <c r="BE219" s="27"/>
      <c r="BF219" s="27"/>
      <c r="BG219" s="27"/>
      <c r="BH219" s="27"/>
      <c r="BI219" s="27"/>
      <c r="BJ219" s="27"/>
      <c r="BK219" s="27"/>
      <c r="BL219" s="27"/>
      <c r="BM219" s="27"/>
      <c r="BN219" s="27"/>
      <c r="BO219" s="27"/>
      <c r="BP219" s="27"/>
      <c r="BQ219" s="27"/>
      <c r="BR219" s="27"/>
      <c r="BS219" s="27"/>
      <c r="BT219" s="27"/>
      <c r="BU219" s="27"/>
      <c r="BV219" s="27"/>
      <c r="BW219" s="27"/>
      <c r="BX219" s="27"/>
      <c r="BY219" s="27"/>
      <c r="BZ219" s="27"/>
      <c r="CA219" s="27"/>
      <c r="CB219" s="27"/>
      <c r="CC219" s="33"/>
      <c r="CD219" s="33"/>
      <c r="CE219" s="33"/>
      <c r="CF219" s="33"/>
      <c r="CG219" s="33"/>
      <c r="CH219" s="33"/>
      <c r="CI219" s="33"/>
      <c r="CJ219" s="33"/>
      <c r="CK219" s="33"/>
      <c r="CL219" s="33"/>
      <c r="CM219" s="33"/>
      <c r="CN219" s="33"/>
      <c r="CO219" s="33"/>
      <c r="CP219" s="33"/>
      <c r="CQ219" s="34"/>
      <c r="CR219" s="34"/>
    </row>
    <row r="220" spans="1:96" x14ac:dyDescent="0.2">
      <c r="CC220" s="33"/>
      <c r="CD220" s="33"/>
      <c r="CE220" s="33"/>
      <c r="CF220" s="33"/>
      <c r="CG220" s="33"/>
      <c r="CH220" s="33"/>
      <c r="CI220" s="33"/>
      <c r="CJ220" s="33"/>
      <c r="CK220" s="33"/>
      <c r="CL220" s="33"/>
      <c r="CM220" s="33"/>
      <c r="CN220" s="33"/>
      <c r="CO220" s="33"/>
      <c r="CP220" s="33"/>
      <c r="CQ220" s="34"/>
      <c r="CR220" s="34"/>
    </row>
    <row r="221" spans="1:96" ht="23.25" x14ac:dyDescent="0.35">
      <c r="A221" s="38" t="s">
        <v>593</v>
      </c>
    </row>
    <row r="225" spans="1:19" ht="15.75" x14ac:dyDescent="0.25">
      <c r="A225" s="28" t="s">
        <v>0</v>
      </c>
      <c r="B225" s="29" t="s">
        <v>1</v>
      </c>
      <c r="C225" s="28" t="s">
        <v>2</v>
      </c>
      <c r="D225" s="29" t="s">
        <v>3</v>
      </c>
      <c r="E225" s="29" t="s">
        <v>4</v>
      </c>
      <c r="F225" s="29" t="s">
        <v>5</v>
      </c>
      <c r="G225" s="29" t="s">
        <v>6</v>
      </c>
      <c r="H225" s="26" t="s">
        <v>7</v>
      </c>
      <c r="I225" s="26" t="s">
        <v>8</v>
      </c>
      <c r="J225" s="26" t="s">
        <v>9</v>
      </c>
      <c r="K225" s="26" t="s">
        <v>10</v>
      </c>
      <c r="L225" s="26" t="s">
        <v>11</v>
      </c>
      <c r="M225" s="26" t="s">
        <v>12</v>
      </c>
      <c r="N225" s="26" t="s">
        <v>13</v>
      </c>
      <c r="O225" s="26" t="s">
        <v>14</v>
      </c>
      <c r="P225" s="26" t="s">
        <v>15</v>
      </c>
      <c r="Q225" s="26" t="s">
        <v>16</v>
      </c>
      <c r="R225" s="26" t="s">
        <v>17</v>
      </c>
      <c r="S225" s="26" t="s">
        <v>18</v>
      </c>
    </row>
    <row r="226" spans="1:19" ht="15.75" x14ac:dyDescent="0.25">
      <c r="A226" s="28"/>
      <c r="B226" s="29"/>
      <c r="C226" s="28"/>
      <c r="D226" s="29"/>
      <c r="E226" s="29"/>
      <c r="F226" s="29"/>
      <c r="G226" s="29"/>
      <c r="H226" s="26"/>
      <c r="I226" s="26"/>
      <c r="J226" s="26"/>
      <c r="K226" s="26"/>
      <c r="L226" s="26"/>
      <c r="M226" s="26"/>
      <c r="N226" s="26"/>
      <c r="O226" s="26"/>
      <c r="P226" s="26"/>
      <c r="Q226" s="26"/>
      <c r="R226" s="26"/>
      <c r="S226" s="26"/>
    </row>
    <row r="227" spans="1:19" ht="15.75" x14ac:dyDescent="0.25">
      <c r="A227" s="28" t="s">
        <v>0</v>
      </c>
      <c r="B227" s="29" t="s">
        <v>1</v>
      </c>
      <c r="C227" s="28" t="s">
        <v>2</v>
      </c>
      <c r="D227" s="29" t="s">
        <v>3</v>
      </c>
      <c r="E227" s="29" t="s">
        <v>4</v>
      </c>
      <c r="F227" s="29" t="s">
        <v>5</v>
      </c>
      <c r="G227" s="29" t="s">
        <v>6</v>
      </c>
      <c r="H227" s="39" t="s">
        <v>596</v>
      </c>
      <c r="I227" s="26" t="s">
        <v>8</v>
      </c>
      <c r="J227" s="26" t="s">
        <v>9</v>
      </c>
      <c r="K227" s="26" t="s">
        <v>10</v>
      </c>
      <c r="L227" s="26" t="s">
        <v>11</v>
      </c>
      <c r="M227" s="26" t="s">
        <v>12</v>
      </c>
      <c r="N227" s="26" t="s">
        <v>13</v>
      </c>
      <c r="O227" s="26" t="s">
        <v>14</v>
      </c>
      <c r="P227" s="26" t="s">
        <v>15</v>
      </c>
      <c r="Q227" s="26" t="s">
        <v>16</v>
      </c>
      <c r="R227" s="26" t="s">
        <v>17</v>
      </c>
      <c r="S227" s="26" t="s">
        <v>18</v>
      </c>
    </row>
    <row r="228" spans="1:19" ht="15" x14ac:dyDescent="0.2">
      <c r="A228" s="30">
        <v>2550</v>
      </c>
      <c r="B228" s="30">
        <v>1</v>
      </c>
      <c r="C228" s="30" t="s">
        <v>24</v>
      </c>
      <c r="D228" s="30" t="s">
        <v>25</v>
      </c>
      <c r="E228" s="30">
        <v>40000</v>
      </c>
      <c r="F228" s="30">
        <v>40312</v>
      </c>
      <c r="G228" s="30" t="s">
        <v>26</v>
      </c>
      <c r="H228" s="31">
        <f>+H7</f>
        <v>48000</v>
      </c>
      <c r="I228" s="31">
        <f>+H7+I7</f>
        <v>172000</v>
      </c>
      <c r="J228" s="31">
        <f t="shared" ref="J228:S228" si="9">+I228+J7</f>
        <v>312000</v>
      </c>
      <c r="K228" s="31">
        <f t="shared" si="9"/>
        <v>450000</v>
      </c>
      <c r="L228" s="31">
        <f t="shared" si="9"/>
        <v>588000</v>
      </c>
      <c r="M228" s="31">
        <f t="shared" si="9"/>
        <v>687000</v>
      </c>
      <c r="N228" s="31">
        <f t="shared" si="9"/>
        <v>703000</v>
      </c>
      <c r="O228" s="31">
        <f t="shared" si="9"/>
        <v>823000</v>
      </c>
      <c r="P228" s="31">
        <f t="shared" si="9"/>
        <v>993000</v>
      </c>
      <c r="Q228" s="31">
        <f t="shared" si="9"/>
        <v>1012000</v>
      </c>
      <c r="R228" s="31">
        <f t="shared" si="9"/>
        <v>1084000</v>
      </c>
      <c r="S228" s="31">
        <f t="shared" si="9"/>
        <v>1191000</v>
      </c>
    </row>
    <row r="229" spans="1:19" ht="15" x14ac:dyDescent="0.2">
      <c r="A229" s="30">
        <v>2551</v>
      </c>
      <c r="B229" s="30">
        <v>1</v>
      </c>
      <c r="C229" s="30" t="s">
        <v>27</v>
      </c>
      <c r="D229" s="30" t="s">
        <v>28</v>
      </c>
      <c r="E229" s="30">
        <v>40000</v>
      </c>
      <c r="F229" s="30">
        <v>40312</v>
      </c>
      <c r="G229" s="30" t="s">
        <v>26</v>
      </c>
      <c r="H229" s="31">
        <f t="shared" ref="H229:H289" si="10">+H8</f>
        <v>572000</v>
      </c>
      <c r="I229" s="31">
        <f t="shared" ref="I229:I289" si="11">+H8+I8</f>
        <v>1224000</v>
      </c>
      <c r="J229" s="31">
        <f t="shared" ref="J229:S229" si="12">+I229+J8</f>
        <v>1880000</v>
      </c>
      <c r="K229" s="31">
        <f t="shared" si="12"/>
        <v>2461000</v>
      </c>
      <c r="L229" s="31">
        <f t="shared" si="12"/>
        <v>3110000</v>
      </c>
      <c r="M229" s="31">
        <f t="shared" si="12"/>
        <v>3857000</v>
      </c>
      <c r="N229" s="31">
        <f t="shared" si="12"/>
        <v>4692000</v>
      </c>
      <c r="O229" s="31">
        <f t="shared" si="12"/>
        <v>5492000</v>
      </c>
      <c r="P229" s="31">
        <f t="shared" si="12"/>
        <v>6246000</v>
      </c>
      <c r="Q229" s="31">
        <f t="shared" si="12"/>
        <v>6855000</v>
      </c>
      <c r="R229" s="31">
        <f t="shared" si="12"/>
        <v>7289000</v>
      </c>
      <c r="S229" s="31">
        <f t="shared" si="12"/>
        <v>7532000</v>
      </c>
    </row>
    <row r="230" spans="1:19" ht="15" x14ac:dyDescent="0.2">
      <c r="A230" s="30">
        <v>2552</v>
      </c>
      <c r="B230" s="30">
        <v>1</v>
      </c>
      <c r="C230" s="30" t="s">
        <v>29</v>
      </c>
      <c r="D230" s="30" t="s">
        <v>30</v>
      </c>
      <c r="E230" s="30">
        <v>40000</v>
      </c>
      <c r="F230" s="30">
        <v>40312</v>
      </c>
      <c r="G230" s="30" t="s">
        <v>26</v>
      </c>
      <c r="H230" s="31">
        <f t="shared" si="10"/>
        <v>0</v>
      </c>
      <c r="I230" s="31">
        <f t="shared" si="11"/>
        <v>0</v>
      </c>
      <c r="J230" s="31">
        <f t="shared" ref="J230:S230" si="13">+I230+J9</f>
        <v>0</v>
      </c>
      <c r="K230" s="31">
        <f t="shared" si="13"/>
        <v>0</v>
      </c>
      <c r="L230" s="31">
        <f t="shared" si="13"/>
        <v>0</v>
      </c>
      <c r="M230" s="31">
        <f t="shared" si="13"/>
        <v>0</v>
      </c>
      <c r="N230" s="31">
        <f t="shared" si="13"/>
        <v>109000</v>
      </c>
      <c r="O230" s="31">
        <f t="shared" si="13"/>
        <v>110000</v>
      </c>
      <c r="P230" s="31">
        <f t="shared" si="13"/>
        <v>122000</v>
      </c>
      <c r="Q230" s="31">
        <f t="shared" si="13"/>
        <v>134000</v>
      </c>
      <c r="R230" s="31">
        <f t="shared" si="13"/>
        <v>144000</v>
      </c>
      <c r="S230" s="31">
        <f t="shared" si="13"/>
        <v>158000</v>
      </c>
    </row>
    <row r="231" spans="1:19" ht="15" x14ac:dyDescent="0.2">
      <c r="A231" s="30">
        <v>2552</v>
      </c>
      <c r="B231" s="30">
        <v>2</v>
      </c>
      <c r="C231" s="30" t="s">
        <v>29</v>
      </c>
      <c r="D231" s="30" t="s">
        <v>31</v>
      </c>
      <c r="E231" s="30">
        <v>40000</v>
      </c>
      <c r="F231" s="30">
        <v>40312</v>
      </c>
      <c r="G231" s="30" t="s">
        <v>26</v>
      </c>
      <c r="H231" s="31">
        <f t="shared" si="10"/>
        <v>425000</v>
      </c>
      <c r="I231" s="31">
        <f t="shared" si="11"/>
        <v>852000</v>
      </c>
      <c r="J231" s="31">
        <f t="shared" ref="J231:S231" si="14">+I231+J10</f>
        <v>1315000</v>
      </c>
      <c r="K231" s="31">
        <f t="shared" si="14"/>
        <v>1704000</v>
      </c>
      <c r="L231" s="31">
        <f t="shared" si="14"/>
        <v>1990000</v>
      </c>
      <c r="M231" s="31">
        <f t="shared" si="14"/>
        <v>2407000</v>
      </c>
      <c r="N231" s="31">
        <f t="shared" si="14"/>
        <v>2721000</v>
      </c>
      <c r="O231" s="31">
        <f t="shared" si="14"/>
        <v>3203000</v>
      </c>
      <c r="P231" s="31">
        <f t="shared" si="14"/>
        <v>3528000</v>
      </c>
      <c r="Q231" s="31">
        <f t="shared" si="14"/>
        <v>3825000</v>
      </c>
      <c r="R231" s="31">
        <f t="shared" si="14"/>
        <v>4144000</v>
      </c>
      <c r="S231" s="31">
        <f t="shared" si="14"/>
        <v>4500000</v>
      </c>
    </row>
    <row r="232" spans="1:19" ht="15" x14ac:dyDescent="0.2">
      <c r="A232" s="30">
        <v>2554</v>
      </c>
      <c r="B232" s="30">
        <v>1</v>
      </c>
      <c r="C232" s="30" t="s">
        <v>32</v>
      </c>
      <c r="D232" s="30" t="s">
        <v>30</v>
      </c>
      <c r="E232" s="30">
        <v>40000</v>
      </c>
      <c r="F232" s="30">
        <v>40312</v>
      </c>
      <c r="G232" s="30" t="s">
        <v>26</v>
      </c>
      <c r="H232" s="31">
        <f t="shared" si="10"/>
        <v>0</v>
      </c>
      <c r="I232" s="31">
        <f t="shared" si="11"/>
        <v>0</v>
      </c>
      <c r="J232" s="31">
        <f t="shared" ref="J232:S232" si="15">+I232+J11</f>
        <v>0</v>
      </c>
      <c r="K232" s="31">
        <f t="shared" si="15"/>
        <v>0</v>
      </c>
      <c r="L232" s="31">
        <f t="shared" si="15"/>
        <v>0</v>
      </c>
      <c r="M232" s="31">
        <f t="shared" si="15"/>
        <v>0</v>
      </c>
      <c r="N232" s="31">
        <f t="shared" si="15"/>
        <v>0</v>
      </c>
      <c r="O232" s="31">
        <f t="shared" si="15"/>
        <v>123000</v>
      </c>
      <c r="P232" s="31">
        <f t="shared" si="15"/>
        <v>140000</v>
      </c>
      <c r="Q232" s="31">
        <f t="shared" si="15"/>
        <v>155000</v>
      </c>
      <c r="R232" s="31">
        <f t="shared" si="15"/>
        <v>165000</v>
      </c>
      <c r="S232" s="31">
        <f t="shared" si="15"/>
        <v>193000</v>
      </c>
    </row>
    <row r="233" spans="1:19" ht="15" x14ac:dyDescent="0.2">
      <c r="A233" s="30">
        <v>2554</v>
      </c>
      <c r="B233" s="30">
        <v>2</v>
      </c>
      <c r="C233" s="30" t="s">
        <v>32</v>
      </c>
      <c r="D233" s="30" t="s">
        <v>31</v>
      </c>
      <c r="E233" s="30">
        <v>40000</v>
      </c>
      <c r="F233" s="30">
        <v>40312</v>
      </c>
      <c r="G233" s="30" t="s">
        <v>26</v>
      </c>
      <c r="H233" s="31">
        <f t="shared" si="10"/>
        <v>523000</v>
      </c>
      <c r="I233" s="31">
        <f t="shared" si="11"/>
        <v>1036000</v>
      </c>
      <c r="J233" s="31">
        <f t="shared" ref="J233:S233" si="16">+I233+J12</f>
        <v>1495000</v>
      </c>
      <c r="K233" s="31">
        <f t="shared" si="16"/>
        <v>2041000</v>
      </c>
      <c r="L233" s="31">
        <f t="shared" si="16"/>
        <v>2464000</v>
      </c>
      <c r="M233" s="31">
        <f t="shared" si="16"/>
        <v>2787000</v>
      </c>
      <c r="N233" s="31">
        <f t="shared" si="16"/>
        <v>3213000</v>
      </c>
      <c r="O233" s="31">
        <f t="shared" si="16"/>
        <v>3740000</v>
      </c>
      <c r="P233" s="31">
        <f t="shared" si="16"/>
        <v>4196000</v>
      </c>
      <c r="Q233" s="31">
        <f t="shared" si="16"/>
        <v>4547000</v>
      </c>
      <c r="R233" s="31">
        <f t="shared" si="16"/>
        <v>5077000</v>
      </c>
      <c r="S233" s="31">
        <f t="shared" si="16"/>
        <v>5500000</v>
      </c>
    </row>
    <row r="234" spans="1:19" ht="15" x14ac:dyDescent="0.2">
      <c r="A234" s="30">
        <v>2555</v>
      </c>
      <c r="B234" s="30">
        <v>1</v>
      </c>
      <c r="C234" s="30" t="s">
        <v>33</v>
      </c>
      <c r="D234" s="30" t="s">
        <v>34</v>
      </c>
      <c r="E234" s="30">
        <v>40000</v>
      </c>
      <c r="F234" s="30">
        <v>40312</v>
      </c>
      <c r="G234" s="30" t="s">
        <v>26</v>
      </c>
      <c r="H234" s="31">
        <f t="shared" si="10"/>
        <v>100000</v>
      </c>
      <c r="I234" s="31">
        <f t="shared" si="11"/>
        <v>150000</v>
      </c>
      <c r="J234" s="31">
        <f t="shared" ref="J234:S234" si="17">+I234+J13</f>
        <v>200000</v>
      </c>
      <c r="K234" s="31">
        <f t="shared" si="17"/>
        <v>200000</v>
      </c>
      <c r="L234" s="31">
        <f t="shared" si="17"/>
        <v>200000</v>
      </c>
      <c r="M234" s="31">
        <f t="shared" si="17"/>
        <v>200000</v>
      </c>
      <c r="N234" s="31">
        <f t="shared" si="17"/>
        <v>200000</v>
      </c>
      <c r="O234" s="31">
        <f t="shared" si="17"/>
        <v>200000</v>
      </c>
      <c r="P234" s="31">
        <f t="shared" si="17"/>
        <v>200000</v>
      </c>
      <c r="Q234" s="31">
        <f t="shared" si="17"/>
        <v>200000</v>
      </c>
      <c r="R234" s="31">
        <f t="shared" si="17"/>
        <v>200000</v>
      </c>
      <c r="S234" s="31">
        <f t="shared" si="17"/>
        <v>200000</v>
      </c>
    </row>
    <row r="235" spans="1:19" ht="15" x14ac:dyDescent="0.2">
      <c r="A235" s="30">
        <v>2559</v>
      </c>
      <c r="B235" s="30">
        <v>1</v>
      </c>
      <c r="C235" s="30" t="s">
        <v>35</v>
      </c>
      <c r="D235" s="30" t="s">
        <v>25</v>
      </c>
      <c r="E235" s="30">
        <v>40000</v>
      </c>
      <c r="F235" s="30">
        <v>40312</v>
      </c>
      <c r="G235" s="30" t="s">
        <v>26</v>
      </c>
      <c r="H235" s="31">
        <f t="shared" si="10"/>
        <v>9000</v>
      </c>
      <c r="I235" s="31">
        <f t="shared" si="11"/>
        <v>31000</v>
      </c>
      <c r="J235" s="31">
        <f t="shared" ref="J235:S235" si="18">+I235+J14</f>
        <v>52000</v>
      </c>
      <c r="K235" s="31">
        <f t="shared" si="18"/>
        <v>88000</v>
      </c>
      <c r="L235" s="31">
        <f t="shared" si="18"/>
        <v>98000</v>
      </c>
      <c r="M235" s="31">
        <f t="shared" si="18"/>
        <v>128000</v>
      </c>
      <c r="N235" s="31">
        <f t="shared" si="18"/>
        <v>160000</v>
      </c>
      <c r="O235" s="31">
        <f t="shared" si="18"/>
        <v>176000</v>
      </c>
      <c r="P235" s="31">
        <f t="shared" si="18"/>
        <v>205000</v>
      </c>
      <c r="Q235" s="31">
        <f t="shared" si="18"/>
        <v>224000</v>
      </c>
      <c r="R235" s="31">
        <f t="shared" si="18"/>
        <v>247000</v>
      </c>
      <c r="S235" s="31">
        <f t="shared" si="18"/>
        <v>261000</v>
      </c>
    </row>
    <row r="236" spans="1:19" ht="15" x14ac:dyDescent="0.2">
      <c r="A236" s="30">
        <v>3402</v>
      </c>
      <c r="B236" s="30">
        <v>1</v>
      </c>
      <c r="C236" s="30" t="s">
        <v>36</v>
      </c>
      <c r="D236" s="30" t="s">
        <v>37</v>
      </c>
      <c r="E236" s="30">
        <v>40000</v>
      </c>
      <c r="F236" s="30">
        <v>40312</v>
      </c>
      <c r="G236" s="30" t="s">
        <v>26</v>
      </c>
      <c r="H236" s="31">
        <f t="shared" si="10"/>
        <v>337000</v>
      </c>
      <c r="I236" s="31">
        <f t="shared" si="11"/>
        <v>683000</v>
      </c>
      <c r="J236" s="31">
        <f t="shared" ref="J236:S236" si="19">+I236+J15</f>
        <v>999000</v>
      </c>
      <c r="K236" s="31">
        <f t="shared" si="19"/>
        <v>1324000</v>
      </c>
      <c r="L236" s="31">
        <f t="shared" si="19"/>
        <v>1549000</v>
      </c>
      <c r="M236" s="31">
        <f t="shared" si="19"/>
        <v>1914000</v>
      </c>
      <c r="N236" s="31">
        <f t="shared" si="19"/>
        <v>2263000</v>
      </c>
      <c r="O236" s="31">
        <f t="shared" si="19"/>
        <v>2657000</v>
      </c>
      <c r="P236" s="31">
        <f t="shared" si="19"/>
        <v>3021000</v>
      </c>
      <c r="Q236" s="31">
        <f t="shared" si="19"/>
        <v>3354000</v>
      </c>
      <c r="R236" s="31">
        <f t="shared" si="19"/>
        <v>3766000</v>
      </c>
      <c r="S236" s="31">
        <f t="shared" si="19"/>
        <v>3981000</v>
      </c>
    </row>
    <row r="237" spans="1:19" ht="15" x14ac:dyDescent="0.2">
      <c r="A237" s="30">
        <v>3403</v>
      </c>
      <c r="B237" s="30">
        <v>1</v>
      </c>
      <c r="C237" s="30" t="s">
        <v>38</v>
      </c>
      <c r="D237" s="30" t="s">
        <v>39</v>
      </c>
      <c r="E237" s="30">
        <v>40000</v>
      </c>
      <c r="F237" s="30">
        <v>40312</v>
      </c>
      <c r="G237" s="30" t="s">
        <v>26</v>
      </c>
      <c r="H237" s="31">
        <f t="shared" si="10"/>
        <v>90000</v>
      </c>
      <c r="I237" s="31">
        <f t="shared" si="11"/>
        <v>211000</v>
      </c>
      <c r="J237" s="31">
        <f t="shared" ref="J237:S237" si="20">+I237+J16</f>
        <v>259000</v>
      </c>
      <c r="K237" s="31">
        <f t="shared" si="20"/>
        <v>285000</v>
      </c>
      <c r="L237" s="31">
        <f t="shared" si="20"/>
        <v>308000</v>
      </c>
      <c r="M237" s="31">
        <f t="shared" si="20"/>
        <v>410000</v>
      </c>
      <c r="N237" s="31">
        <f t="shared" si="20"/>
        <v>514000</v>
      </c>
      <c r="O237" s="31">
        <f t="shared" si="20"/>
        <v>661000</v>
      </c>
      <c r="P237" s="31">
        <f t="shared" si="20"/>
        <v>823000</v>
      </c>
      <c r="Q237" s="31">
        <f t="shared" si="20"/>
        <v>917000</v>
      </c>
      <c r="R237" s="31">
        <f t="shared" si="20"/>
        <v>1049000</v>
      </c>
      <c r="S237" s="31">
        <f t="shared" si="20"/>
        <v>1174000</v>
      </c>
    </row>
    <row r="238" spans="1:19" ht="15" x14ac:dyDescent="0.2">
      <c r="A238" s="30">
        <v>3404</v>
      </c>
      <c r="B238" s="30">
        <v>1</v>
      </c>
      <c r="C238" s="30" t="s">
        <v>40</v>
      </c>
      <c r="D238" s="30" t="s">
        <v>41</v>
      </c>
      <c r="E238" s="30">
        <v>40000</v>
      </c>
      <c r="F238" s="30">
        <v>40312</v>
      </c>
      <c r="G238" s="30" t="s">
        <v>26</v>
      </c>
      <c r="H238" s="31">
        <f t="shared" si="10"/>
        <v>45000</v>
      </c>
      <c r="I238" s="31">
        <f t="shared" si="11"/>
        <v>101000</v>
      </c>
      <c r="J238" s="31">
        <f t="shared" ref="J238:S238" si="21">+I238+J17</f>
        <v>179000</v>
      </c>
      <c r="K238" s="31">
        <f t="shared" si="21"/>
        <v>254000</v>
      </c>
      <c r="L238" s="31">
        <f t="shared" si="21"/>
        <v>294000</v>
      </c>
      <c r="M238" s="31">
        <f t="shared" si="21"/>
        <v>348000</v>
      </c>
      <c r="N238" s="31">
        <f t="shared" si="21"/>
        <v>395000</v>
      </c>
      <c r="O238" s="31">
        <f t="shared" si="21"/>
        <v>523000</v>
      </c>
      <c r="P238" s="31">
        <f t="shared" si="21"/>
        <v>650000</v>
      </c>
      <c r="Q238" s="31">
        <f t="shared" si="21"/>
        <v>755000</v>
      </c>
      <c r="R238" s="31">
        <f t="shared" si="21"/>
        <v>855000</v>
      </c>
      <c r="S238" s="31">
        <f t="shared" si="21"/>
        <v>927000</v>
      </c>
    </row>
    <row r="239" spans="1:19" ht="15" x14ac:dyDescent="0.2">
      <c r="A239" s="30">
        <v>3405</v>
      </c>
      <c r="B239" s="30">
        <v>1</v>
      </c>
      <c r="C239" s="35" t="s">
        <v>42</v>
      </c>
      <c r="D239" s="30" t="s">
        <v>43</v>
      </c>
      <c r="E239" s="30">
        <v>40000</v>
      </c>
      <c r="F239" s="30">
        <v>40312</v>
      </c>
      <c r="G239" s="30" t="s">
        <v>26</v>
      </c>
      <c r="H239" s="31">
        <f t="shared" si="10"/>
        <v>68000</v>
      </c>
      <c r="I239" s="31">
        <f t="shared" si="11"/>
        <v>227000</v>
      </c>
      <c r="J239" s="31">
        <f t="shared" ref="J239:S239" si="22">+I239+J18</f>
        <v>374000</v>
      </c>
      <c r="K239" s="31">
        <f t="shared" si="22"/>
        <v>444000</v>
      </c>
      <c r="L239" s="31">
        <f t="shared" si="22"/>
        <v>636000</v>
      </c>
      <c r="M239" s="31">
        <f t="shared" si="22"/>
        <v>935000</v>
      </c>
      <c r="N239" s="31">
        <f t="shared" si="22"/>
        <v>1247000</v>
      </c>
      <c r="O239" s="31">
        <f t="shared" si="22"/>
        <v>1381000</v>
      </c>
      <c r="P239" s="31">
        <f t="shared" si="22"/>
        <v>1972000</v>
      </c>
      <c r="Q239" s="31">
        <f t="shared" si="22"/>
        <v>2444000</v>
      </c>
      <c r="R239" s="31">
        <f t="shared" si="22"/>
        <v>2601000</v>
      </c>
      <c r="S239" s="31">
        <f t="shared" si="22"/>
        <v>3387000</v>
      </c>
    </row>
    <row r="240" spans="1:19" ht="15" x14ac:dyDescent="0.2">
      <c r="A240" s="30">
        <v>3406</v>
      </c>
      <c r="B240" s="30">
        <v>1</v>
      </c>
      <c r="C240" s="35" t="s">
        <v>44</v>
      </c>
      <c r="D240" s="30" t="s">
        <v>43</v>
      </c>
      <c r="E240" s="30">
        <v>40000</v>
      </c>
      <c r="F240" s="30">
        <v>40312</v>
      </c>
      <c r="G240" s="30" t="s">
        <v>26</v>
      </c>
      <c r="H240" s="31">
        <f t="shared" si="10"/>
        <v>70000</v>
      </c>
      <c r="I240" s="31">
        <f t="shared" si="11"/>
        <v>148000</v>
      </c>
      <c r="J240" s="31">
        <f t="shared" ref="J240:S240" si="23">+I240+J19</f>
        <v>218000</v>
      </c>
      <c r="K240" s="31">
        <f t="shared" si="23"/>
        <v>305000</v>
      </c>
      <c r="L240" s="31">
        <f t="shared" si="23"/>
        <v>374000</v>
      </c>
      <c r="M240" s="31">
        <f t="shared" si="23"/>
        <v>443000</v>
      </c>
      <c r="N240" s="31">
        <f t="shared" si="23"/>
        <v>495000</v>
      </c>
      <c r="O240" s="31">
        <f t="shared" si="23"/>
        <v>582000</v>
      </c>
      <c r="P240" s="31">
        <f t="shared" si="23"/>
        <v>652000</v>
      </c>
      <c r="Q240" s="31">
        <f t="shared" si="23"/>
        <v>739000</v>
      </c>
      <c r="R240" s="31">
        <f t="shared" si="23"/>
        <v>800000</v>
      </c>
      <c r="S240" s="31">
        <f t="shared" si="23"/>
        <v>869000</v>
      </c>
    </row>
    <row r="241" spans="1:19" ht="15" x14ac:dyDescent="0.2">
      <c r="A241" s="30">
        <v>3407</v>
      </c>
      <c r="B241" s="30">
        <v>1</v>
      </c>
      <c r="C241" s="30" t="s">
        <v>45</v>
      </c>
      <c r="D241" s="30" t="s">
        <v>41</v>
      </c>
      <c r="E241" s="30">
        <v>40000</v>
      </c>
      <c r="F241" s="30">
        <v>40312</v>
      </c>
      <c r="G241" s="30" t="s">
        <v>26</v>
      </c>
      <c r="H241" s="31">
        <f t="shared" si="10"/>
        <v>0</v>
      </c>
      <c r="I241" s="31">
        <f t="shared" si="11"/>
        <v>0</v>
      </c>
      <c r="J241" s="31">
        <f t="shared" ref="J241:S241" si="24">+I241+J20</f>
        <v>0</v>
      </c>
      <c r="K241" s="31">
        <f t="shared" si="24"/>
        <v>0</v>
      </c>
      <c r="L241" s="31">
        <f t="shared" si="24"/>
        <v>0</v>
      </c>
      <c r="M241" s="31">
        <f t="shared" si="24"/>
        <v>0</v>
      </c>
      <c r="N241" s="31">
        <f t="shared" si="24"/>
        <v>0</v>
      </c>
      <c r="O241" s="31">
        <f t="shared" si="24"/>
        <v>0</v>
      </c>
      <c r="P241" s="31">
        <f t="shared" si="24"/>
        <v>0</v>
      </c>
      <c r="Q241" s="31">
        <f t="shared" si="24"/>
        <v>0</v>
      </c>
      <c r="R241" s="31">
        <f t="shared" si="24"/>
        <v>0</v>
      </c>
      <c r="S241" s="31">
        <f t="shared" si="24"/>
        <v>0</v>
      </c>
    </row>
    <row r="242" spans="1:19" ht="15" x14ac:dyDescent="0.2">
      <c r="A242" s="30">
        <v>3408</v>
      </c>
      <c r="B242" s="30">
        <v>1</v>
      </c>
      <c r="C242" s="30" t="s">
        <v>46</v>
      </c>
      <c r="D242" s="30" t="s">
        <v>41</v>
      </c>
      <c r="E242" s="30">
        <v>40000</v>
      </c>
      <c r="F242" s="30">
        <v>40312</v>
      </c>
      <c r="G242" s="30" t="s">
        <v>26</v>
      </c>
      <c r="H242" s="31">
        <f t="shared" si="10"/>
        <v>89000</v>
      </c>
      <c r="I242" s="31">
        <f t="shared" si="11"/>
        <v>242000</v>
      </c>
      <c r="J242" s="31">
        <f t="shared" ref="J242:S242" si="25">+I242+J21</f>
        <v>347000</v>
      </c>
      <c r="K242" s="31">
        <f t="shared" si="25"/>
        <v>449000</v>
      </c>
      <c r="L242" s="31">
        <f t="shared" si="25"/>
        <v>514000</v>
      </c>
      <c r="M242" s="31">
        <f t="shared" si="25"/>
        <v>633000</v>
      </c>
      <c r="N242" s="31">
        <f t="shared" si="25"/>
        <v>733000</v>
      </c>
      <c r="O242" s="31">
        <f t="shared" si="25"/>
        <v>1058000</v>
      </c>
      <c r="P242" s="31">
        <f t="shared" si="25"/>
        <v>1270000</v>
      </c>
      <c r="Q242" s="31">
        <f t="shared" si="25"/>
        <v>1465000</v>
      </c>
      <c r="R242" s="31">
        <f t="shared" si="25"/>
        <v>1588000</v>
      </c>
      <c r="S242" s="31">
        <f t="shared" si="25"/>
        <v>1750000</v>
      </c>
    </row>
    <row r="243" spans="1:19" ht="15" x14ac:dyDescent="0.2">
      <c r="A243" s="30">
        <v>3438</v>
      </c>
      <c r="B243" s="30">
        <v>1</v>
      </c>
      <c r="C243" s="30" t="s">
        <v>47</v>
      </c>
      <c r="D243" s="30" t="s">
        <v>43</v>
      </c>
      <c r="E243" s="30">
        <v>40000</v>
      </c>
      <c r="F243" s="30">
        <v>40312</v>
      </c>
      <c r="G243" s="30" t="s">
        <v>26</v>
      </c>
      <c r="H243" s="31">
        <f t="shared" si="10"/>
        <v>0</v>
      </c>
      <c r="I243" s="31">
        <f t="shared" si="11"/>
        <v>0</v>
      </c>
      <c r="J243" s="31">
        <f t="shared" ref="J243:S243" si="26">+I243+J22</f>
        <v>0</v>
      </c>
      <c r="K243" s="31">
        <f t="shared" si="26"/>
        <v>0</v>
      </c>
      <c r="L243" s="31">
        <f t="shared" si="26"/>
        <v>0</v>
      </c>
      <c r="M243" s="31">
        <f t="shared" si="26"/>
        <v>0</v>
      </c>
      <c r="N243" s="31">
        <f t="shared" si="26"/>
        <v>0</v>
      </c>
      <c r="O243" s="31">
        <f t="shared" si="26"/>
        <v>0</v>
      </c>
      <c r="P243" s="31">
        <f t="shared" si="26"/>
        <v>0</v>
      </c>
      <c r="Q243" s="31">
        <f t="shared" si="26"/>
        <v>0</v>
      </c>
      <c r="R243" s="31">
        <f t="shared" si="26"/>
        <v>0</v>
      </c>
      <c r="S243" s="31">
        <f t="shared" si="26"/>
        <v>0</v>
      </c>
    </row>
    <row r="244" spans="1:19" ht="15" x14ac:dyDescent="0.2">
      <c r="A244" s="30">
        <v>3438</v>
      </c>
      <c r="B244" s="30">
        <v>2</v>
      </c>
      <c r="C244" s="30" t="s">
        <v>47</v>
      </c>
      <c r="D244" s="30" t="s">
        <v>43</v>
      </c>
      <c r="E244" s="30">
        <v>40000</v>
      </c>
      <c r="F244" s="30">
        <v>40312</v>
      </c>
      <c r="G244" s="30" t="s">
        <v>26</v>
      </c>
      <c r="H244" s="31">
        <f t="shared" si="10"/>
        <v>0</v>
      </c>
      <c r="I244" s="31">
        <f t="shared" si="11"/>
        <v>0</v>
      </c>
      <c r="J244" s="31">
        <f t="shared" ref="J244:S244" si="27">+I244+J23</f>
        <v>0</v>
      </c>
      <c r="K244" s="31">
        <f t="shared" si="27"/>
        <v>0</v>
      </c>
      <c r="L244" s="31">
        <f t="shared" si="27"/>
        <v>0</v>
      </c>
      <c r="M244" s="31">
        <f t="shared" si="27"/>
        <v>0</v>
      </c>
      <c r="N244" s="31">
        <f t="shared" si="27"/>
        <v>0</v>
      </c>
      <c r="O244" s="31">
        <f t="shared" si="27"/>
        <v>0</v>
      </c>
      <c r="P244" s="31">
        <f t="shared" si="27"/>
        <v>0</v>
      </c>
      <c r="Q244" s="31">
        <f t="shared" si="27"/>
        <v>0</v>
      </c>
      <c r="R244" s="31">
        <f t="shared" si="27"/>
        <v>250000</v>
      </c>
      <c r="S244" s="31">
        <f t="shared" si="27"/>
        <v>500000</v>
      </c>
    </row>
    <row r="245" spans="1:19" ht="15" x14ac:dyDescent="0.2">
      <c r="A245" s="30">
        <v>3438</v>
      </c>
      <c r="B245" s="30">
        <v>3</v>
      </c>
      <c r="C245" s="30" t="s">
        <v>47</v>
      </c>
      <c r="D245" s="30" t="s">
        <v>43</v>
      </c>
      <c r="E245" s="30">
        <v>40000</v>
      </c>
      <c r="F245" s="30">
        <v>40312</v>
      </c>
      <c r="G245" s="30" t="s">
        <v>26</v>
      </c>
      <c r="H245" s="31">
        <f t="shared" si="10"/>
        <v>0</v>
      </c>
      <c r="I245" s="31">
        <f t="shared" si="11"/>
        <v>0</v>
      </c>
      <c r="J245" s="31">
        <f t="shared" ref="J245:S245" si="28">+I245+J24</f>
        <v>0</v>
      </c>
      <c r="K245" s="31">
        <f t="shared" si="28"/>
        <v>0</v>
      </c>
      <c r="L245" s="31">
        <f t="shared" si="28"/>
        <v>0</v>
      </c>
      <c r="M245" s="31">
        <f t="shared" si="28"/>
        <v>0</v>
      </c>
      <c r="N245" s="31">
        <f t="shared" si="28"/>
        <v>0</v>
      </c>
      <c r="O245" s="31">
        <f t="shared" si="28"/>
        <v>0</v>
      </c>
      <c r="P245" s="31">
        <f t="shared" si="28"/>
        <v>0</v>
      </c>
      <c r="Q245" s="31">
        <f t="shared" si="28"/>
        <v>0</v>
      </c>
      <c r="R245" s="31">
        <f t="shared" si="28"/>
        <v>0</v>
      </c>
      <c r="S245" s="31">
        <f t="shared" si="28"/>
        <v>0</v>
      </c>
    </row>
    <row r="246" spans="1:19" ht="15" x14ac:dyDescent="0.2">
      <c r="A246" s="30">
        <v>3441</v>
      </c>
      <c r="B246" s="30">
        <v>1</v>
      </c>
      <c r="C246" s="30" t="s">
        <v>48</v>
      </c>
      <c r="D246" s="30" t="s">
        <v>41</v>
      </c>
      <c r="E246" s="30">
        <v>40000</v>
      </c>
      <c r="F246" s="30">
        <v>40312</v>
      </c>
      <c r="G246" s="30" t="s">
        <v>26</v>
      </c>
      <c r="H246" s="31">
        <f t="shared" si="10"/>
        <v>0</v>
      </c>
      <c r="I246" s="31">
        <f t="shared" si="11"/>
        <v>0</v>
      </c>
      <c r="J246" s="31">
        <f t="shared" ref="J246:S246" si="29">+I246+J25</f>
        <v>0</v>
      </c>
      <c r="K246" s="31">
        <f t="shared" si="29"/>
        <v>0</v>
      </c>
      <c r="L246" s="31">
        <f t="shared" si="29"/>
        <v>0</v>
      </c>
      <c r="M246" s="31">
        <f t="shared" si="29"/>
        <v>0</v>
      </c>
      <c r="N246" s="31">
        <f t="shared" si="29"/>
        <v>0</v>
      </c>
      <c r="O246" s="31">
        <f t="shared" si="29"/>
        <v>0</v>
      </c>
      <c r="P246" s="31">
        <f t="shared" si="29"/>
        <v>0</v>
      </c>
      <c r="Q246" s="31">
        <f t="shared" si="29"/>
        <v>0</v>
      </c>
      <c r="R246" s="31">
        <f t="shared" si="29"/>
        <v>0</v>
      </c>
      <c r="S246" s="31">
        <f t="shared" si="29"/>
        <v>0</v>
      </c>
    </row>
    <row r="247" spans="1:19" ht="15" x14ac:dyDescent="0.2">
      <c r="A247" s="30">
        <v>3452</v>
      </c>
      <c r="B247" s="30">
        <v>1</v>
      </c>
      <c r="C247" s="30" t="s">
        <v>49</v>
      </c>
      <c r="D247" s="30" t="s">
        <v>41</v>
      </c>
      <c r="E247" s="30">
        <v>40000</v>
      </c>
      <c r="F247" s="30">
        <v>40312</v>
      </c>
      <c r="G247" s="30" t="s">
        <v>26</v>
      </c>
      <c r="H247" s="31">
        <f t="shared" si="10"/>
        <v>0</v>
      </c>
      <c r="I247" s="31">
        <f t="shared" si="11"/>
        <v>0</v>
      </c>
      <c r="J247" s="31">
        <f t="shared" ref="J247:S247" si="30">+I247+J26</f>
        <v>0</v>
      </c>
      <c r="K247" s="31">
        <f t="shared" si="30"/>
        <v>0</v>
      </c>
      <c r="L247" s="31">
        <f t="shared" si="30"/>
        <v>0</v>
      </c>
      <c r="M247" s="31">
        <f t="shared" si="30"/>
        <v>0</v>
      </c>
      <c r="N247" s="31">
        <f t="shared" si="30"/>
        <v>0</v>
      </c>
      <c r="O247" s="31">
        <f t="shared" si="30"/>
        <v>0</v>
      </c>
      <c r="P247" s="31">
        <f t="shared" si="30"/>
        <v>0</v>
      </c>
      <c r="Q247" s="31">
        <f t="shared" si="30"/>
        <v>0</v>
      </c>
      <c r="R247" s="31">
        <f t="shared" si="30"/>
        <v>0</v>
      </c>
      <c r="S247" s="31">
        <f t="shared" si="30"/>
        <v>0</v>
      </c>
    </row>
    <row r="248" spans="1:19" ht="15" x14ac:dyDescent="0.2">
      <c r="A248" s="30">
        <v>3498</v>
      </c>
      <c r="B248" s="30">
        <v>1</v>
      </c>
      <c r="C248" s="30" t="s">
        <v>50</v>
      </c>
      <c r="D248" s="30" t="s">
        <v>37</v>
      </c>
      <c r="E248" s="30">
        <v>40000</v>
      </c>
      <c r="F248" s="30">
        <v>40312</v>
      </c>
      <c r="G248" s="30" t="s">
        <v>26</v>
      </c>
      <c r="H248" s="31">
        <f t="shared" si="10"/>
        <v>50000</v>
      </c>
      <c r="I248" s="31">
        <f t="shared" si="11"/>
        <v>100000</v>
      </c>
      <c r="J248" s="31">
        <f t="shared" ref="J248:S248" si="31">+I248+J27</f>
        <v>150000</v>
      </c>
      <c r="K248" s="31">
        <f t="shared" si="31"/>
        <v>200000</v>
      </c>
      <c r="L248" s="31">
        <f t="shared" si="31"/>
        <v>200000</v>
      </c>
      <c r="M248" s="31">
        <f t="shared" si="31"/>
        <v>200000</v>
      </c>
      <c r="N248" s="31">
        <f t="shared" si="31"/>
        <v>200000</v>
      </c>
      <c r="O248" s="31">
        <f t="shared" si="31"/>
        <v>200000</v>
      </c>
      <c r="P248" s="31">
        <f t="shared" si="31"/>
        <v>200000</v>
      </c>
      <c r="Q248" s="31">
        <f t="shared" si="31"/>
        <v>200000</v>
      </c>
      <c r="R248" s="31">
        <f t="shared" si="31"/>
        <v>200000</v>
      </c>
      <c r="S248" s="31">
        <f t="shared" si="31"/>
        <v>200000</v>
      </c>
    </row>
    <row r="249" spans="1:19" ht="15" x14ac:dyDescent="0.2">
      <c r="A249" s="30">
        <v>3499</v>
      </c>
      <c r="B249" s="30">
        <v>1</v>
      </c>
      <c r="C249" s="30" t="s">
        <v>51</v>
      </c>
      <c r="D249" s="30" t="s">
        <v>37</v>
      </c>
      <c r="E249" s="30">
        <v>40000</v>
      </c>
      <c r="F249" s="30">
        <v>40312</v>
      </c>
      <c r="G249" s="30" t="s">
        <v>26</v>
      </c>
      <c r="H249" s="31">
        <f t="shared" si="10"/>
        <v>165000</v>
      </c>
      <c r="I249" s="31">
        <f t="shared" si="11"/>
        <v>330000</v>
      </c>
      <c r="J249" s="31">
        <f t="shared" ref="J249:S249" si="32">+I249+J28</f>
        <v>495000</v>
      </c>
      <c r="K249" s="31">
        <f t="shared" si="32"/>
        <v>660000</v>
      </c>
      <c r="L249" s="31">
        <f t="shared" si="32"/>
        <v>825000</v>
      </c>
      <c r="M249" s="31">
        <f t="shared" si="32"/>
        <v>990000</v>
      </c>
      <c r="N249" s="31">
        <f t="shared" si="32"/>
        <v>1155000</v>
      </c>
      <c r="O249" s="31">
        <f t="shared" si="32"/>
        <v>1320000</v>
      </c>
      <c r="P249" s="31">
        <f t="shared" si="32"/>
        <v>1485000</v>
      </c>
      <c r="Q249" s="31">
        <f t="shared" si="32"/>
        <v>1650000</v>
      </c>
      <c r="R249" s="31">
        <f t="shared" si="32"/>
        <v>1815000</v>
      </c>
      <c r="S249" s="31">
        <f t="shared" si="32"/>
        <v>1980000</v>
      </c>
    </row>
    <row r="250" spans="1:19" ht="15" x14ac:dyDescent="0.2">
      <c r="A250" s="30">
        <v>3500</v>
      </c>
      <c r="B250" s="30">
        <v>1</v>
      </c>
      <c r="C250" s="30" t="s">
        <v>52</v>
      </c>
      <c r="D250" s="30" t="s">
        <v>41</v>
      </c>
      <c r="E250" s="30">
        <v>40000</v>
      </c>
      <c r="F250" s="30">
        <v>40312</v>
      </c>
      <c r="G250" s="30" t="s">
        <v>26</v>
      </c>
      <c r="H250" s="31">
        <f t="shared" si="10"/>
        <v>169000</v>
      </c>
      <c r="I250" s="31">
        <f t="shared" si="11"/>
        <v>342000</v>
      </c>
      <c r="J250" s="31">
        <f t="shared" ref="J250:S250" si="33">+I250+J29</f>
        <v>500000</v>
      </c>
      <c r="K250" s="31">
        <f t="shared" si="33"/>
        <v>663000</v>
      </c>
      <c r="L250" s="31">
        <f t="shared" si="33"/>
        <v>775000</v>
      </c>
      <c r="M250" s="31">
        <f t="shared" si="33"/>
        <v>958000</v>
      </c>
      <c r="N250" s="31">
        <f t="shared" si="33"/>
        <v>1133000</v>
      </c>
      <c r="O250" s="31">
        <f t="shared" si="33"/>
        <v>1330000</v>
      </c>
      <c r="P250" s="31">
        <f t="shared" si="33"/>
        <v>1512000</v>
      </c>
      <c r="Q250" s="31">
        <f t="shared" si="33"/>
        <v>1679000</v>
      </c>
      <c r="R250" s="31">
        <f t="shared" si="33"/>
        <v>1885000</v>
      </c>
      <c r="S250" s="31">
        <f t="shared" si="33"/>
        <v>1993000</v>
      </c>
    </row>
    <row r="251" spans="1:19" ht="15" x14ac:dyDescent="0.2">
      <c r="A251" s="30">
        <v>3501</v>
      </c>
      <c r="B251" s="30">
        <v>1</v>
      </c>
      <c r="C251" s="30" t="s">
        <v>53</v>
      </c>
      <c r="D251" s="30" t="s">
        <v>41</v>
      </c>
      <c r="E251" s="30">
        <v>40000</v>
      </c>
      <c r="F251" s="30">
        <v>40312</v>
      </c>
      <c r="G251" s="30" t="s">
        <v>26</v>
      </c>
      <c r="H251" s="31">
        <f t="shared" si="10"/>
        <v>140000</v>
      </c>
      <c r="I251" s="31">
        <f t="shared" si="11"/>
        <v>275000</v>
      </c>
      <c r="J251" s="31">
        <f t="shared" ref="J251:S251" si="34">+I251+J30</f>
        <v>415000</v>
      </c>
      <c r="K251" s="31">
        <f t="shared" si="34"/>
        <v>562000</v>
      </c>
      <c r="L251" s="31">
        <f t="shared" si="34"/>
        <v>752000</v>
      </c>
      <c r="M251" s="31">
        <f t="shared" si="34"/>
        <v>891000</v>
      </c>
      <c r="N251" s="31">
        <f t="shared" si="34"/>
        <v>971000</v>
      </c>
      <c r="O251" s="31">
        <f t="shared" si="34"/>
        <v>1017000</v>
      </c>
      <c r="P251" s="31">
        <f t="shared" si="34"/>
        <v>1095000</v>
      </c>
      <c r="Q251" s="31">
        <f t="shared" si="34"/>
        <v>1163000</v>
      </c>
      <c r="R251" s="31">
        <f t="shared" si="34"/>
        <v>1523000</v>
      </c>
      <c r="S251" s="31">
        <f t="shared" si="34"/>
        <v>1832000</v>
      </c>
    </row>
    <row r="252" spans="1:19" ht="15" x14ac:dyDescent="0.2">
      <c r="A252" s="30">
        <v>3507</v>
      </c>
      <c r="B252" s="30">
        <v>1</v>
      </c>
      <c r="C252" s="30" t="s">
        <v>54</v>
      </c>
      <c r="D252" s="30" t="s">
        <v>41</v>
      </c>
      <c r="E252" s="30">
        <v>40000</v>
      </c>
      <c r="F252" s="30">
        <v>40312</v>
      </c>
      <c r="G252" s="30" t="s">
        <v>26</v>
      </c>
      <c r="H252" s="31">
        <f t="shared" si="10"/>
        <v>0</v>
      </c>
      <c r="I252" s="31">
        <f t="shared" si="11"/>
        <v>0</v>
      </c>
      <c r="J252" s="31">
        <f t="shared" ref="J252:S252" si="35">+I252+J31</f>
        <v>0</v>
      </c>
      <c r="K252" s="31">
        <f t="shared" si="35"/>
        <v>0</v>
      </c>
      <c r="L252" s="31">
        <f t="shared" si="35"/>
        <v>0</v>
      </c>
      <c r="M252" s="31">
        <f t="shared" si="35"/>
        <v>50000</v>
      </c>
      <c r="N252" s="31">
        <f t="shared" si="35"/>
        <v>300000</v>
      </c>
      <c r="O252" s="31">
        <f t="shared" si="35"/>
        <v>550000</v>
      </c>
      <c r="P252" s="31">
        <f t="shared" si="35"/>
        <v>800000</v>
      </c>
      <c r="Q252" s="31">
        <f t="shared" si="35"/>
        <v>1050000</v>
      </c>
      <c r="R252" s="31">
        <f t="shared" si="35"/>
        <v>1000000</v>
      </c>
      <c r="S252" s="31">
        <f t="shared" si="35"/>
        <v>1000000</v>
      </c>
    </row>
    <row r="253" spans="1:19" ht="15" x14ac:dyDescent="0.2">
      <c r="A253" s="30">
        <v>3511</v>
      </c>
      <c r="B253" s="30">
        <v>1</v>
      </c>
      <c r="C253" s="30" t="s">
        <v>55</v>
      </c>
      <c r="D253" s="30" t="s">
        <v>41</v>
      </c>
      <c r="E253" s="30">
        <v>40000</v>
      </c>
      <c r="F253" s="30">
        <v>40312</v>
      </c>
      <c r="G253" s="30" t="s">
        <v>26</v>
      </c>
      <c r="H253" s="31">
        <f t="shared" si="10"/>
        <v>0</v>
      </c>
      <c r="I253" s="31">
        <f t="shared" si="11"/>
        <v>0</v>
      </c>
      <c r="J253" s="31">
        <f t="shared" ref="J253:S253" si="36">+I253+J32</f>
        <v>0</v>
      </c>
      <c r="K253" s="31">
        <f t="shared" si="36"/>
        <v>0</v>
      </c>
      <c r="L253" s="31">
        <f t="shared" si="36"/>
        <v>0</v>
      </c>
      <c r="M253" s="31">
        <f t="shared" si="36"/>
        <v>0</v>
      </c>
      <c r="N253" s="31">
        <f t="shared" si="36"/>
        <v>0</v>
      </c>
      <c r="O253" s="31">
        <f t="shared" si="36"/>
        <v>0</v>
      </c>
      <c r="P253" s="31">
        <f t="shared" si="36"/>
        <v>0</v>
      </c>
      <c r="Q253" s="31">
        <f t="shared" si="36"/>
        <v>0</v>
      </c>
      <c r="R253" s="31">
        <f t="shared" si="36"/>
        <v>0</v>
      </c>
      <c r="S253" s="31">
        <f t="shared" si="36"/>
        <v>0</v>
      </c>
    </row>
    <row r="254" spans="1:19" ht="15" x14ac:dyDescent="0.2">
      <c r="A254" s="30">
        <v>3512</v>
      </c>
      <c r="B254" s="30">
        <v>1</v>
      </c>
      <c r="C254" s="30" t="s">
        <v>56</v>
      </c>
      <c r="D254" s="30" t="s">
        <v>41</v>
      </c>
      <c r="E254" s="30">
        <v>40000</v>
      </c>
      <c r="F254" s="30">
        <v>40312</v>
      </c>
      <c r="G254" s="30" t="s">
        <v>26</v>
      </c>
      <c r="H254" s="31">
        <f t="shared" si="10"/>
        <v>0</v>
      </c>
      <c r="I254" s="31">
        <f t="shared" si="11"/>
        <v>0</v>
      </c>
      <c r="J254" s="31">
        <f t="shared" ref="J254:S254" si="37">+I254+J33</f>
        <v>0</v>
      </c>
      <c r="K254" s="31">
        <f t="shared" si="37"/>
        <v>0</v>
      </c>
      <c r="L254" s="31">
        <f t="shared" si="37"/>
        <v>0</v>
      </c>
      <c r="M254" s="31">
        <f t="shared" si="37"/>
        <v>0</v>
      </c>
      <c r="N254" s="31">
        <f t="shared" si="37"/>
        <v>0</v>
      </c>
      <c r="O254" s="31">
        <f t="shared" si="37"/>
        <v>0</v>
      </c>
      <c r="P254" s="31">
        <f t="shared" si="37"/>
        <v>0</v>
      </c>
      <c r="Q254" s="31">
        <f t="shared" si="37"/>
        <v>0</v>
      </c>
      <c r="R254" s="31">
        <f t="shared" si="37"/>
        <v>0</v>
      </c>
      <c r="S254" s="31">
        <f t="shared" si="37"/>
        <v>0</v>
      </c>
    </row>
    <row r="255" spans="1:19" ht="15" x14ac:dyDescent="0.2">
      <c r="A255" s="30">
        <v>3513</v>
      </c>
      <c r="B255" s="30">
        <v>1</v>
      </c>
      <c r="C255" s="30" t="s">
        <v>57</v>
      </c>
      <c r="D255" s="30" t="s">
        <v>41</v>
      </c>
      <c r="E255" s="30">
        <v>40000</v>
      </c>
      <c r="F255" s="30">
        <v>40312</v>
      </c>
      <c r="G255" s="30" t="s">
        <v>26</v>
      </c>
      <c r="H255" s="31">
        <f t="shared" si="10"/>
        <v>0</v>
      </c>
      <c r="I255" s="31">
        <f t="shared" si="11"/>
        <v>0</v>
      </c>
      <c r="J255" s="31">
        <f t="shared" ref="J255:S255" si="38">+I255+J34</f>
        <v>0</v>
      </c>
      <c r="K255" s="31">
        <f t="shared" si="38"/>
        <v>0</v>
      </c>
      <c r="L255" s="31">
        <f t="shared" si="38"/>
        <v>0</v>
      </c>
      <c r="M255" s="31">
        <f t="shared" si="38"/>
        <v>0</v>
      </c>
      <c r="N255" s="31">
        <f t="shared" si="38"/>
        <v>0</v>
      </c>
      <c r="O255" s="31">
        <f t="shared" si="38"/>
        <v>0</v>
      </c>
      <c r="P255" s="31">
        <f t="shared" si="38"/>
        <v>125000</v>
      </c>
      <c r="Q255" s="31">
        <f t="shared" si="38"/>
        <v>250000</v>
      </c>
      <c r="R255" s="31">
        <f t="shared" si="38"/>
        <v>250000</v>
      </c>
      <c r="S255" s="31">
        <f t="shared" si="38"/>
        <v>250000</v>
      </c>
    </row>
    <row r="256" spans="1:19" ht="15" x14ac:dyDescent="0.2">
      <c r="A256" s="30">
        <v>3520</v>
      </c>
      <c r="B256" s="30">
        <v>1</v>
      </c>
      <c r="C256" s="30" t="s">
        <v>58</v>
      </c>
      <c r="D256" s="30" t="s">
        <v>41</v>
      </c>
      <c r="E256" s="30">
        <v>40000</v>
      </c>
      <c r="F256" s="30">
        <v>40312</v>
      </c>
      <c r="G256" s="30" t="s">
        <v>26</v>
      </c>
      <c r="H256" s="31">
        <f t="shared" si="10"/>
        <v>0</v>
      </c>
      <c r="I256" s="31">
        <f t="shared" si="11"/>
        <v>0</v>
      </c>
      <c r="J256" s="31">
        <f t="shared" ref="J256:S256" si="39">+I256+J35</f>
        <v>0</v>
      </c>
      <c r="K256" s="31">
        <f t="shared" si="39"/>
        <v>0</v>
      </c>
      <c r="L256" s="31">
        <f t="shared" si="39"/>
        <v>0</v>
      </c>
      <c r="M256" s="31">
        <f t="shared" si="39"/>
        <v>0</v>
      </c>
      <c r="N256" s="31">
        <f t="shared" si="39"/>
        <v>0</v>
      </c>
      <c r="O256" s="31">
        <f t="shared" si="39"/>
        <v>0</v>
      </c>
      <c r="P256" s="31">
        <f t="shared" si="39"/>
        <v>0</v>
      </c>
      <c r="Q256" s="31">
        <f t="shared" si="39"/>
        <v>0</v>
      </c>
      <c r="R256" s="31">
        <f t="shared" si="39"/>
        <v>0</v>
      </c>
      <c r="S256" s="31">
        <f t="shared" si="39"/>
        <v>0</v>
      </c>
    </row>
    <row r="257" spans="1:19" ht="15" x14ac:dyDescent="0.2">
      <c r="A257" s="30">
        <v>3521</v>
      </c>
      <c r="B257" s="30">
        <v>1</v>
      </c>
      <c r="C257" s="30" t="s">
        <v>59</v>
      </c>
      <c r="D257" s="30" t="s">
        <v>41</v>
      </c>
      <c r="E257" s="30">
        <v>40000</v>
      </c>
      <c r="F257" s="30">
        <v>40312</v>
      </c>
      <c r="G257" s="30" t="s">
        <v>26</v>
      </c>
      <c r="H257" s="31">
        <f t="shared" si="10"/>
        <v>0</v>
      </c>
      <c r="I257" s="31">
        <f t="shared" si="11"/>
        <v>0</v>
      </c>
      <c r="J257" s="31">
        <f t="shared" ref="J257:S257" si="40">+I257+J36</f>
        <v>0</v>
      </c>
      <c r="K257" s="31">
        <f t="shared" si="40"/>
        <v>0</v>
      </c>
      <c r="L257" s="31">
        <f t="shared" si="40"/>
        <v>0</v>
      </c>
      <c r="M257" s="31">
        <f t="shared" si="40"/>
        <v>0</v>
      </c>
      <c r="N257" s="31">
        <f t="shared" si="40"/>
        <v>0</v>
      </c>
      <c r="O257" s="31">
        <f t="shared" si="40"/>
        <v>0</v>
      </c>
      <c r="P257" s="31">
        <f t="shared" si="40"/>
        <v>0</v>
      </c>
      <c r="Q257" s="31">
        <f t="shared" si="40"/>
        <v>0</v>
      </c>
      <c r="R257" s="31">
        <f t="shared" si="40"/>
        <v>0</v>
      </c>
      <c r="S257" s="31">
        <f t="shared" si="40"/>
        <v>0</v>
      </c>
    </row>
    <row r="258" spans="1:19" ht="15" x14ac:dyDescent="0.2">
      <c r="A258" s="30">
        <v>3522</v>
      </c>
      <c r="B258" s="30">
        <v>1</v>
      </c>
      <c r="C258" s="30" t="s">
        <v>60</v>
      </c>
      <c r="D258" s="30" t="s">
        <v>41</v>
      </c>
      <c r="E258" s="30">
        <v>40000</v>
      </c>
      <c r="F258" s="30">
        <v>40312</v>
      </c>
      <c r="G258" s="30" t="s">
        <v>26</v>
      </c>
      <c r="H258" s="31">
        <f t="shared" si="10"/>
        <v>0</v>
      </c>
      <c r="I258" s="31">
        <f t="shared" si="11"/>
        <v>0</v>
      </c>
      <c r="J258" s="31">
        <f t="shared" ref="J258:S258" si="41">+I258+J37</f>
        <v>100000</v>
      </c>
      <c r="K258" s="31">
        <f t="shared" si="41"/>
        <v>250000</v>
      </c>
      <c r="L258" s="31">
        <f t="shared" si="41"/>
        <v>350000</v>
      </c>
      <c r="M258" s="31">
        <f t="shared" si="41"/>
        <v>300000</v>
      </c>
      <c r="N258" s="31">
        <f t="shared" si="41"/>
        <v>300000</v>
      </c>
      <c r="O258" s="31">
        <f t="shared" si="41"/>
        <v>300000</v>
      </c>
      <c r="P258" s="31">
        <f t="shared" si="41"/>
        <v>300000</v>
      </c>
      <c r="Q258" s="31">
        <f t="shared" si="41"/>
        <v>300000</v>
      </c>
      <c r="R258" s="31">
        <f t="shared" si="41"/>
        <v>300000</v>
      </c>
      <c r="S258" s="31">
        <f t="shared" si="41"/>
        <v>300000</v>
      </c>
    </row>
    <row r="259" spans="1:19" ht="15" x14ac:dyDescent="0.2">
      <c r="A259" s="30">
        <v>3524</v>
      </c>
      <c r="B259" s="30">
        <v>1</v>
      </c>
      <c r="C259" s="30" t="s">
        <v>61</v>
      </c>
      <c r="D259" s="30" t="s">
        <v>41</v>
      </c>
      <c r="E259" s="30">
        <v>40000</v>
      </c>
      <c r="F259" s="30">
        <v>40312</v>
      </c>
      <c r="G259" s="30" t="s">
        <v>26</v>
      </c>
      <c r="H259" s="31">
        <f t="shared" si="10"/>
        <v>0</v>
      </c>
      <c r="I259" s="31">
        <f t="shared" si="11"/>
        <v>0</v>
      </c>
      <c r="J259" s="31">
        <f t="shared" ref="J259:S259" si="42">+I259+J38</f>
        <v>62000</v>
      </c>
      <c r="K259" s="31">
        <f t="shared" si="42"/>
        <v>121000</v>
      </c>
      <c r="L259" s="31">
        <f t="shared" si="42"/>
        <v>110000</v>
      </c>
      <c r="M259" s="31">
        <f t="shared" si="42"/>
        <v>110000</v>
      </c>
      <c r="N259" s="31">
        <f t="shared" si="42"/>
        <v>110000</v>
      </c>
      <c r="O259" s="31">
        <f t="shared" si="42"/>
        <v>110000</v>
      </c>
      <c r="P259" s="31">
        <f t="shared" si="42"/>
        <v>110000</v>
      </c>
      <c r="Q259" s="31">
        <f t="shared" si="42"/>
        <v>110000</v>
      </c>
      <c r="R259" s="31">
        <f t="shared" si="42"/>
        <v>110000</v>
      </c>
      <c r="S259" s="31">
        <f t="shared" si="42"/>
        <v>110000</v>
      </c>
    </row>
    <row r="260" spans="1:19" ht="15" x14ac:dyDescent="0.2">
      <c r="A260" s="30">
        <v>3525</v>
      </c>
      <c r="B260" s="30">
        <v>1</v>
      </c>
      <c r="C260" s="30" t="s">
        <v>62</v>
      </c>
      <c r="D260" s="30" t="s">
        <v>41</v>
      </c>
      <c r="E260" s="30">
        <v>40000</v>
      </c>
      <c r="F260" s="30">
        <v>40312</v>
      </c>
      <c r="G260" s="30" t="s">
        <v>26</v>
      </c>
      <c r="H260" s="31">
        <f t="shared" si="10"/>
        <v>0</v>
      </c>
      <c r="I260" s="31">
        <f t="shared" si="11"/>
        <v>0</v>
      </c>
      <c r="J260" s="31">
        <f t="shared" ref="J260:S260" si="43">+I260+J39</f>
        <v>125000</v>
      </c>
      <c r="K260" s="31">
        <f t="shared" si="43"/>
        <v>250000</v>
      </c>
      <c r="L260" s="31">
        <f t="shared" si="43"/>
        <v>375000</v>
      </c>
      <c r="M260" s="31">
        <f t="shared" si="43"/>
        <v>500000</v>
      </c>
      <c r="N260" s="31">
        <f t="shared" si="43"/>
        <v>500000</v>
      </c>
      <c r="O260" s="31">
        <f t="shared" si="43"/>
        <v>500000</v>
      </c>
      <c r="P260" s="31">
        <f t="shared" si="43"/>
        <v>500000</v>
      </c>
      <c r="Q260" s="31">
        <f t="shared" si="43"/>
        <v>500000</v>
      </c>
      <c r="R260" s="31">
        <f t="shared" si="43"/>
        <v>500000</v>
      </c>
      <c r="S260" s="31">
        <f t="shared" si="43"/>
        <v>500000</v>
      </c>
    </row>
    <row r="261" spans="1:19" ht="15" x14ac:dyDescent="0.2">
      <c r="A261" s="30">
        <v>3526</v>
      </c>
      <c r="B261" s="30">
        <v>1</v>
      </c>
      <c r="C261" s="30" t="s">
        <v>63</v>
      </c>
      <c r="D261" s="30" t="s">
        <v>41</v>
      </c>
      <c r="E261" s="30">
        <v>40000</v>
      </c>
      <c r="F261" s="30">
        <v>40312</v>
      </c>
      <c r="G261" s="30" t="s">
        <v>26</v>
      </c>
      <c r="H261" s="31">
        <f t="shared" si="10"/>
        <v>0</v>
      </c>
      <c r="I261" s="31">
        <f t="shared" si="11"/>
        <v>0</v>
      </c>
      <c r="J261" s="31">
        <f t="shared" ref="J261:S261" si="44">+I261+J40</f>
        <v>0</v>
      </c>
      <c r="K261" s="31">
        <f t="shared" si="44"/>
        <v>0</v>
      </c>
      <c r="L261" s="31">
        <f t="shared" si="44"/>
        <v>0</v>
      </c>
      <c r="M261" s="31">
        <f t="shared" si="44"/>
        <v>0</v>
      </c>
      <c r="N261" s="31">
        <f t="shared" si="44"/>
        <v>0</v>
      </c>
      <c r="O261" s="31">
        <f t="shared" si="44"/>
        <v>0</v>
      </c>
      <c r="P261" s="31">
        <f t="shared" si="44"/>
        <v>0</v>
      </c>
      <c r="Q261" s="31">
        <f t="shared" si="44"/>
        <v>0</v>
      </c>
      <c r="R261" s="31">
        <f t="shared" si="44"/>
        <v>0</v>
      </c>
      <c r="S261" s="31">
        <f t="shared" si="44"/>
        <v>0</v>
      </c>
    </row>
    <row r="262" spans="1:19" ht="15" x14ac:dyDescent="0.2">
      <c r="A262" s="30">
        <v>3527</v>
      </c>
      <c r="B262" s="30">
        <v>1</v>
      </c>
      <c r="C262" s="30" t="s">
        <v>64</v>
      </c>
      <c r="D262" s="30" t="s">
        <v>41</v>
      </c>
      <c r="E262" s="30">
        <v>40000</v>
      </c>
      <c r="F262" s="30">
        <v>40312</v>
      </c>
      <c r="G262" s="30" t="s">
        <v>26</v>
      </c>
      <c r="H262" s="31">
        <f t="shared" si="10"/>
        <v>0</v>
      </c>
      <c r="I262" s="31">
        <f t="shared" si="11"/>
        <v>0</v>
      </c>
      <c r="J262" s="31">
        <f t="shared" ref="J262:S262" si="45">+I262+J41</f>
        <v>0</v>
      </c>
      <c r="K262" s="31">
        <f t="shared" si="45"/>
        <v>0</v>
      </c>
      <c r="L262" s="31">
        <f t="shared" si="45"/>
        <v>0</v>
      </c>
      <c r="M262" s="31">
        <f t="shared" si="45"/>
        <v>0</v>
      </c>
      <c r="N262" s="31">
        <f t="shared" si="45"/>
        <v>0</v>
      </c>
      <c r="O262" s="31">
        <f t="shared" si="45"/>
        <v>0</v>
      </c>
      <c r="P262" s="31">
        <f t="shared" si="45"/>
        <v>0</v>
      </c>
      <c r="Q262" s="31">
        <f t="shared" si="45"/>
        <v>0</v>
      </c>
      <c r="R262" s="31">
        <f t="shared" si="45"/>
        <v>0</v>
      </c>
      <c r="S262" s="31">
        <f t="shared" si="45"/>
        <v>0</v>
      </c>
    </row>
    <row r="263" spans="1:19" ht="15" x14ac:dyDescent="0.2">
      <c r="A263" s="30">
        <v>3528</v>
      </c>
      <c r="B263" s="30">
        <v>1</v>
      </c>
      <c r="C263" s="30" t="s">
        <v>65</v>
      </c>
      <c r="D263" s="30" t="s">
        <v>41</v>
      </c>
      <c r="E263" s="30">
        <v>40000</v>
      </c>
      <c r="F263" s="30">
        <v>40312</v>
      </c>
      <c r="G263" s="30" t="s">
        <v>26</v>
      </c>
      <c r="H263" s="31">
        <f t="shared" si="10"/>
        <v>0</v>
      </c>
      <c r="I263" s="31">
        <f t="shared" si="11"/>
        <v>0</v>
      </c>
      <c r="J263" s="31">
        <f t="shared" ref="J263:S263" si="46">+I263+J42</f>
        <v>80000</v>
      </c>
      <c r="K263" s="31">
        <f t="shared" si="46"/>
        <v>140000</v>
      </c>
      <c r="L263" s="31">
        <f t="shared" si="46"/>
        <v>200000</v>
      </c>
      <c r="M263" s="31">
        <f t="shared" si="46"/>
        <v>160000</v>
      </c>
      <c r="N263" s="31">
        <f t="shared" si="46"/>
        <v>160000</v>
      </c>
      <c r="O263" s="31">
        <f t="shared" si="46"/>
        <v>160000</v>
      </c>
      <c r="P263" s="31">
        <f t="shared" si="46"/>
        <v>160000</v>
      </c>
      <c r="Q263" s="31">
        <f t="shared" si="46"/>
        <v>160000</v>
      </c>
      <c r="R263" s="31">
        <f t="shared" si="46"/>
        <v>160000</v>
      </c>
      <c r="S263" s="31">
        <f t="shared" si="46"/>
        <v>160000</v>
      </c>
    </row>
    <row r="264" spans="1:19" ht="15" x14ac:dyDescent="0.2">
      <c r="A264" s="30">
        <v>3529</v>
      </c>
      <c r="B264" s="30">
        <v>1</v>
      </c>
      <c r="C264" s="30" t="s">
        <v>66</v>
      </c>
      <c r="D264" s="30" t="s">
        <v>41</v>
      </c>
      <c r="E264" s="30">
        <v>40000</v>
      </c>
      <c r="F264" s="30">
        <v>40312</v>
      </c>
      <c r="G264" s="30" t="s">
        <v>26</v>
      </c>
      <c r="H264" s="31">
        <f t="shared" si="10"/>
        <v>0</v>
      </c>
      <c r="I264" s="31">
        <f t="shared" si="11"/>
        <v>0</v>
      </c>
      <c r="J264" s="31">
        <f t="shared" ref="J264:S264" si="47">+I264+J43</f>
        <v>0</v>
      </c>
      <c r="K264" s="31">
        <f t="shared" si="47"/>
        <v>0</v>
      </c>
      <c r="L264" s="31">
        <f t="shared" si="47"/>
        <v>0</v>
      </c>
      <c r="M264" s="31">
        <f t="shared" si="47"/>
        <v>0</v>
      </c>
      <c r="N264" s="31">
        <f t="shared" si="47"/>
        <v>0</v>
      </c>
      <c r="O264" s="31">
        <f t="shared" si="47"/>
        <v>0</v>
      </c>
      <c r="P264" s="31">
        <f t="shared" si="47"/>
        <v>0</v>
      </c>
      <c r="Q264" s="31">
        <f t="shared" si="47"/>
        <v>75000</v>
      </c>
      <c r="R264" s="31">
        <f t="shared" si="47"/>
        <v>150000</v>
      </c>
      <c r="S264" s="31">
        <f t="shared" si="47"/>
        <v>200000</v>
      </c>
    </row>
    <row r="265" spans="1:19" ht="15" x14ac:dyDescent="0.2">
      <c r="A265" s="30">
        <v>3530</v>
      </c>
      <c r="B265" s="30">
        <v>1</v>
      </c>
      <c r="C265" s="30" t="s">
        <v>67</v>
      </c>
      <c r="D265" s="30" t="s">
        <v>41</v>
      </c>
      <c r="E265" s="30">
        <v>40000</v>
      </c>
      <c r="F265" s="30">
        <v>40312</v>
      </c>
      <c r="G265" s="30" t="s">
        <v>26</v>
      </c>
      <c r="H265" s="31">
        <f t="shared" si="10"/>
        <v>0</v>
      </c>
      <c r="I265" s="31">
        <f t="shared" si="11"/>
        <v>0</v>
      </c>
      <c r="J265" s="31">
        <f t="shared" ref="J265:S265" si="48">+I265+J44</f>
        <v>0</v>
      </c>
      <c r="K265" s="31">
        <f t="shared" si="48"/>
        <v>75000</v>
      </c>
      <c r="L265" s="31">
        <f t="shared" si="48"/>
        <v>200000</v>
      </c>
      <c r="M265" s="31">
        <f t="shared" si="48"/>
        <v>300000</v>
      </c>
      <c r="N265" s="31">
        <f t="shared" si="48"/>
        <v>475000</v>
      </c>
      <c r="O265" s="31">
        <f t="shared" si="48"/>
        <v>500000</v>
      </c>
      <c r="P265" s="31">
        <f t="shared" si="48"/>
        <v>500000</v>
      </c>
      <c r="Q265" s="31">
        <f t="shared" si="48"/>
        <v>500000</v>
      </c>
      <c r="R265" s="31">
        <f t="shared" si="48"/>
        <v>500000</v>
      </c>
      <c r="S265" s="31">
        <f t="shared" si="48"/>
        <v>500000</v>
      </c>
    </row>
    <row r="266" spans="1:19" ht="15" x14ac:dyDescent="0.2">
      <c r="A266" s="30">
        <v>3531</v>
      </c>
      <c r="B266" s="30">
        <v>1</v>
      </c>
      <c r="C266" s="30" t="s">
        <v>68</v>
      </c>
      <c r="D266" s="30" t="s">
        <v>37</v>
      </c>
      <c r="E266" s="30">
        <v>40000</v>
      </c>
      <c r="F266" s="30">
        <v>40312</v>
      </c>
      <c r="G266" s="30" t="s">
        <v>26</v>
      </c>
      <c r="H266" s="31">
        <f t="shared" si="10"/>
        <v>0</v>
      </c>
      <c r="I266" s="31">
        <f t="shared" si="11"/>
        <v>0</v>
      </c>
      <c r="J266" s="31">
        <f t="shared" ref="J266:S266" si="49">+I266+J45</f>
        <v>0</v>
      </c>
      <c r="K266" s="31">
        <f t="shared" si="49"/>
        <v>0</v>
      </c>
      <c r="L266" s="31">
        <f t="shared" si="49"/>
        <v>0</v>
      </c>
      <c r="M266" s="31">
        <f t="shared" si="49"/>
        <v>0</v>
      </c>
      <c r="N266" s="31">
        <f t="shared" si="49"/>
        <v>0</v>
      </c>
      <c r="O266" s="31">
        <f t="shared" si="49"/>
        <v>0</v>
      </c>
      <c r="P266" s="31">
        <f t="shared" si="49"/>
        <v>0</v>
      </c>
      <c r="Q266" s="31">
        <f t="shared" si="49"/>
        <v>0</v>
      </c>
      <c r="R266" s="31">
        <f t="shared" si="49"/>
        <v>0</v>
      </c>
      <c r="S266" s="31">
        <f t="shared" si="49"/>
        <v>0</v>
      </c>
    </row>
    <row r="267" spans="1:19" ht="15" x14ac:dyDescent="0.2">
      <c r="A267" s="30">
        <v>3532</v>
      </c>
      <c r="B267" s="30">
        <v>1</v>
      </c>
      <c r="C267" s="30" t="s">
        <v>69</v>
      </c>
      <c r="D267" s="30" t="s">
        <v>41</v>
      </c>
      <c r="E267" s="30">
        <v>40000</v>
      </c>
      <c r="F267" s="30">
        <v>40312</v>
      </c>
      <c r="G267" s="30" t="s">
        <v>26</v>
      </c>
      <c r="H267" s="31">
        <f t="shared" si="10"/>
        <v>0</v>
      </c>
      <c r="I267" s="31">
        <f t="shared" si="11"/>
        <v>0</v>
      </c>
      <c r="J267" s="31">
        <f t="shared" ref="J267:S267" si="50">+I267+J46</f>
        <v>0</v>
      </c>
      <c r="K267" s="31">
        <f t="shared" si="50"/>
        <v>0</v>
      </c>
      <c r="L267" s="31">
        <f t="shared" si="50"/>
        <v>0</v>
      </c>
      <c r="M267" s="31">
        <f t="shared" si="50"/>
        <v>0</v>
      </c>
      <c r="N267" s="31">
        <f t="shared" si="50"/>
        <v>0</v>
      </c>
      <c r="O267" s="31">
        <f t="shared" si="50"/>
        <v>0</v>
      </c>
      <c r="P267" s="31">
        <f t="shared" si="50"/>
        <v>50000</v>
      </c>
      <c r="Q267" s="31">
        <f t="shared" si="50"/>
        <v>100000</v>
      </c>
      <c r="R267" s="31">
        <f t="shared" si="50"/>
        <v>150000</v>
      </c>
      <c r="S267" s="31">
        <f t="shared" si="50"/>
        <v>150000</v>
      </c>
    </row>
    <row r="268" spans="1:19" ht="15" x14ac:dyDescent="0.2">
      <c r="A268" s="30">
        <v>3533</v>
      </c>
      <c r="B268" s="30">
        <v>1</v>
      </c>
      <c r="C268" s="30" t="s">
        <v>70</v>
      </c>
      <c r="D268" s="30" t="s">
        <v>41</v>
      </c>
      <c r="E268" s="30">
        <v>40000</v>
      </c>
      <c r="F268" s="30">
        <v>40312</v>
      </c>
      <c r="G268" s="30" t="s">
        <v>26</v>
      </c>
      <c r="H268" s="31">
        <f t="shared" si="10"/>
        <v>0</v>
      </c>
      <c r="I268" s="31">
        <f t="shared" si="11"/>
        <v>0</v>
      </c>
      <c r="J268" s="31">
        <f t="shared" ref="J268:S268" si="51">+I268+J47</f>
        <v>0</v>
      </c>
      <c r="K268" s="31">
        <f t="shared" si="51"/>
        <v>0</v>
      </c>
      <c r="L268" s="31">
        <f t="shared" si="51"/>
        <v>0</v>
      </c>
      <c r="M268" s="31">
        <f t="shared" si="51"/>
        <v>0</v>
      </c>
      <c r="N268" s="31">
        <f t="shared" si="51"/>
        <v>0</v>
      </c>
      <c r="O268" s="31">
        <f t="shared" si="51"/>
        <v>0</v>
      </c>
      <c r="P268" s="31">
        <f t="shared" si="51"/>
        <v>0</v>
      </c>
      <c r="Q268" s="31">
        <f t="shared" si="51"/>
        <v>0</v>
      </c>
      <c r="R268" s="31">
        <f t="shared" si="51"/>
        <v>0</v>
      </c>
      <c r="S268" s="31">
        <f t="shared" si="51"/>
        <v>0</v>
      </c>
    </row>
    <row r="269" spans="1:19" ht="15" x14ac:dyDescent="0.2">
      <c r="A269" s="30">
        <v>3634</v>
      </c>
      <c r="B269" s="30">
        <v>1</v>
      </c>
      <c r="C269" s="30" t="s">
        <v>71</v>
      </c>
      <c r="D269" s="30" t="s">
        <v>41</v>
      </c>
      <c r="E269" s="30">
        <v>40000</v>
      </c>
      <c r="F269" s="30">
        <v>40312</v>
      </c>
      <c r="G269" s="30" t="s">
        <v>26</v>
      </c>
      <c r="H269" s="31">
        <f t="shared" si="10"/>
        <v>0</v>
      </c>
      <c r="I269" s="31">
        <f t="shared" si="11"/>
        <v>0</v>
      </c>
      <c r="J269" s="31">
        <f t="shared" ref="J269:S269" si="52">+I269+J48</f>
        <v>58000</v>
      </c>
      <c r="K269" s="31">
        <f t="shared" si="52"/>
        <v>115000</v>
      </c>
      <c r="L269" s="31">
        <f t="shared" si="52"/>
        <v>104000</v>
      </c>
      <c r="M269" s="31">
        <f t="shared" si="52"/>
        <v>104000</v>
      </c>
      <c r="N269" s="31">
        <f t="shared" si="52"/>
        <v>104000</v>
      </c>
      <c r="O269" s="31">
        <f t="shared" si="52"/>
        <v>104000</v>
      </c>
      <c r="P269" s="31">
        <f t="shared" si="52"/>
        <v>104000</v>
      </c>
      <c r="Q269" s="31">
        <f t="shared" si="52"/>
        <v>104000</v>
      </c>
      <c r="R269" s="31">
        <f t="shared" si="52"/>
        <v>104000</v>
      </c>
      <c r="S269" s="31">
        <f t="shared" si="52"/>
        <v>104000</v>
      </c>
    </row>
    <row r="270" spans="1:19" ht="15" x14ac:dyDescent="0.2">
      <c r="A270" s="30">
        <v>3637</v>
      </c>
      <c r="B270" s="30">
        <v>1</v>
      </c>
      <c r="C270" s="30" t="s">
        <v>72</v>
      </c>
      <c r="D270" s="30" t="s">
        <v>43</v>
      </c>
      <c r="E270" s="30">
        <v>40000</v>
      </c>
      <c r="F270" s="30">
        <v>40312</v>
      </c>
      <c r="G270" s="30" t="s">
        <v>26</v>
      </c>
      <c r="H270" s="31">
        <f t="shared" si="10"/>
        <v>0</v>
      </c>
      <c r="I270" s="31">
        <f t="shared" si="11"/>
        <v>0</v>
      </c>
      <c r="J270" s="31">
        <f t="shared" ref="J270:S270" si="53">+I270+J49</f>
        <v>112000</v>
      </c>
      <c r="K270" s="31">
        <f t="shared" si="53"/>
        <v>224000</v>
      </c>
      <c r="L270" s="31">
        <f t="shared" si="53"/>
        <v>280000</v>
      </c>
      <c r="M270" s="31">
        <f t="shared" si="53"/>
        <v>280000</v>
      </c>
      <c r="N270" s="31">
        <f t="shared" si="53"/>
        <v>280000</v>
      </c>
      <c r="O270" s="31">
        <f t="shared" si="53"/>
        <v>280000</v>
      </c>
      <c r="P270" s="31">
        <f t="shared" si="53"/>
        <v>280000</v>
      </c>
      <c r="Q270" s="31">
        <f t="shared" si="53"/>
        <v>280000</v>
      </c>
      <c r="R270" s="31">
        <f t="shared" si="53"/>
        <v>280000</v>
      </c>
      <c r="S270" s="31">
        <f t="shared" si="53"/>
        <v>280000</v>
      </c>
    </row>
    <row r="271" spans="1:19" ht="15" x14ac:dyDescent="0.2">
      <c r="A271" s="30">
        <v>3641</v>
      </c>
      <c r="B271" s="30">
        <v>1</v>
      </c>
      <c r="C271" s="30" t="s">
        <v>73</v>
      </c>
      <c r="D271" s="30" t="s">
        <v>41</v>
      </c>
      <c r="E271" s="30">
        <v>40000</v>
      </c>
      <c r="F271" s="30">
        <v>40312</v>
      </c>
      <c r="G271" s="30" t="s">
        <v>26</v>
      </c>
      <c r="H271" s="31">
        <f t="shared" si="10"/>
        <v>0</v>
      </c>
      <c r="I271" s="31">
        <f t="shared" si="11"/>
        <v>0</v>
      </c>
      <c r="J271" s="31">
        <f t="shared" ref="J271:S271" si="54">+I271+J50</f>
        <v>75000</v>
      </c>
      <c r="K271" s="31">
        <f t="shared" si="54"/>
        <v>150000</v>
      </c>
      <c r="L271" s="31">
        <f t="shared" si="54"/>
        <v>225000</v>
      </c>
      <c r="M271" s="31">
        <f t="shared" si="54"/>
        <v>200000</v>
      </c>
      <c r="N271" s="31">
        <f t="shared" si="54"/>
        <v>200000</v>
      </c>
      <c r="O271" s="31">
        <f t="shared" si="54"/>
        <v>200000</v>
      </c>
      <c r="P271" s="31">
        <f t="shared" si="54"/>
        <v>200000</v>
      </c>
      <c r="Q271" s="31">
        <f t="shared" si="54"/>
        <v>200000</v>
      </c>
      <c r="R271" s="31">
        <f t="shared" si="54"/>
        <v>200000</v>
      </c>
      <c r="S271" s="31">
        <f t="shared" si="54"/>
        <v>200000</v>
      </c>
    </row>
    <row r="272" spans="1:19" ht="15" x14ac:dyDescent="0.2">
      <c r="A272" s="30">
        <v>3643</v>
      </c>
      <c r="B272" s="30">
        <v>1</v>
      </c>
      <c r="C272" s="30" t="s">
        <v>74</v>
      </c>
      <c r="D272" s="30" t="s">
        <v>41</v>
      </c>
      <c r="E272" s="30">
        <v>40000</v>
      </c>
      <c r="F272" s="30">
        <v>40312</v>
      </c>
      <c r="G272" s="30" t="s">
        <v>26</v>
      </c>
      <c r="H272" s="31">
        <f t="shared" si="10"/>
        <v>0</v>
      </c>
      <c r="I272" s="31">
        <f t="shared" si="11"/>
        <v>0</v>
      </c>
      <c r="J272" s="31">
        <f t="shared" ref="J272:S272" si="55">+I272+J51</f>
        <v>0</v>
      </c>
      <c r="K272" s="31">
        <f t="shared" si="55"/>
        <v>0</v>
      </c>
      <c r="L272" s="31">
        <f t="shared" si="55"/>
        <v>0</v>
      </c>
      <c r="M272" s="31">
        <f t="shared" si="55"/>
        <v>0</v>
      </c>
      <c r="N272" s="31">
        <f t="shared" si="55"/>
        <v>0</v>
      </c>
      <c r="O272" s="31">
        <f t="shared" si="55"/>
        <v>0</v>
      </c>
      <c r="P272" s="31">
        <f t="shared" si="55"/>
        <v>0</v>
      </c>
      <c r="Q272" s="31">
        <f t="shared" si="55"/>
        <v>0</v>
      </c>
      <c r="R272" s="31">
        <f t="shared" si="55"/>
        <v>0</v>
      </c>
      <c r="S272" s="31">
        <f t="shared" si="55"/>
        <v>0</v>
      </c>
    </row>
    <row r="273" spans="1:19" ht="15" x14ac:dyDescent="0.2">
      <c r="A273" s="30">
        <v>3645</v>
      </c>
      <c r="B273" s="30">
        <v>1</v>
      </c>
      <c r="C273" s="30" t="s">
        <v>75</v>
      </c>
      <c r="D273" s="30" t="s">
        <v>41</v>
      </c>
      <c r="E273" s="30">
        <v>40000</v>
      </c>
      <c r="F273" s="30">
        <v>40312</v>
      </c>
      <c r="G273" s="30" t="s">
        <v>26</v>
      </c>
      <c r="H273" s="31">
        <f t="shared" si="10"/>
        <v>0</v>
      </c>
      <c r="I273" s="31">
        <f t="shared" si="11"/>
        <v>0</v>
      </c>
      <c r="J273" s="31">
        <f t="shared" ref="J273:S273" si="56">+I273+J52</f>
        <v>0</v>
      </c>
      <c r="K273" s="31">
        <f t="shared" si="56"/>
        <v>0</v>
      </c>
      <c r="L273" s="31">
        <f t="shared" si="56"/>
        <v>0</v>
      </c>
      <c r="M273" s="31">
        <f t="shared" si="56"/>
        <v>0</v>
      </c>
      <c r="N273" s="31">
        <f t="shared" si="56"/>
        <v>0</v>
      </c>
      <c r="O273" s="31">
        <f t="shared" si="56"/>
        <v>0</v>
      </c>
      <c r="P273" s="31">
        <f t="shared" si="56"/>
        <v>0</v>
      </c>
      <c r="Q273" s="31">
        <f t="shared" si="56"/>
        <v>0</v>
      </c>
      <c r="R273" s="31">
        <f t="shared" si="56"/>
        <v>0</v>
      </c>
      <c r="S273" s="31">
        <f t="shared" si="56"/>
        <v>0</v>
      </c>
    </row>
    <row r="274" spans="1:19" ht="15" x14ac:dyDescent="0.2">
      <c r="A274" s="30">
        <v>3646</v>
      </c>
      <c r="B274" s="30">
        <v>1</v>
      </c>
      <c r="C274" s="30" t="s">
        <v>76</v>
      </c>
      <c r="D274" s="30" t="s">
        <v>41</v>
      </c>
      <c r="E274" s="30">
        <v>40000</v>
      </c>
      <c r="F274" s="30">
        <v>40312</v>
      </c>
      <c r="G274" s="30" t="s">
        <v>26</v>
      </c>
      <c r="H274" s="31">
        <f t="shared" si="10"/>
        <v>0</v>
      </c>
      <c r="I274" s="31">
        <f t="shared" si="11"/>
        <v>0</v>
      </c>
      <c r="J274" s="31">
        <f t="shared" ref="J274:S274" si="57">+I274+J53</f>
        <v>0</v>
      </c>
      <c r="K274" s="31">
        <f t="shared" si="57"/>
        <v>0</v>
      </c>
      <c r="L274" s="31">
        <f t="shared" si="57"/>
        <v>0</v>
      </c>
      <c r="M274" s="31">
        <f t="shared" si="57"/>
        <v>0</v>
      </c>
      <c r="N274" s="31">
        <f t="shared" si="57"/>
        <v>0</v>
      </c>
      <c r="O274" s="31">
        <f t="shared" si="57"/>
        <v>63000</v>
      </c>
      <c r="P274" s="31">
        <f t="shared" si="57"/>
        <v>126000</v>
      </c>
      <c r="Q274" s="31">
        <f t="shared" si="57"/>
        <v>189000</v>
      </c>
      <c r="R274" s="31">
        <f t="shared" si="57"/>
        <v>252000</v>
      </c>
      <c r="S274" s="31">
        <f t="shared" si="57"/>
        <v>250000</v>
      </c>
    </row>
    <row r="275" spans="1:19" ht="15" x14ac:dyDescent="0.2">
      <c r="A275" s="30">
        <v>3650</v>
      </c>
      <c r="B275" s="30">
        <v>1</v>
      </c>
      <c r="C275" s="30" t="s">
        <v>77</v>
      </c>
      <c r="D275" s="30" t="s">
        <v>41</v>
      </c>
      <c r="E275" s="30">
        <v>40000</v>
      </c>
      <c r="F275" s="30">
        <v>40312</v>
      </c>
      <c r="G275" s="30" t="s">
        <v>26</v>
      </c>
      <c r="H275" s="31">
        <f t="shared" si="10"/>
        <v>0</v>
      </c>
      <c r="I275" s="31">
        <f t="shared" si="11"/>
        <v>0</v>
      </c>
      <c r="J275" s="31">
        <f t="shared" ref="J275:S275" si="58">+I275+J54</f>
        <v>0</v>
      </c>
      <c r="K275" s="31">
        <f t="shared" si="58"/>
        <v>0</v>
      </c>
      <c r="L275" s="31">
        <f t="shared" si="58"/>
        <v>0</v>
      </c>
      <c r="M275" s="31">
        <f t="shared" si="58"/>
        <v>0</v>
      </c>
      <c r="N275" s="31">
        <f t="shared" si="58"/>
        <v>0</v>
      </c>
      <c r="O275" s="31">
        <f t="shared" si="58"/>
        <v>0</v>
      </c>
      <c r="P275" s="31">
        <f t="shared" si="58"/>
        <v>0</v>
      </c>
      <c r="Q275" s="31">
        <f t="shared" si="58"/>
        <v>0</v>
      </c>
      <c r="R275" s="31">
        <f t="shared" si="58"/>
        <v>0</v>
      </c>
      <c r="S275" s="31">
        <f t="shared" si="58"/>
        <v>0</v>
      </c>
    </row>
    <row r="276" spans="1:19" ht="15" x14ac:dyDescent="0.2">
      <c r="A276" s="30">
        <v>3651</v>
      </c>
      <c r="B276" s="30">
        <v>1</v>
      </c>
      <c r="C276" s="30" t="s">
        <v>78</v>
      </c>
      <c r="D276" s="30" t="s">
        <v>43</v>
      </c>
      <c r="E276" s="30">
        <v>40000</v>
      </c>
      <c r="F276" s="30">
        <v>40312</v>
      </c>
      <c r="G276" s="30" t="s">
        <v>26</v>
      </c>
      <c r="H276" s="31">
        <f t="shared" si="10"/>
        <v>0</v>
      </c>
      <c r="I276" s="31">
        <f t="shared" si="11"/>
        <v>0</v>
      </c>
      <c r="J276" s="31">
        <f t="shared" ref="J276:S276" si="59">+I276+J55</f>
        <v>0</v>
      </c>
      <c r="K276" s="31">
        <f t="shared" si="59"/>
        <v>0</v>
      </c>
      <c r="L276" s="31">
        <f t="shared" si="59"/>
        <v>0</v>
      </c>
      <c r="M276" s="31">
        <f t="shared" si="59"/>
        <v>0</v>
      </c>
      <c r="N276" s="31">
        <f t="shared" si="59"/>
        <v>0</v>
      </c>
      <c r="O276" s="31">
        <f t="shared" si="59"/>
        <v>0</v>
      </c>
      <c r="P276" s="31">
        <f t="shared" si="59"/>
        <v>0</v>
      </c>
      <c r="Q276" s="31">
        <f t="shared" si="59"/>
        <v>0</v>
      </c>
      <c r="R276" s="31">
        <f t="shared" si="59"/>
        <v>0</v>
      </c>
      <c r="S276" s="31">
        <f t="shared" si="59"/>
        <v>0</v>
      </c>
    </row>
    <row r="277" spans="1:19" ht="15" x14ac:dyDescent="0.2">
      <c r="A277" s="30">
        <v>3652</v>
      </c>
      <c r="B277" s="30">
        <v>1</v>
      </c>
      <c r="C277" s="30" t="s">
        <v>79</v>
      </c>
      <c r="D277" s="30" t="s">
        <v>41</v>
      </c>
      <c r="E277" s="30">
        <v>40000</v>
      </c>
      <c r="F277" s="30">
        <v>40312</v>
      </c>
      <c r="G277" s="30" t="s">
        <v>26</v>
      </c>
      <c r="H277" s="31">
        <f t="shared" si="10"/>
        <v>57000</v>
      </c>
      <c r="I277" s="31">
        <f t="shared" si="11"/>
        <v>125000</v>
      </c>
      <c r="J277" s="31">
        <f t="shared" ref="J277:S277" si="60">+I277+J56</f>
        <v>224000</v>
      </c>
      <c r="K277" s="31">
        <f t="shared" si="60"/>
        <v>291000</v>
      </c>
      <c r="L277" s="31">
        <f t="shared" si="60"/>
        <v>348000</v>
      </c>
      <c r="M277" s="31">
        <f t="shared" si="60"/>
        <v>401000</v>
      </c>
      <c r="N277" s="31">
        <f t="shared" si="60"/>
        <v>465000</v>
      </c>
      <c r="O277" s="31">
        <f t="shared" si="60"/>
        <v>539000</v>
      </c>
      <c r="P277" s="31">
        <f t="shared" si="60"/>
        <v>614000</v>
      </c>
      <c r="Q277" s="31">
        <f t="shared" si="60"/>
        <v>676000</v>
      </c>
      <c r="R277" s="31">
        <f t="shared" si="60"/>
        <v>741000</v>
      </c>
      <c r="S277" s="31">
        <f t="shared" si="60"/>
        <v>821000</v>
      </c>
    </row>
    <row r="278" spans="1:19" ht="15" x14ac:dyDescent="0.2">
      <c r="A278" s="30">
        <v>3653</v>
      </c>
      <c r="B278" s="30">
        <v>1</v>
      </c>
      <c r="C278" s="30" t="s">
        <v>80</v>
      </c>
      <c r="D278" s="30" t="s">
        <v>41</v>
      </c>
      <c r="E278" s="30">
        <v>40000</v>
      </c>
      <c r="F278" s="30">
        <v>40312</v>
      </c>
      <c r="G278" s="30" t="s">
        <v>26</v>
      </c>
      <c r="H278" s="31">
        <f t="shared" si="10"/>
        <v>0</v>
      </c>
      <c r="I278" s="31">
        <f t="shared" si="11"/>
        <v>0</v>
      </c>
      <c r="J278" s="31">
        <f t="shared" ref="J278:S278" si="61">+I278+J57</f>
        <v>0</v>
      </c>
      <c r="K278" s="31">
        <f t="shared" si="61"/>
        <v>0</v>
      </c>
      <c r="L278" s="31">
        <f t="shared" si="61"/>
        <v>0</v>
      </c>
      <c r="M278" s="31">
        <f t="shared" si="61"/>
        <v>0</v>
      </c>
      <c r="N278" s="31">
        <f t="shared" si="61"/>
        <v>0</v>
      </c>
      <c r="O278" s="31">
        <f t="shared" si="61"/>
        <v>0</v>
      </c>
      <c r="P278" s="31">
        <f t="shared" si="61"/>
        <v>0</v>
      </c>
      <c r="Q278" s="31">
        <f t="shared" si="61"/>
        <v>0</v>
      </c>
      <c r="R278" s="31">
        <f t="shared" si="61"/>
        <v>0</v>
      </c>
      <c r="S278" s="31">
        <f t="shared" si="61"/>
        <v>0</v>
      </c>
    </row>
    <row r="279" spans="1:19" ht="15" x14ac:dyDescent="0.2">
      <c r="A279" s="30">
        <v>3693</v>
      </c>
      <c r="B279" s="30">
        <v>1</v>
      </c>
      <c r="C279" s="30" t="s">
        <v>81</v>
      </c>
      <c r="D279" s="30" t="s">
        <v>41</v>
      </c>
      <c r="E279" s="30">
        <v>40000</v>
      </c>
      <c r="F279" s="30">
        <v>40312</v>
      </c>
      <c r="G279" s="30" t="s">
        <v>26</v>
      </c>
      <c r="H279" s="31">
        <f t="shared" si="10"/>
        <v>34000</v>
      </c>
      <c r="I279" s="31">
        <f t="shared" si="11"/>
        <v>67000</v>
      </c>
      <c r="J279" s="31">
        <f t="shared" ref="J279:S279" si="62">+I279+J58</f>
        <v>100000</v>
      </c>
      <c r="K279" s="31">
        <f t="shared" si="62"/>
        <v>100000</v>
      </c>
      <c r="L279" s="31">
        <f t="shared" si="62"/>
        <v>100000</v>
      </c>
      <c r="M279" s="31">
        <f t="shared" si="62"/>
        <v>100000</v>
      </c>
      <c r="N279" s="31">
        <f t="shared" si="62"/>
        <v>100000</v>
      </c>
      <c r="O279" s="31">
        <f t="shared" si="62"/>
        <v>100000</v>
      </c>
      <c r="P279" s="31">
        <f t="shared" si="62"/>
        <v>100000</v>
      </c>
      <c r="Q279" s="31">
        <f t="shared" si="62"/>
        <v>100000</v>
      </c>
      <c r="R279" s="31">
        <f t="shared" si="62"/>
        <v>100000</v>
      </c>
      <c r="S279" s="31">
        <f t="shared" si="62"/>
        <v>100000</v>
      </c>
    </row>
    <row r="280" spans="1:19" ht="15" x14ac:dyDescent="0.2">
      <c r="A280" s="30">
        <v>3698</v>
      </c>
      <c r="B280" s="30">
        <v>1</v>
      </c>
      <c r="C280" s="30" t="s">
        <v>82</v>
      </c>
      <c r="D280" s="30" t="s">
        <v>41</v>
      </c>
      <c r="E280" s="30">
        <v>40000</v>
      </c>
      <c r="F280" s="30">
        <v>40312</v>
      </c>
      <c r="G280" s="30" t="s">
        <v>26</v>
      </c>
      <c r="H280" s="31">
        <f t="shared" si="10"/>
        <v>0</v>
      </c>
      <c r="I280" s="31">
        <f t="shared" si="11"/>
        <v>0</v>
      </c>
      <c r="J280" s="31">
        <f t="shared" ref="J280:S280" si="63">+I280+J59</f>
        <v>0</v>
      </c>
      <c r="K280" s="31">
        <f t="shared" si="63"/>
        <v>0</v>
      </c>
      <c r="L280" s="31">
        <f t="shared" si="63"/>
        <v>0</v>
      </c>
      <c r="M280" s="31">
        <f t="shared" si="63"/>
        <v>0</v>
      </c>
      <c r="N280" s="31">
        <f t="shared" si="63"/>
        <v>0</v>
      </c>
      <c r="O280" s="31">
        <f t="shared" si="63"/>
        <v>0</v>
      </c>
      <c r="P280" s="31">
        <f t="shared" si="63"/>
        <v>0</v>
      </c>
      <c r="Q280" s="31">
        <f t="shared" si="63"/>
        <v>0</v>
      </c>
      <c r="R280" s="31">
        <f t="shared" si="63"/>
        <v>0</v>
      </c>
      <c r="S280" s="31">
        <f t="shared" si="63"/>
        <v>0</v>
      </c>
    </row>
    <row r="281" spans="1:19" ht="15" x14ac:dyDescent="0.2">
      <c r="A281" s="30">
        <v>3700</v>
      </c>
      <c r="B281" s="30">
        <v>1</v>
      </c>
      <c r="C281" s="30" t="s">
        <v>83</v>
      </c>
      <c r="D281" s="30" t="s">
        <v>84</v>
      </c>
      <c r="E281" s="30">
        <v>40000</v>
      </c>
      <c r="F281" s="30">
        <v>40312</v>
      </c>
      <c r="G281" s="30" t="s">
        <v>26</v>
      </c>
      <c r="H281" s="31">
        <f t="shared" si="10"/>
        <v>69000</v>
      </c>
      <c r="I281" s="31">
        <f t="shared" si="11"/>
        <v>124000</v>
      </c>
      <c r="J281" s="31">
        <f t="shared" ref="J281:S281" si="64">+I281+J60</f>
        <v>196000</v>
      </c>
      <c r="K281" s="31">
        <f t="shared" si="64"/>
        <v>239000</v>
      </c>
      <c r="L281" s="31">
        <f t="shared" si="64"/>
        <v>372000</v>
      </c>
      <c r="M281" s="31">
        <f t="shared" si="64"/>
        <v>549000</v>
      </c>
      <c r="N281" s="31">
        <f t="shared" si="64"/>
        <v>685000</v>
      </c>
      <c r="O281" s="31">
        <f t="shared" si="64"/>
        <v>777000</v>
      </c>
      <c r="P281" s="31">
        <f t="shared" si="64"/>
        <v>861000</v>
      </c>
      <c r="Q281" s="31">
        <f t="shared" si="64"/>
        <v>908000</v>
      </c>
      <c r="R281" s="31">
        <f t="shared" si="64"/>
        <v>977000</v>
      </c>
      <c r="S281" s="31">
        <f t="shared" si="64"/>
        <v>1000000</v>
      </c>
    </row>
    <row r="282" spans="1:19" ht="15" x14ac:dyDescent="0.2">
      <c r="A282" s="30">
        <v>4301</v>
      </c>
      <c r="B282" s="30">
        <v>1</v>
      </c>
      <c r="C282" s="30" t="s">
        <v>85</v>
      </c>
      <c r="D282" s="30" t="s">
        <v>86</v>
      </c>
      <c r="E282" s="30">
        <v>40000</v>
      </c>
      <c r="F282" s="30">
        <v>40312</v>
      </c>
      <c r="G282" s="30" t="s">
        <v>26</v>
      </c>
      <c r="H282" s="31">
        <f t="shared" si="10"/>
        <v>10000</v>
      </c>
      <c r="I282" s="31">
        <f t="shared" si="11"/>
        <v>28000</v>
      </c>
      <c r="J282" s="31">
        <f t="shared" ref="J282:S282" si="65">+I282+J61</f>
        <v>45000</v>
      </c>
      <c r="K282" s="31">
        <f t="shared" si="65"/>
        <v>50000</v>
      </c>
      <c r="L282" s="31">
        <f t="shared" si="65"/>
        <v>90000</v>
      </c>
      <c r="M282" s="31">
        <f t="shared" si="65"/>
        <v>96000</v>
      </c>
      <c r="N282" s="31">
        <f t="shared" si="65"/>
        <v>115000</v>
      </c>
      <c r="O282" s="31">
        <f t="shared" si="65"/>
        <v>150000</v>
      </c>
      <c r="P282" s="31">
        <f t="shared" si="65"/>
        <v>245000</v>
      </c>
      <c r="Q282" s="31">
        <f t="shared" si="65"/>
        <v>254000</v>
      </c>
      <c r="R282" s="31">
        <f t="shared" si="65"/>
        <v>296000</v>
      </c>
      <c r="S282" s="31">
        <f t="shared" si="65"/>
        <v>513000</v>
      </c>
    </row>
    <row r="283" spans="1:19" ht="15" x14ac:dyDescent="0.2">
      <c r="A283" s="30">
        <v>4304</v>
      </c>
      <c r="B283" s="30">
        <v>1</v>
      </c>
      <c r="C283" s="30" t="s">
        <v>87</v>
      </c>
      <c r="D283" s="30" t="s">
        <v>88</v>
      </c>
      <c r="E283" s="30">
        <v>40000</v>
      </c>
      <c r="F283" s="30">
        <v>40308</v>
      </c>
      <c r="G283" s="30" t="s">
        <v>26</v>
      </c>
      <c r="H283" s="31">
        <f t="shared" si="10"/>
        <v>150000</v>
      </c>
      <c r="I283" s="31">
        <f t="shared" si="11"/>
        <v>300000</v>
      </c>
      <c r="J283" s="31">
        <f t="shared" ref="J283:S283" si="66">+I283+J62</f>
        <v>600000</v>
      </c>
      <c r="K283" s="31">
        <f t="shared" si="66"/>
        <v>900000</v>
      </c>
      <c r="L283" s="31">
        <f t="shared" si="66"/>
        <v>1350000</v>
      </c>
      <c r="M283" s="31">
        <f t="shared" si="66"/>
        <v>1800000</v>
      </c>
      <c r="N283" s="31">
        <f t="shared" si="66"/>
        <v>2280000</v>
      </c>
      <c r="O283" s="31">
        <f t="shared" si="66"/>
        <v>2760000</v>
      </c>
      <c r="P283" s="31">
        <f t="shared" si="66"/>
        <v>2820000</v>
      </c>
      <c r="Q283" s="31">
        <f t="shared" si="66"/>
        <v>2880000</v>
      </c>
      <c r="R283" s="31">
        <f t="shared" si="66"/>
        <v>2942000</v>
      </c>
      <c r="S283" s="31">
        <f t="shared" si="66"/>
        <v>3002000</v>
      </c>
    </row>
    <row r="284" spans="1:19" ht="15" x14ac:dyDescent="0.2">
      <c r="A284" s="30">
        <v>4308</v>
      </c>
      <c r="B284" s="30">
        <v>1</v>
      </c>
      <c r="C284" s="30" t="s">
        <v>89</v>
      </c>
      <c r="D284" s="30" t="s">
        <v>90</v>
      </c>
      <c r="E284" s="30">
        <v>40000</v>
      </c>
      <c r="F284" s="30">
        <v>40312</v>
      </c>
      <c r="G284" s="30" t="s">
        <v>26</v>
      </c>
      <c r="H284" s="31">
        <f t="shared" si="10"/>
        <v>3000</v>
      </c>
      <c r="I284" s="31">
        <f t="shared" si="11"/>
        <v>7000</v>
      </c>
      <c r="J284" s="31">
        <f t="shared" ref="J284:S284" si="67">+I284+J63</f>
        <v>16000</v>
      </c>
      <c r="K284" s="31">
        <f t="shared" si="67"/>
        <v>22000</v>
      </c>
      <c r="L284" s="31">
        <f t="shared" si="67"/>
        <v>25000</v>
      </c>
      <c r="M284" s="31">
        <f t="shared" si="67"/>
        <v>30000</v>
      </c>
      <c r="N284" s="31">
        <f t="shared" si="67"/>
        <v>36000</v>
      </c>
      <c r="O284" s="31">
        <f t="shared" si="67"/>
        <v>42000</v>
      </c>
      <c r="P284" s="31">
        <f t="shared" si="67"/>
        <v>46000</v>
      </c>
      <c r="Q284" s="31">
        <f t="shared" si="67"/>
        <v>55000</v>
      </c>
      <c r="R284" s="31">
        <f t="shared" si="67"/>
        <v>65000</v>
      </c>
      <c r="S284" s="31">
        <f t="shared" si="67"/>
        <v>74000</v>
      </c>
    </row>
    <row r="285" spans="1:19" ht="15" x14ac:dyDescent="0.2">
      <c r="A285" s="30">
        <v>4308</v>
      </c>
      <c r="B285" s="30">
        <v>2</v>
      </c>
      <c r="C285" s="30" t="s">
        <v>89</v>
      </c>
      <c r="D285" s="30" t="s">
        <v>90</v>
      </c>
      <c r="E285" s="30">
        <v>40000</v>
      </c>
      <c r="F285" s="30">
        <v>40312</v>
      </c>
      <c r="G285" s="30" t="s">
        <v>26</v>
      </c>
      <c r="H285" s="31">
        <f t="shared" si="10"/>
        <v>0</v>
      </c>
      <c r="I285" s="31">
        <f t="shared" si="11"/>
        <v>0</v>
      </c>
      <c r="J285" s="31">
        <f t="shared" ref="J285:S285" si="68">+I285+J64</f>
        <v>0</v>
      </c>
      <c r="K285" s="31">
        <f t="shared" si="68"/>
        <v>0</v>
      </c>
      <c r="L285" s="31">
        <f t="shared" si="68"/>
        <v>0</v>
      </c>
      <c r="M285" s="31">
        <f t="shared" si="68"/>
        <v>0</v>
      </c>
      <c r="N285" s="31">
        <f t="shared" si="68"/>
        <v>0</v>
      </c>
      <c r="O285" s="31">
        <f t="shared" si="68"/>
        <v>0</v>
      </c>
      <c r="P285" s="31">
        <f t="shared" si="68"/>
        <v>0</v>
      </c>
      <c r="Q285" s="31">
        <f t="shared" si="68"/>
        <v>0</v>
      </c>
      <c r="R285" s="31">
        <f t="shared" si="68"/>
        <v>0</v>
      </c>
      <c r="S285" s="31">
        <f t="shared" si="68"/>
        <v>0</v>
      </c>
    </row>
    <row r="286" spans="1:19" ht="15" x14ac:dyDescent="0.2">
      <c r="A286" s="30">
        <v>4308</v>
      </c>
      <c r="B286" s="30">
        <v>3</v>
      </c>
      <c r="C286" s="30" t="s">
        <v>89</v>
      </c>
      <c r="D286" s="30" t="s">
        <v>90</v>
      </c>
      <c r="E286" s="30">
        <v>40000</v>
      </c>
      <c r="F286" s="30">
        <v>40312</v>
      </c>
      <c r="G286" s="30" t="s">
        <v>26</v>
      </c>
      <c r="H286" s="31">
        <f t="shared" si="10"/>
        <v>0</v>
      </c>
      <c r="I286" s="31">
        <f t="shared" si="11"/>
        <v>0</v>
      </c>
      <c r="J286" s="31">
        <f t="shared" ref="J286:S286" si="69">+I286+J65</f>
        <v>0</v>
      </c>
      <c r="K286" s="31">
        <f t="shared" si="69"/>
        <v>68000</v>
      </c>
      <c r="L286" s="31">
        <f t="shared" si="69"/>
        <v>136000</v>
      </c>
      <c r="M286" s="31">
        <f t="shared" si="69"/>
        <v>204000</v>
      </c>
      <c r="N286" s="31">
        <f t="shared" si="69"/>
        <v>246000</v>
      </c>
      <c r="O286" s="31">
        <f t="shared" si="69"/>
        <v>288000</v>
      </c>
      <c r="P286" s="31">
        <f t="shared" si="69"/>
        <v>356000</v>
      </c>
      <c r="Q286" s="31">
        <f t="shared" si="69"/>
        <v>398000</v>
      </c>
      <c r="R286" s="31">
        <f t="shared" si="69"/>
        <v>440000</v>
      </c>
      <c r="S286" s="31">
        <f t="shared" si="69"/>
        <v>500000</v>
      </c>
    </row>
    <row r="287" spans="1:19" ht="15" x14ac:dyDescent="0.2">
      <c r="A287" s="30">
        <v>4308</v>
      </c>
      <c r="B287" s="30">
        <v>4</v>
      </c>
      <c r="C287" s="30" t="s">
        <v>89</v>
      </c>
      <c r="D287" s="30" t="s">
        <v>90</v>
      </c>
      <c r="E287" s="30">
        <v>40000</v>
      </c>
      <c r="F287" s="30">
        <v>40312</v>
      </c>
      <c r="G287" s="30" t="s">
        <v>26</v>
      </c>
      <c r="H287" s="31">
        <f t="shared" si="10"/>
        <v>0</v>
      </c>
      <c r="I287" s="31">
        <f t="shared" si="11"/>
        <v>0</v>
      </c>
      <c r="J287" s="31">
        <f t="shared" ref="J287:S287" si="70">+I287+J66</f>
        <v>0</v>
      </c>
      <c r="K287" s="31">
        <f t="shared" si="70"/>
        <v>0</v>
      </c>
      <c r="L287" s="31">
        <f t="shared" si="70"/>
        <v>0</v>
      </c>
      <c r="M287" s="31">
        <f t="shared" si="70"/>
        <v>0</v>
      </c>
      <c r="N287" s="31">
        <f t="shared" si="70"/>
        <v>0</v>
      </c>
      <c r="O287" s="31">
        <f t="shared" si="70"/>
        <v>0</v>
      </c>
      <c r="P287" s="31">
        <f t="shared" si="70"/>
        <v>0</v>
      </c>
      <c r="Q287" s="31">
        <f t="shared" si="70"/>
        <v>0</v>
      </c>
      <c r="R287" s="31">
        <f t="shared" si="70"/>
        <v>0</v>
      </c>
      <c r="S287" s="31">
        <f t="shared" si="70"/>
        <v>0</v>
      </c>
    </row>
    <row r="288" spans="1:19" ht="15" x14ac:dyDescent="0.2">
      <c r="A288" s="30">
        <v>4308</v>
      </c>
      <c r="B288" s="30">
        <v>5</v>
      </c>
      <c r="C288" s="30" t="s">
        <v>89</v>
      </c>
      <c r="D288" s="30" t="s">
        <v>90</v>
      </c>
      <c r="E288" s="30">
        <v>40000</v>
      </c>
      <c r="F288" s="30">
        <v>40312</v>
      </c>
      <c r="G288" s="30" t="s">
        <v>26</v>
      </c>
      <c r="H288" s="31">
        <f t="shared" si="10"/>
        <v>0</v>
      </c>
      <c r="I288" s="31">
        <f t="shared" si="11"/>
        <v>0</v>
      </c>
      <c r="J288" s="31">
        <f t="shared" ref="J288:S288" si="71">+I288+J67</f>
        <v>0</v>
      </c>
      <c r="K288" s="31">
        <f t="shared" si="71"/>
        <v>0</v>
      </c>
      <c r="L288" s="31">
        <f t="shared" si="71"/>
        <v>0</v>
      </c>
      <c r="M288" s="31">
        <f t="shared" si="71"/>
        <v>0</v>
      </c>
      <c r="N288" s="31">
        <f t="shared" si="71"/>
        <v>0</v>
      </c>
      <c r="O288" s="31">
        <f t="shared" si="71"/>
        <v>0</v>
      </c>
      <c r="P288" s="31">
        <f t="shared" si="71"/>
        <v>89000</v>
      </c>
      <c r="Q288" s="31">
        <f t="shared" si="71"/>
        <v>176000</v>
      </c>
      <c r="R288" s="31">
        <f t="shared" si="71"/>
        <v>263000</v>
      </c>
      <c r="S288" s="31">
        <f t="shared" si="71"/>
        <v>350000</v>
      </c>
    </row>
    <row r="289" spans="1:19" ht="15" x14ac:dyDescent="0.2">
      <c r="A289" s="30">
        <v>4308</v>
      </c>
      <c r="B289" s="30">
        <v>6</v>
      </c>
      <c r="C289" s="30" t="s">
        <v>89</v>
      </c>
      <c r="D289" s="30" t="s">
        <v>90</v>
      </c>
      <c r="E289" s="30">
        <v>40000</v>
      </c>
      <c r="F289" s="30">
        <v>40312</v>
      </c>
      <c r="G289" s="30" t="s">
        <v>26</v>
      </c>
      <c r="H289" s="31">
        <f t="shared" si="10"/>
        <v>0</v>
      </c>
      <c r="I289" s="31">
        <f t="shared" si="11"/>
        <v>0</v>
      </c>
      <c r="J289" s="31">
        <f t="shared" ref="J289:S289" si="72">+I289+J68</f>
        <v>0</v>
      </c>
      <c r="K289" s="31">
        <f t="shared" si="72"/>
        <v>0</v>
      </c>
      <c r="L289" s="31">
        <f t="shared" si="72"/>
        <v>0</v>
      </c>
      <c r="M289" s="31">
        <f t="shared" si="72"/>
        <v>0</v>
      </c>
      <c r="N289" s="31">
        <f t="shared" si="72"/>
        <v>0</v>
      </c>
      <c r="O289" s="31">
        <f t="shared" si="72"/>
        <v>0</v>
      </c>
      <c r="P289" s="31">
        <f t="shared" si="72"/>
        <v>0</v>
      </c>
      <c r="Q289" s="31">
        <f t="shared" si="72"/>
        <v>0</v>
      </c>
      <c r="R289" s="31">
        <f t="shared" si="72"/>
        <v>0</v>
      </c>
      <c r="S289" s="31">
        <f t="shared" si="72"/>
        <v>0</v>
      </c>
    </row>
    <row r="290" spans="1:19" ht="15" x14ac:dyDescent="0.2">
      <c r="A290" s="25"/>
      <c r="B290" s="25"/>
      <c r="C290" s="25"/>
      <c r="D290" s="25"/>
      <c r="E290" s="25"/>
      <c r="F290" s="25"/>
      <c r="G290" s="25"/>
      <c r="H290" s="27"/>
      <c r="I290" s="27"/>
      <c r="J290" s="27"/>
      <c r="K290" s="27"/>
      <c r="L290" s="27"/>
      <c r="M290" s="27"/>
      <c r="N290" s="27"/>
      <c r="O290" s="27"/>
      <c r="P290" s="27"/>
      <c r="Q290" s="27"/>
      <c r="R290" s="27"/>
      <c r="S290" s="27"/>
    </row>
    <row r="291" spans="1:19" ht="16.5" thickBot="1" x14ac:dyDescent="0.3">
      <c r="A291" s="25"/>
      <c r="B291" s="25"/>
      <c r="C291" s="25"/>
      <c r="D291" s="25"/>
      <c r="E291" s="25"/>
      <c r="F291" s="25"/>
      <c r="G291" s="25"/>
      <c r="H291" s="36">
        <f>SUM(H228:H290)</f>
        <v>3223000</v>
      </c>
      <c r="I291" s="36">
        <f t="shared" ref="I291:J291" si="73">SUM(I228:I290)</f>
        <v>6775000</v>
      </c>
      <c r="J291" s="36">
        <f t="shared" si="73"/>
        <v>10983000</v>
      </c>
      <c r="K291" s="36">
        <f t="shared" ref="K291:S291" si="74">SUM(K228:K290)</f>
        <v>15085000</v>
      </c>
      <c r="L291" s="36">
        <f t="shared" si="74"/>
        <v>18942000</v>
      </c>
      <c r="M291" s="36">
        <f t="shared" si="74"/>
        <v>22972000</v>
      </c>
      <c r="N291" s="36">
        <f t="shared" si="74"/>
        <v>27260000</v>
      </c>
      <c r="O291" s="36">
        <f t="shared" si="74"/>
        <v>32019000</v>
      </c>
      <c r="P291" s="36">
        <f t="shared" si="74"/>
        <v>36696000</v>
      </c>
      <c r="Q291" s="36">
        <f t="shared" si="74"/>
        <v>40583000</v>
      </c>
      <c r="R291" s="36">
        <f t="shared" si="74"/>
        <v>44462000</v>
      </c>
      <c r="S291" s="36">
        <f t="shared" si="74"/>
        <v>48492000</v>
      </c>
    </row>
    <row r="292" spans="1:19" ht="15.75" thickTop="1" x14ac:dyDescent="0.2">
      <c r="A292" s="25"/>
      <c r="B292" s="25"/>
      <c r="C292" s="25"/>
      <c r="D292" s="25"/>
      <c r="E292" s="25"/>
      <c r="F292" s="25"/>
      <c r="G292" s="25"/>
      <c r="H292" s="27"/>
      <c r="I292" s="27"/>
      <c r="J292" s="27"/>
      <c r="K292" s="27"/>
      <c r="L292" s="27"/>
      <c r="M292" s="27"/>
      <c r="N292" s="27"/>
      <c r="O292" s="27"/>
      <c r="P292" s="27"/>
      <c r="Q292" s="27"/>
      <c r="R292" s="27"/>
      <c r="S292" s="27"/>
    </row>
    <row r="293" spans="1:19" ht="15" x14ac:dyDescent="0.2">
      <c r="A293" s="25"/>
      <c r="B293" s="25"/>
      <c r="C293" s="25"/>
      <c r="D293" s="25"/>
      <c r="E293" s="25"/>
      <c r="F293" s="25"/>
      <c r="G293" s="25"/>
      <c r="H293" s="27"/>
      <c r="I293" s="27"/>
      <c r="J293" s="27"/>
      <c r="K293" s="27"/>
      <c r="L293" s="27"/>
      <c r="M293" s="27"/>
      <c r="N293" s="27"/>
      <c r="O293" s="27"/>
      <c r="P293" s="27"/>
      <c r="Q293" s="27"/>
      <c r="R293" s="27"/>
      <c r="S293" s="27"/>
    </row>
    <row r="294" spans="1:19" ht="15" x14ac:dyDescent="0.2">
      <c r="A294" s="30">
        <v>2801</v>
      </c>
      <c r="B294" s="30">
        <v>1</v>
      </c>
      <c r="C294" s="30" t="s">
        <v>91</v>
      </c>
      <c r="D294" s="30" t="s">
        <v>92</v>
      </c>
      <c r="E294" s="30">
        <v>40000</v>
      </c>
      <c r="F294" s="30">
        <v>40323</v>
      </c>
      <c r="G294" s="30" t="s">
        <v>26</v>
      </c>
      <c r="H294" s="31">
        <f t="shared" ref="H294:H357" si="75">+H73</f>
        <v>76375</v>
      </c>
      <c r="I294" s="31">
        <f t="shared" ref="I294:I357" si="76">+H73+I73</f>
        <v>336375</v>
      </c>
      <c r="J294" s="31">
        <f t="shared" ref="J294:S294" si="77">+I294+J73</f>
        <v>356525</v>
      </c>
      <c r="K294" s="31">
        <f t="shared" si="77"/>
        <v>397150</v>
      </c>
      <c r="L294" s="31">
        <f t="shared" si="77"/>
        <v>462215</v>
      </c>
      <c r="M294" s="31">
        <f t="shared" si="77"/>
        <v>494715</v>
      </c>
      <c r="N294" s="31">
        <f t="shared" si="77"/>
        <v>502840</v>
      </c>
      <c r="O294" s="31">
        <f t="shared" si="77"/>
        <v>523900</v>
      </c>
      <c r="P294" s="31">
        <f t="shared" si="77"/>
        <v>546000</v>
      </c>
      <c r="Q294" s="31">
        <f t="shared" si="77"/>
        <v>564655</v>
      </c>
      <c r="R294" s="31">
        <f t="shared" si="77"/>
        <v>577655</v>
      </c>
      <c r="S294" s="31">
        <f t="shared" si="77"/>
        <v>650000</v>
      </c>
    </row>
    <row r="295" spans="1:19" ht="15" x14ac:dyDescent="0.2">
      <c r="A295" s="30">
        <v>2802</v>
      </c>
      <c r="B295" s="30">
        <v>1</v>
      </c>
      <c r="C295" s="30" t="s">
        <v>93</v>
      </c>
      <c r="D295" s="30" t="s">
        <v>94</v>
      </c>
      <c r="E295" s="30">
        <v>40000</v>
      </c>
      <c r="F295" s="30">
        <v>40323</v>
      </c>
      <c r="G295" s="30" t="s">
        <v>26</v>
      </c>
      <c r="H295" s="31">
        <f t="shared" si="75"/>
        <v>500000</v>
      </c>
      <c r="I295" s="31">
        <f t="shared" si="76"/>
        <v>1250000</v>
      </c>
      <c r="J295" s="31">
        <f t="shared" ref="J295:S295" si="78">+I295+J74</f>
        <v>2000000</v>
      </c>
      <c r="K295" s="31">
        <f t="shared" si="78"/>
        <v>2750000</v>
      </c>
      <c r="L295" s="31">
        <f t="shared" si="78"/>
        <v>3500000</v>
      </c>
      <c r="M295" s="31">
        <f t="shared" si="78"/>
        <v>3800000</v>
      </c>
      <c r="N295" s="31">
        <f t="shared" si="78"/>
        <v>3950000</v>
      </c>
      <c r="O295" s="31">
        <f t="shared" si="78"/>
        <v>4100000</v>
      </c>
      <c r="P295" s="31">
        <f t="shared" si="78"/>
        <v>4600000</v>
      </c>
      <c r="Q295" s="31">
        <f t="shared" si="78"/>
        <v>5100000</v>
      </c>
      <c r="R295" s="31">
        <f t="shared" si="78"/>
        <v>5600000</v>
      </c>
      <c r="S295" s="31">
        <f t="shared" si="78"/>
        <v>6000000</v>
      </c>
    </row>
    <row r="296" spans="1:19" ht="15" x14ac:dyDescent="0.2">
      <c r="A296" s="30">
        <v>2802</v>
      </c>
      <c r="B296" s="30">
        <v>3</v>
      </c>
      <c r="C296" s="30" t="s">
        <v>93</v>
      </c>
      <c r="D296" s="30" t="s">
        <v>95</v>
      </c>
      <c r="E296" s="30">
        <v>40000</v>
      </c>
      <c r="F296" s="30">
        <v>40323</v>
      </c>
      <c r="G296" s="30" t="s">
        <v>26</v>
      </c>
      <c r="H296" s="31">
        <f t="shared" si="75"/>
        <v>0</v>
      </c>
      <c r="I296" s="31">
        <f t="shared" si="76"/>
        <v>0</v>
      </c>
      <c r="J296" s="31">
        <f t="shared" ref="J296:S296" si="79">+I296+J75</f>
        <v>0</v>
      </c>
      <c r="K296" s="31">
        <f t="shared" si="79"/>
        <v>0</v>
      </c>
      <c r="L296" s="31">
        <f t="shared" si="79"/>
        <v>0</v>
      </c>
      <c r="M296" s="31">
        <f t="shared" si="79"/>
        <v>0</v>
      </c>
      <c r="N296" s="31">
        <f t="shared" si="79"/>
        <v>0</v>
      </c>
      <c r="O296" s="31">
        <f t="shared" si="79"/>
        <v>0</v>
      </c>
      <c r="P296" s="31">
        <f t="shared" si="79"/>
        <v>0</v>
      </c>
      <c r="Q296" s="31">
        <f t="shared" si="79"/>
        <v>0</v>
      </c>
      <c r="R296" s="31">
        <f t="shared" si="79"/>
        <v>0</v>
      </c>
      <c r="S296" s="31">
        <f t="shared" si="79"/>
        <v>0</v>
      </c>
    </row>
    <row r="297" spans="1:19" ht="15" x14ac:dyDescent="0.2">
      <c r="A297" s="30">
        <v>2802</v>
      </c>
      <c r="B297" s="30">
        <v>4</v>
      </c>
      <c r="C297" s="30" t="s">
        <v>93</v>
      </c>
      <c r="D297" s="30" t="s">
        <v>96</v>
      </c>
      <c r="E297" s="30">
        <v>40000</v>
      </c>
      <c r="F297" s="30">
        <v>40323</v>
      </c>
      <c r="G297" s="30" t="s">
        <v>26</v>
      </c>
      <c r="H297" s="31">
        <f t="shared" si="75"/>
        <v>0</v>
      </c>
      <c r="I297" s="31">
        <f t="shared" si="76"/>
        <v>0</v>
      </c>
      <c r="J297" s="31">
        <f t="shared" ref="J297:S297" si="80">+I297+J76</f>
        <v>0</v>
      </c>
      <c r="K297" s="31">
        <f t="shared" si="80"/>
        <v>0</v>
      </c>
      <c r="L297" s="31">
        <f t="shared" si="80"/>
        <v>0</v>
      </c>
      <c r="M297" s="31">
        <f t="shared" si="80"/>
        <v>0</v>
      </c>
      <c r="N297" s="31">
        <f t="shared" si="80"/>
        <v>0</v>
      </c>
      <c r="O297" s="31">
        <f t="shared" si="80"/>
        <v>0</v>
      </c>
      <c r="P297" s="31">
        <f t="shared" si="80"/>
        <v>0</v>
      </c>
      <c r="Q297" s="31">
        <f t="shared" si="80"/>
        <v>0</v>
      </c>
      <c r="R297" s="31">
        <f t="shared" si="80"/>
        <v>0</v>
      </c>
      <c r="S297" s="31">
        <f t="shared" si="80"/>
        <v>0</v>
      </c>
    </row>
    <row r="298" spans="1:19" ht="15" x14ac:dyDescent="0.2">
      <c r="A298" s="30">
        <v>2802</v>
      </c>
      <c r="B298" s="30">
        <v>5</v>
      </c>
      <c r="C298" s="30" t="s">
        <v>93</v>
      </c>
      <c r="D298" s="30" t="s">
        <v>97</v>
      </c>
      <c r="E298" s="30">
        <v>40000</v>
      </c>
      <c r="F298" s="30">
        <v>40323</v>
      </c>
      <c r="G298" s="30" t="s">
        <v>26</v>
      </c>
      <c r="H298" s="31">
        <f t="shared" si="75"/>
        <v>0</v>
      </c>
      <c r="I298" s="31">
        <f t="shared" si="76"/>
        <v>0</v>
      </c>
      <c r="J298" s="31">
        <f t="shared" ref="J298:S298" si="81">+I298+J77</f>
        <v>0</v>
      </c>
      <c r="K298" s="31">
        <f t="shared" si="81"/>
        <v>0</v>
      </c>
      <c r="L298" s="31">
        <f t="shared" si="81"/>
        <v>0</v>
      </c>
      <c r="M298" s="31">
        <f t="shared" si="81"/>
        <v>0</v>
      </c>
      <c r="N298" s="31">
        <f t="shared" si="81"/>
        <v>0</v>
      </c>
      <c r="O298" s="31">
        <f t="shared" si="81"/>
        <v>0</v>
      </c>
      <c r="P298" s="31">
        <f t="shared" si="81"/>
        <v>0</v>
      </c>
      <c r="Q298" s="31">
        <f t="shared" si="81"/>
        <v>0</v>
      </c>
      <c r="R298" s="31">
        <f t="shared" si="81"/>
        <v>0</v>
      </c>
      <c r="S298" s="31">
        <f t="shared" si="81"/>
        <v>0</v>
      </c>
    </row>
    <row r="299" spans="1:19" ht="15" x14ac:dyDescent="0.2">
      <c r="A299" s="30">
        <v>2802</v>
      </c>
      <c r="B299" s="30">
        <v>6</v>
      </c>
      <c r="C299" s="30" t="s">
        <v>93</v>
      </c>
      <c r="D299" s="30" t="s">
        <v>97</v>
      </c>
      <c r="E299" s="30">
        <v>40000</v>
      </c>
      <c r="F299" s="30">
        <v>40323</v>
      </c>
      <c r="G299" s="30" t="s">
        <v>26</v>
      </c>
      <c r="H299" s="31">
        <f t="shared" si="75"/>
        <v>0</v>
      </c>
      <c r="I299" s="31">
        <f t="shared" si="76"/>
        <v>0</v>
      </c>
      <c r="J299" s="31">
        <f t="shared" ref="J299:S299" si="82">+I299+J78</f>
        <v>0</v>
      </c>
      <c r="K299" s="31">
        <f t="shared" si="82"/>
        <v>0</v>
      </c>
      <c r="L299" s="31">
        <f t="shared" si="82"/>
        <v>0</v>
      </c>
      <c r="M299" s="31">
        <f t="shared" si="82"/>
        <v>0</v>
      </c>
      <c r="N299" s="31">
        <f t="shared" si="82"/>
        <v>0</v>
      </c>
      <c r="O299" s="31">
        <f t="shared" si="82"/>
        <v>0</v>
      </c>
      <c r="P299" s="31">
        <f t="shared" si="82"/>
        <v>0</v>
      </c>
      <c r="Q299" s="31">
        <f t="shared" si="82"/>
        <v>0</v>
      </c>
      <c r="R299" s="31">
        <f t="shared" si="82"/>
        <v>0</v>
      </c>
      <c r="S299" s="31">
        <f t="shared" si="82"/>
        <v>0</v>
      </c>
    </row>
    <row r="300" spans="1:19" ht="15" x14ac:dyDescent="0.2">
      <c r="A300" s="30">
        <v>2803</v>
      </c>
      <c r="B300" s="30">
        <v>1</v>
      </c>
      <c r="C300" s="30" t="s">
        <v>98</v>
      </c>
      <c r="D300" s="30" t="s">
        <v>96</v>
      </c>
      <c r="E300" s="30" t="s">
        <v>99</v>
      </c>
      <c r="F300" s="30">
        <v>40323</v>
      </c>
      <c r="G300" s="30" t="s">
        <v>26</v>
      </c>
      <c r="H300" s="31">
        <f t="shared" si="75"/>
        <v>0</v>
      </c>
      <c r="I300" s="31">
        <f t="shared" si="76"/>
        <v>50000</v>
      </c>
      <c r="J300" s="31">
        <f t="shared" ref="J300:S300" si="83">+I300+J79</f>
        <v>100000</v>
      </c>
      <c r="K300" s="31">
        <f t="shared" si="83"/>
        <v>150000</v>
      </c>
      <c r="L300" s="31">
        <f t="shared" si="83"/>
        <v>200000</v>
      </c>
      <c r="M300" s="31">
        <f t="shared" si="83"/>
        <v>250000</v>
      </c>
      <c r="N300" s="31">
        <f t="shared" si="83"/>
        <v>300000</v>
      </c>
      <c r="O300" s="31">
        <f t="shared" si="83"/>
        <v>350000</v>
      </c>
      <c r="P300" s="31">
        <f t="shared" si="83"/>
        <v>400000</v>
      </c>
      <c r="Q300" s="31">
        <f t="shared" si="83"/>
        <v>450000</v>
      </c>
      <c r="R300" s="31">
        <f t="shared" si="83"/>
        <v>475000</v>
      </c>
      <c r="S300" s="31">
        <f t="shared" si="83"/>
        <v>500000</v>
      </c>
    </row>
    <row r="301" spans="1:19" ht="15" x14ac:dyDescent="0.2">
      <c r="A301" s="30">
        <v>2803</v>
      </c>
      <c r="B301" s="30">
        <v>2</v>
      </c>
      <c r="C301" s="30" t="s">
        <v>98</v>
      </c>
      <c r="D301" s="30" t="s">
        <v>96</v>
      </c>
      <c r="E301" s="30" t="s">
        <v>99</v>
      </c>
      <c r="F301" s="30">
        <v>40323</v>
      </c>
      <c r="G301" s="30" t="s">
        <v>26</v>
      </c>
      <c r="H301" s="31">
        <f t="shared" si="75"/>
        <v>0</v>
      </c>
      <c r="I301" s="31">
        <f t="shared" si="76"/>
        <v>0</v>
      </c>
      <c r="J301" s="31">
        <f t="shared" ref="J301:S301" si="84">+I301+J80</f>
        <v>0</v>
      </c>
      <c r="K301" s="31">
        <f t="shared" si="84"/>
        <v>0</v>
      </c>
      <c r="L301" s="31">
        <f t="shared" si="84"/>
        <v>0</v>
      </c>
      <c r="M301" s="31">
        <f t="shared" si="84"/>
        <v>0</v>
      </c>
      <c r="N301" s="31">
        <f t="shared" si="84"/>
        <v>0</v>
      </c>
      <c r="O301" s="31">
        <f t="shared" si="84"/>
        <v>0</v>
      </c>
      <c r="P301" s="31">
        <f t="shared" si="84"/>
        <v>0</v>
      </c>
      <c r="Q301" s="31">
        <f t="shared" si="84"/>
        <v>0</v>
      </c>
      <c r="R301" s="31">
        <f t="shared" si="84"/>
        <v>0</v>
      </c>
      <c r="S301" s="31">
        <f t="shared" si="84"/>
        <v>0</v>
      </c>
    </row>
    <row r="302" spans="1:19" ht="15" x14ac:dyDescent="0.2">
      <c r="A302" s="30">
        <v>2809</v>
      </c>
      <c r="B302" s="30">
        <v>1</v>
      </c>
      <c r="C302" s="30" t="s">
        <v>100</v>
      </c>
      <c r="D302" s="30" t="s">
        <v>86</v>
      </c>
      <c r="E302" s="30">
        <v>40000</v>
      </c>
      <c r="F302" s="30">
        <v>40323</v>
      </c>
      <c r="G302" s="30" t="s">
        <v>26</v>
      </c>
      <c r="H302" s="31">
        <f t="shared" si="75"/>
        <v>0</v>
      </c>
      <c r="I302" s="31">
        <f t="shared" si="76"/>
        <v>0</v>
      </c>
      <c r="J302" s="31">
        <f t="shared" ref="J302:S302" si="85">+I302+J81</f>
        <v>0</v>
      </c>
      <c r="K302" s="31">
        <f t="shared" si="85"/>
        <v>0</v>
      </c>
      <c r="L302" s="31">
        <f t="shared" si="85"/>
        <v>0</v>
      </c>
      <c r="M302" s="31">
        <f t="shared" si="85"/>
        <v>0</v>
      </c>
      <c r="N302" s="31">
        <f t="shared" si="85"/>
        <v>0</v>
      </c>
      <c r="O302" s="31">
        <f t="shared" si="85"/>
        <v>0</v>
      </c>
      <c r="P302" s="31">
        <f t="shared" si="85"/>
        <v>0</v>
      </c>
      <c r="Q302" s="31">
        <f t="shared" si="85"/>
        <v>0</v>
      </c>
      <c r="R302" s="31">
        <f t="shared" si="85"/>
        <v>0</v>
      </c>
      <c r="S302" s="31">
        <f t="shared" si="85"/>
        <v>0</v>
      </c>
    </row>
    <row r="303" spans="1:19" ht="15" x14ac:dyDescent="0.2">
      <c r="A303" s="30">
        <v>2810</v>
      </c>
      <c r="B303" s="30">
        <v>1</v>
      </c>
      <c r="C303" s="30" t="s">
        <v>101</v>
      </c>
      <c r="D303" s="30" t="s">
        <v>102</v>
      </c>
      <c r="E303" s="30">
        <v>40000</v>
      </c>
      <c r="F303" s="30">
        <v>40323</v>
      </c>
      <c r="G303" s="30" t="s">
        <v>26</v>
      </c>
      <c r="H303" s="31">
        <f t="shared" si="75"/>
        <v>36205</v>
      </c>
      <c r="I303" s="31">
        <f t="shared" si="76"/>
        <v>68547</v>
      </c>
      <c r="J303" s="31">
        <f t="shared" ref="J303:S303" si="86">+I303+J82</f>
        <v>110674</v>
      </c>
      <c r="K303" s="31">
        <f t="shared" si="86"/>
        <v>142295</v>
      </c>
      <c r="L303" s="31">
        <f t="shared" si="86"/>
        <v>191529</v>
      </c>
      <c r="M303" s="31">
        <f t="shared" si="86"/>
        <v>247613</v>
      </c>
      <c r="N303" s="31">
        <f t="shared" si="86"/>
        <v>276196</v>
      </c>
      <c r="O303" s="31">
        <f t="shared" si="86"/>
        <v>318684</v>
      </c>
      <c r="P303" s="31">
        <f t="shared" si="86"/>
        <v>357258</v>
      </c>
      <c r="Q303" s="31">
        <f t="shared" si="86"/>
        <v>413496</v>
      </c>
      <c r="R303" s="31">
        <f t="shared" si="86"/>
        <v>475605</v>
      </c>
      <c r="S303" s="31">
        <f t="shared" si="86"/>
        <v>515000</v>
      </c>
    </row>
    <row r="304" spans="1:19" ht="15" x14ac:dyDescent="0.2">
      <c r="A304" s="30">
        <v>2812</v>
      </c>
      <c r="B304" s="30">
        <v>1</v>
      </c>
      <c r="C304" s="30" t="s">
        <v>103</v>
      </c>
      <c r="D304" s="30" t="s">
        <v>96</v>
      </c>
      <c r="E304" s="30">
        <v>40000</v>
      </c>
      <c r="F304" s="30">
        <v>40323</v>
      </c>
      <c r="G304" s="30" t="s">
        <v>26</v>
      </c>
      <c r="H304" s="31">
        <f t="shared" si="75"/>
        <v>290000</v>
      </c>
      <c r="I304" s="31">
        <f t="shared" si="76"/>
        <v>580000</v>
      </c>
      <c r="J304" s="31">
        <f t="shared" ref="J304:S304" si="87">+I304+J83</f>
        <v>580000</v>
      </c>
      <c r="K304" s="31">
        <f t="shared" si="87"/>
        <v>580000</v>
      </c>
      <c r="L304" s="31">
        <f t="shared" si="87"/>
        <v>580000</v>
      </c>
      <c r="M304" s="31">
        <f t="shared" si="87"/>
        <v>580000</v>
      </c>
      <c r="N304" s="31">
        <f t="shared" si="87"/>
        <v>580000</v>
      </c>
      <c r="O304" s="31">
        <f t="shared" si="87"/>
        <v>580000</v>
      </c>
      <c r="P304" s="31">
        <f t="shared" si="87"/>
        <v>580000</v>
      </c>
      <c r="Q304" s="31">
        <f t="shared" si="87"/>
        <v>580000</v>
      </c>
      <c r="R304" s="31">
        <f t="shared" si="87"/>
        <v>580000</v>
      </c>
      <c r="S304" s="31">
        <f t="shared" si="87"/>
        <v>580000</v>
      </c>
    </row>
    <row r="305" spans="1:19" ht="15" x14ac:dyDescent="0.2">
      <c r="A305" s="30">
        <v>2813</v>
      </c>
      <c r="B305" s="30">
        <v>1</v>
      </c>
      <c r="C305" s="30" t="s">
        <v>104</v>
      </c>
      <c r="D305" s="30" t="s">
        <v>105</v>
      </c>
      <c r="E305" s="30" t="s">
        <v>99</v>
      </c>
      <c r="F305" s="30">
        <v>40323</v>
      </c>
      <c r="G305" s="30" t="s">
        <v>26</v>
      </c>
      <c r="H305" s="31">
        <f t="shared" si="75"/>
        <v>0</v>
      </c>
      <c r="I305" s="31">
        <f t="shared" si="76"/>
        <v>35089</v>
      </c>
      <c r="J305" s="31">
        <f t="shared" ref="J305:S305" si="88">+I305+J84</f>
        <v>50305</v>
      </c>
      <c r="K305" s="31">
        <f t="shared" si="88"/>
        <v>50560</v>
      </c>
      <c r="L305" s="31">
        <f t="shared" si="88"/>
        <v>100943</v>
      </c>
      <c r="M305" s="31">
        <f t="shared" si="88"/>
        <v>151581</v>
      </c>
      <c r="N305" s="31">
        <f t="shared" si="88"/>
        <v>227540</v>
      </c>
      <c r="O305" s="31">
        <f t="shared" si="88"/>
        <v>303884</v>
      </c>
      <c r="P305" s="31">
        <f t="shared" si="88"/>
        <v>380615</v>
      </c>
      <c r="Q305" s="31">
        <f t="shared" si="88"/>
        <v>432672</v>
      </c>
      <c r="R305" s="31">
        <f t="shared" si="88"/>
        <v>484994</v>
      </c>
      <c r="S305" s="31">
        <f t="shared" si="88"/>
        <v>512520</v>
      </c>
    </row>
    <row r="306" spans="1:19" ht="15" x14ac:dyDescent="0.2">
      <c r="A306" s="30">
        <v>2813</v>
      </c>
      <c r="B306" s="30">
        <v>2</v>
      </c>
      <c r="C306" s="30" t="s">
        <v>104</v>
      </c>
      <c r="D306" s="30" t="s">
        <v>106</v>
      </c>
      <c r="E306" s="30" t="s">
        <v>99</v>
      </c>
      <c r="F306" s="30">
        <v>40323</v>
      </c>
      <c r="G306" s="30" t="s">
        <v>26</v>
      </c>
      <c r="H306" s="31">
        <f t="shared" si="75"/>
        <v>0</v>
      </c>
      <c r="I306" s="31">
        <f t="shared" si="76"/>
        <v>0</v>
      </c>
      <c r="J306" s="31">
        <f t="shared" ref="J306:S306" si="89">+I306+J85</f>
        <v>0</v>
      </c>
      <c r="K306" s="31">
        <f t="shared" si="89"/>
        <v>0</v>
      </c>
      <c r="L306" s="31">
        <f t="shared" si="89"/>
        <v>0</v>
      </c>
      <c r="M306" s="31">
        <f t="shared" si="89"/>
        <v>0</v>
      </c>
      <c r="N306" s="31">
        <f t="shared" si="89"/>
        <v>0</v>
      </c>
      <c r="O306" s="31">
        <f t="shared" si="89"/>
        <v>0</v>
      </c>
      <c r="P306" s="31">
        <f t="shared" si="89"/>
        <v>0</v>
      </c>
      <c r="Q306" s="31">
        <f t="shared" si="89"/>
        <v>0</v>
      </c>
      <c r="R306" s="31">
        <f t="shared" si="89"/>
        <v>0</v>
      </c>
      <c r="S306" s="31">
        <f t="shared" si="89"/>
        <v>0</v>
      </c>
    </row>
    <row r="307" spans="1:19" ht="15" x14ac:dyDescent="0.2">
      <c r="A307" s="30">
        <v>2814</v>
      </c>
      <c r="B307" s="30">
        <v>3</v>
      </c>
      <c r="C307" s="30" t="s">
        <v>107</v>
      </c>
      <c r="D307" s="30" t="s">
        <v>105</v>
      </c>
      <c r="E307" s="30" t="s">
        <v>99</v>
      </c>
      <c r="F307" s="30">
        <v>40323</v>
      </c>
      <c r="G307" s="30" t="s">
        <v>26</v>
      </c>
      <c r="H307" s="31">
        <f t="shared" si="75"/>
        <v>512</v>
      </c>
      <c r="I307" s="31">
        <f t="shared" si="76"/>
        <v>1109</v>
      </c>
      <c r="J307" s="31">
        <f t="shared" ref="J307:S307" si="90">+I307+J86</f>
        <v>1792</v>
      </c>
      <c r="K307" s="31">
        <f t="shared" si="90"/>
        <v>2520</v>
      </c>
      <c r="L307" s="31">
        <f t="shared" si="90"/>
        <v>3252</v>
      </c>
      <c r="M307" s="31">
        <f t="shared" si="90"/>
        <v>3987</v>
      </c>
      <c r="N307" s="31">
        <f t="shared" si="90"/>
        <v>4726</v>
      </c>
      <c r="O307" s="31">
        <f t="shared" si="90"/>
        <v>5469</v>
      </c>
      <c r="P307" s="31">
        <f t="shared" si="90"/>
        <v>6216</v>
      </c>
      <c r="Q307" s="31">
        <f t="shared" si="90"/>
        <v>6966</v>
      </c>
      <c r="R307" s="31">
        <f t="shared" si="90"/>
        <v>7720</v>
      </c>
      <c r="S307" s="31">
        <f t="shared" si="90"/>
        <v>8478</v>
      </c>
    </row>
    <row r="308" spans="1:19" ht="15" x14ac:dyDescent="0.2">
      <c r="A308" s="30">
        <v>2814</v>
      </c>
      <c r="B308" s="30">
        <v>3</v>
      </c>
      <c r="C308" s="30" t="s">
        <v>107</v>
      </c>
      <c r="D308" s="30" t="s">
        <v>105</v>
      </c>
      <c r="E308" s="30">
        <v>40000</v>
      </c>
      <c r="F308" s="30">
        <v>40323</v>
      </c>
      <c r="G308" s="30" t="s">
        <v>26</v>
      </c>
      <c r="H308" s="31">
        <f t="shared" si="75"/>
        <v>25271</v>
      </c>
      <c r="I308" s="31">
        <f t="shared" si="76"/>
        <v>50588</v>
      </c>
      <c r="J308" s="31">
        <f t="shared" ref="J308:S308" si="91">+I308+J87</f>
        <v>75950</v>
      </c>
      <c r="K308" s="31">
        <f t="shared" si="91"/>
        <v>76336</v>
      </c>
      <c r="L308" s="31">
        <f t="shared" si="91"/>
        <v>76724</v>
      </c>
      <c r="M308" s="31">
        <f t="shared" si="91"/>
        <v>77114</v>
      </c>
      <c r="N308" s="31">
        <f t="shared" si="91"/>
        <v>77506</v>
      </c>
      <c r="O308" s="31">
        <f t="shared" si="91"/>
        <v>77900</v>
      </c>
      <c r="P308" s="31">
        <f t="shared" si="91"/>
        <v>78296</v>
      </c>
      <c r="Q308" s="31">
        <f t="shared" si="91"/>
        <v>78694</v>
      </c>
      <c r="R308" s="31">
        <f t="shared" si="91"/>
        <v>79094</v>
      </c>
      <c r="S308" s="31">
        <f t="shared" si="91"/>
        <v>79498</v>
      </c>
    </row>
    <row r="309" spans="1:19" ht="15" x14ac:dyDescent="0.2">
      <c r="A309" s="30">
        <v>2814</v>
      </c>
      <c r="B309" s="30">
        <v>5</v>
      </c>
      <c r="C309" s="30" t="s">
        <v>107</v>
      </c>
      <c r="D309" s="30" t="s">
        <v>106</v>
      </c>
      <c r="E309" s="30" t="s">
        <v>99</v>
      </c>
      <c r="F309" s="30">
        <v>40323</v>
      </c>
      <c r="G309" s="30" t="s">
        <v>26</v>
      </c>
      <c r="H309" s="31">
        <f t="shared" si="75"/>
        <v>0</v>
      </c>
      <c r="I309" s="31">
        <f t="shared" si="76"/>
        <v>0</v>
      </c>
      <c r="J309" s="31">
        <f t="shared" ref="J309:S309" si="92">+I309+J88</f>
        <v>0</v>
      </c>
      <c r="K309" s="31">
        <f t="shared" si="92"/>
        <v>0</v>
      </c>
      <c r="L309" s="31">
        <f t="shared" si="92"/>
        <v>0</v>
      </c>
      <c r="M309" s="31">
        <f t="shared" si="92"/>
        <v>0</v>
      </c>
      <c r="N309" s="31">
        <f t="shared" si="92"/>
        <v>0</v>
      </c>
      <c r="O309" s="31">
        <f t="shared" si="92"/>
        <v>0</v>
      </c>
      <c r="P309" s="31">
        <f t="shared" si="92"/>
        <v>0</v>
      </c>
      <c r="Q309" s="31">
        <f t="shared" si="92"/>
        <v>0</v>
      </c>
      <c r="R309" s="31">
        <f t="shared" si="92"/>
        <v>0</v>
      </c>
      <c r="S309" s="31">
        <f t="shared" si="92"/>
        <v>0</v>
      </c>
    </row>
    <row r="310" spans="1:19" ht="15" x14ac:dyDescent="0.2">
      <c r="A310" s="30">
        <v>2814</v>
      </c>
      <c r="B310" s="30">
        <v>5</v>
      </c>
      <c r="C310" s="30" t="s">
        <v>107</v>
      </c>
      <c r="D310" s="30" t="s">
        <v>106</v>
      </c>
      <c r="E310" s="30">
        <v>40000</v>
      </c>
      <c r="F310" s="30">
        <v>40323</v>
      </c>
      <c r="G310" s="30" t="s">
        <v>26</v>
      </c>
      <c r="H310" s="31">
        <f t="shared" si="75"/>
        <v>0</v>
      </c>
      <c r="I310" s="31">
        <f t="shared" si="76"/>
        <v>0</v>
      </c>
      <c r="J310" s="31">
        <f t="shared" ref="J310:S310" si="93">+I310+J89</f>
        <v>0</v>
      </c>
      <c r="K310" s="31">
        <f t="shared" si="93"/>
        <v>0</v>
      </c>
      <c r="L310" s="31">
        <f t="shared" si="93"/>
        <v>0</v>
      </c>
      <c r="M310" s="31">
        <f t="shared" si="93"/>
        <v>0</v>
      </c>
      <c r="N310" s="31">
        <f t="shared" si="93"/>
        <v>0</v>
      </c>
      <c r="O310" s="31">
        <f t="shared" si="93"/>
        <v>0</v>
      </c>
      <c r="P310" s="31">
        <f t="shared" si="93"/>
        <v>0</v>
      </c>
      <c r="Q310" s="31">
        <f t="shared" si="93"/>
        <v>0</v>
      </c>
      <c r="R310" s="31">
        <f t="shared" si="93"/>
        <v>0</v>
      </c>
      <c r="S310" s="31">
        <f t="shared" si="93"/>
        <v>0</v>
      </c>
    </row>
    <row r="311" spans="1:19" ht="15" x14ac:dyDescent="0.2">
      <c r="A311" s="30">
        <v>2814</v>
      </c>
      <c r="B311" s="30">
        <v>7</v>
      </c>
      <c r="C311" s="30" t="s">
        <v>107</v>
      </c>
      <c r="D311" s="30" t="s">
        <v>106</v>
      </c>
      <c r="E311" s="30" t="s">
        <v>99</v>
      </c>
      <c r="F311" s="30">
        <v>40323</v>
      </c>
      <c r="G311" s="30" t="s">
        <v>26</v>
      </c>
      <c r="H311" s="31">
        <f t="shared" si="75"/>
        <v>12664</v>
      </c>
      <c r="I311" s="31">
        <f t="shared" si="76"/>
        <v>25392</v>
      </c>
      <c r="J311" s="31">
        <f t="shared" ref="J311:S311" si="94">+I311+J90</f>
        <v>38185</v>
      </c>
      <c r="K311" s="31">
        <f t="shared" si="94"/>
        <v>51043</v>
      </c>
      <c r="L311" s="31">
        <f t="shared" si="94"/>
        <v>63966</v>
      </c>
      <c r="M311" s="31">
        <f t="shared" si="94"/>
        <v>76955</v>
      </c>
      <c r="N311" s="31">
        <f t="shared" si="94"/>
        <v>90009</v>
      </c>
      <c r="O311" s="31">
        <f t="shared" si="94"/>
        <v>103130</v>
      </c>
      <c r="P311" s="31">
        <f t="shared" si="94"/>
        <v>116317</v>
      </c>
      <c r="Q311" s="31">
        <f t="shared" si="94"/>
        <v>129571</v>
      </c>
      <c r="R311" s="31">
        <f t="shared" si="94"/>
        <v>142892</v>
      </c>
      <c r="S311" s="31">
        <f t="shared" si="94"/>
        <v>156281</v>
      </c>
    </row>
    <row r="312" spans="1:19" ht="15" x14ac:dyDescent="0.2">
      <c r="A312" s="30">
        <v>2814</v>
      </c>
      <c r="B312" s="30">
        <v>7</v>
      </c>
      <c r="C312" s="30" t="s">
        <v>107</v>
      </c>
      <c r="D312" s="30" t="s">
        <v>106</v>
      </c>
      <c r="E312" s="30">
        <v>40000</v>
      </c>
      <c r="F312" s="30">
        <v>40323</v>
      </c>
      <c r="G312" s="30" t="s">
        <v>26</v>
      </c>
      <c r="H312" s="31">
        <f t="shared" si="75"/>
        <v>6719</v>
      </c>
      <c r="I312" s="31">
        <f t="shared" si="76"/>
        <v>13472</v>
      </c>
      <c r="J312" s="31">
        <f t="shared" ref="J312:S312" si="95">+I312+J91</f>
        <v>20259</v>
      </c>
      <c r="K312" s="31">
        <f t="shared" si="95"/>
        <v>27081</v>
      </c>
      <c r="L312" s="31">
        <f t="shared" si="95"/>
        <v>33937</v>
      </c>
      <c r="M312" s="31">
        <f t="shared" si="95"/>
        <v>40828</v>
      </c>
      <c r="N312" s="31">
        <f t="shared" si="95"/>
        <v>47754</v>
      </c>
      <c r="O312" s="31">
        <f t="shared" si="95"/>
        <v>54715</v>
      </c>
      <c r="P312" s="31">
        <f t="shared" si="95"/>
        <v>61712</v>
      </c>
      <c r="Q312" s="31">
        <f t="shared" si="95"/>
        <v>68744</v>
      </c>
      <c r="R312" s="31">
        <f t="shared" si="95"/>
        <v>75812</v>
      </c>
      <c r="S312" s="31">
        <f t="shared" si="95"/>
        <v>82917</v>
      </c>
    </row>
    <row r="313" spans="1:19" ht="15" x14ac:dyDescent="0.2">
      <c r="A313" s="30">
        <v>2820</v>
      </c>
      <c r="B313" s="30">
        <v>1</v>
      </c>
      <c r="C313" s="30" t="s">
        <v>108</v>
      </c>
      <c r="D313" s="30" t="s">
        <v>109</v>
      </c>
      <c r="E313" s="30">
        <v>40000</v>
      </c>
      <c r="F313" s="30">
        <v>40323</v>
      </c>
      <c r="G313" s="30" t="s">
        <v>26</v>
      </c>
      <c r="H313" s="31">
        <f t="shared" si="75"/>
        <v>100000</v>
      </c>
      <c r="I313" s="31">
        <f t="shared" si="76"/>
        <v>1100000</v>
      </c>
      <c r="J313" s="31">
        <f t="shared" ref="J313:S313" si="96">+I313+J92</f>
        <v>1850000</v>
      </c>
      <c r="K313" s="31">
        <f t="shared" si="96"/>
        <v>2600000</v>
      </c>
      <c r="L313" s="31">
        <f t="shared" si="96"/>
        <v>2900000</v>
      </c>
      <c r="M313" s="31">
        <f t="shared" si="96"/>
        <v>3100000</v>
      </c>
      <c r="N313" s="31">
        <f t="shared" si="96"/>
        <v>3300000</v>
      </c>
      <c r="O313" s="31">
        <f t="shared" si="96"/>
        <v>3400000</v>
      </c>
      <c r="P313" s="31">
        <f t="shared" si="96"/>
        <v>3400000</v>
      </c>
      <c r="Q313" s="31">
        <f t="shared" si="96"/>
        <v>3400000</v>
      </c>
      <c r="R313" s="31">
        <f t="shared" si="96"/>
        <v>3400000</v>
      </c>
      <c r="S313" s="31">
        <f t="shared" si="96"/>
        <v>3400000</v>
      </c>
    </row>
    <row r="314" spans="1:19" ht="15" x14ac:dyDescent="0.2">
      <c r="A314" s="30">
        <v>2820</v>
      </c>
      <c r="B314" s="30">
        <v>2</v>
      </c>
      <c r="C314" s="30" t="s">
        <v>108</v>
      </c>
      <c r="D314" s="30" t="s">
        <v>102</v>
      </c>
      <c r="E314" s="30" t="s">
        <v>99</v>
      </c>
      <c r="F314" s="30">
        <v>40323</v>
      </c>
      <c r="G314" s="30" t="s">
        <v>26</v>
      </c>
      <c r="H314" s="31">
        <f t="shared" si="75"/>
        <v>0</v>
      </c>
      <c r="I314" s="31">
        <f t="shared" si="76"/>
        <v>0</v>
      </c>
      <c r="J314" s="31">
        <f t="shared" ref="J314:S314" si="97">+I314+J93</f>
        <v>100000</v>
      </c>
      <c r="K314" s="31">
        <f t="shared" si="97"/>
        <v>175000</v>
      </c>
      <c r="L314" s="31">
        <f t="shared" si="97"/>
        <v>250000</v>
      </c>
      <c r="M314" s="31">
        <f t="shared" si="97"/>
        <v>260000</v>
      </c>
      <c r="N314" s="31">
        <f t="shared" si="97"/>
        <v>260000</v>
      </c>
      <c r="O314" s="31">
        <f t="shared" si="97"/>
        <v>260000</v>
      </c>
      <c r="P314" s="31">
        <f t="shared" si="97"/>
        <v>260000</v>
      </c>
      <c r="Q314" s="31">
        <f t="shared" si="97"/>
        <v>260000</v>
      </c>
      <c r="R314" s="31">
        <f t="shared" si="97"/>
        <v>260000</v>
      </c>
      <c r="S314" s="31">
        <f t="shared" si="97"/>
        <v>260000</v>
      </c>
    </row>
    <row r="315" spans="1:19" ht="15" x14ac:dyDescent="0.2">
      <c r="A315" s="30">
        <v>2821</v>
      </c>
      <c r="B315" s="30">
        <v>1</v>
      </c>
      <c r="C315" s="30" t="s">
        <v>110</v>
      </c>
      <c r="D315" s="30" t="s">
        <v>94</v>
      </c>
      <c r="E315" s="30" t="s">
        <v>99</v>
      </c>
      <c r="F315" s="30">
        <v>40323</v>
      </c>
      <c r="G315" s="30" t="s">
        <v>26</v>
      </c>
      <c r="H315" s="31">
        <f t="shared" si="75"/>
        <v>0</v>
      </c>
      <c r="I315" s="31">
        <f t="shared" si="76"/>
        <v>0</v>
      </c>
      <c r="J315" s="31">
        <f t="shared" ref="J315:S315" si="98">+I315+J94</f>
        <v>0</v>
      </c>
      <c r="K315" s="31">
        <f t="shared" si="98"/>
        <v>0</v>
      </c>
      <c r="L315" s="31">
        <f t="shared" si="98"/>
        <v>0</v>
      </c>
      <c r="M315" s="31">
        <f t="shared" si="98"/>
        <v>0</v>
      </c>
      <c r="N315" s="31">
        <f t="shared" si="98"/>
        <v>0</v>
      </c>
      <c r="O315" s="31">
        <f t="shared" si="98"/>
        <v>0</v>
      </c>
      <c r="P315" s="31">
        <f t="shared" si="98"/>
        <v>0</v>
      </c>
      <c r="Q315" s="31">
        <f t="shared" si="98"/>
        <v>0</v>
      </c>
      <c r="R315" s="31">
        <f t="shared" si="98"/>
        <v>0</v>
      </c>
      <c r="S315" s="31">
        <f t="shared" si="98"/>
        <v>0</v>
      </c>
    </row>
    <row r="316" spans="1:19" ht="15" x14ac:dyDescent="0.2">
      <c r="A316" s="30">
        <v>2821</v>
      </c>
      <c r="B316" s="30">
        <v>2</v>
      </c>
      <c r="C316" s="30" t="s">
        <v>110</v>
      </c>
      <c r="D316" s="30" t="s">
        <v>94</v>
      </c>
      <c r="E316" s="30" t="s">
        <v>99</v>
      </c>
      <c r="F316" s="30">
        <v>40323</v>
      </c>
      <c r="G316" s="30" t="s">
        <v>26</v>
      </c>
      <c r="H316" s="31">
        <f t="shared" si="75"/>
        <v>0</v>
      </c>
      <c r="I316" s="31">
        <f t="shared" si="76"/>
        <v>0</v>
      </c>
      <c r="J316" s="31">
        <f t="shared" ref="J316:S316" si="99">+I316+J95</f>
        <v>0</v>
      </c>
      <c r="K316" s="31">
        <f t="shared" si="99"/>
        <v>0</v>
      </c>
      <c r="L316" s="31">
        <f t="shared" si="99"/>
        <v>0</v>
      </c>
      <c r="M316" s="31">
        <f t="shared" si="99"/>
        <v>0</v>
      </c>
      <c r="N316" s="31">
        <f t="shared" si="99"/>
        <v>0</v>
      </c>
      <c r="O316" s="31">
        <f t="shared" si="99"/>
        <v>0</v>
      </c>
      <c r="P316" s="31">
        <f t="shared" si="99"/>
        <v>0</v>
      </c>
      <c r="Q316" s="31">
        <f t="shared" si="99"/>
        <v>0</v>
      </c>
      <c r="R316" s="31">
        <f t="shared" si="99"/>
        <v>0</v>
      </c>
      <c r="S316" s="31">
        <f t="shared" si="99"/>
        <v>0</v>
      </c>
    </row>
    <row r="317" spans="1:19" ht="15" x14ac:dyDescent="0.2">
      <c r="A317" s="30">
        <v>2822</v>
      </c>
      <c r="B317" s="30">
        <v>1</v>
      </c>
      <c r="C317" s="30" t="s">
        <v>111</v>
      </c>
      <c r="D317" s="30" t="s">
        <v>96</v>
      </c>
      <c r="E317" s="30">
        <v>40000</v>
      </c>
      <c r="F317" s="30">
        <v>40323</v>
      </c>
      <c r="G317" s="30" t="s">
        <v>26</v>
      </c>
      <c r="H317" s="31">
        <f t="shared" si="75"/>
        <v>41650</v>
      </c>
      <c r="I317" s="31">
        <f t="shared" si="76"/>
        <v>83300</v>
      </c>
      <c r="J317" s="31">
        <f t="shared" ref="J317:S317" si="100">+I317+J96</f>
        <v>124950</v>
      </c>
      <c r="K317" s="31">
        <f t="shared" si="100"/>
        <v>166600</v>
      </c>
      <c r="L317" s="31">
        <f t="shared" si="100"/>
        <v>208250</v>
      </c>
      <c r="M317" s="31">
        <f t="shared" si="100"/>
        <v>249900</v>
      </c>
      <c r="N317" s="31">
        <f t="shared" si="100"/>
        <v>291750</v>
      </c>
      <c r="O317" s="31">
        <f t="shared" si="100"/>
        <v>333400</v>
      </c>
      <c r="P317" s="31">
        <f t="shared" si="100"/>
        <v>375050</v>
      </c>
      <c r="Q317" s="31">
        <f t="shared" si="100"/>
        <v>416700</v>
      </c>
      <c r="R317" s="31">
        <f t="shared" si="100"/>
        <v>458350</v>
      </c>
      <c r="S317" s="31">
        <f t="shared" si="100"/>
        <v>500000</v>
      </c>
    </row>
    <row r="318" spans="1:19" ht="15" x14ac:dyDescent="0.2">
      <c r="A318" s="30">
        <v>2824</v>
      </c>
      <c r="B318" s="30">
        <v>1</v>
      </c>
      <c r="C318" s="30" t="s">
        <v>112</v>
      </c>
      <c r="D318" s="30" t="s">
        <v>96</v>
      </c>
      <c r="E318" s="30" t="s">
        <v>99</v>
      </c>
      <c r="F318" s="30">
        <v>40323</v>
      </c>
      <c r="G318" s="30" t="s">
        <v>26</v>
      </c>
      <c r="H318" s="31">
        <f t="shared" si="75"/>
        <v>59337</v>
      </c>
      <c r="I318" s="31">
        <f t="shared" si="76"/>
        <v>122289</v>
      </c>
      <c r="J318" s="31">
        <f t="shared" ref="J318:S318" si="101">+I318+J97</f>
        <v>188875</v>
      </c>
      <c r="K318" s="31">
        <f t="shared" si="101"/>
        <v>258698</v>
      </c>
      <c r="L318" s="31">
        <f t="shared" si="101"/>
        <v>331361</v>
      </c>
      <c r="M318" s="31">
        <f t="shared" si="101"/>
        <v>406050</v>
      </c>
      <c r="N318" s="31">
        <f t="shared" si="101"/>
        <v>481946</v>
      </c>
      <c r="O318" s="31">
        <f t="shared" si="101"/>
        <v>559056</v>
      </c>
      <c r="P318" s="31">
        <f t="shared" si="101"/>
        <v>638214</v>
      </c>
      <c r="Q318" s="31">
        <f t="shared" si="101"/>
        <v>720260</v>
      </c>
      <c r="R318" s="31">
        <f t="shared" si="101"/>
        <v>805207</v>
      </c>
      <c r="S318" s="31">
        <f t="shared" si="101"/>
        <v>848932</v>
      </c>
    </row>
    <row r="319" spans="1:19" ht="15" x14ac:dyDescent="0.2">
      <c r="A319" s="30">
        <v>2824</v>
      </c>
      <c r="B319" s="30">
        <v>1</v>
      </c>
      <c r="C319" s="30" t="s">
        <v>112</v>
      </c>
      <c r="D319" s="30" t="s">
        <v>96</v>
      </c>
      <c r="E319" s="30">
        <v>40000</v>
      </c>
      <c r="F319" s="30">
        <v>40323</v>
      </c>
      <c r="G319" s="30" t="s">
        <v>26</v>
      </c>
      <c r="H319" s="31">
        <f t="shared" si="75"/>
        <v>1031482</v>
      </c>
      <c r="I319" s="31">
        <f t="shared" si="76"/>
        <v>2064882</v>
      </c>
      <c r="J319" s="31">
        <f t="shared" ref="J319:S319" si="102">+I319+J98</f>
        <v>3100210</v>
      </c>
      <c r="K319" s="31">
        <f t="shared" si="102"/>
        <v>3887256</v>
      </c>
      <c r="L319" s="31">
        <f t="shared" si="102"/>
        <v>4675808</v>
      </c>
      <c r="M319" s="31">
        <f t="shared" si="102"/>
        <v>4965435</v>
      </c>
      <c r="N319" s="31">
        <f t="shared" si="102"/>
        <v>5255703</v>
      </c>
      <c r="O319" s="31">
        <f t="shared" si="102"/>
        <v>5546615</v>
      </c>
      <c r="P319" s="31">
        <f t="shared" si="102"/>
        <v>6338613</v>
      </c>
      <c r="Q319" s="31">
        <f t="shared" si="102"/>
        <v>7132143</v>
      </c>
      <c r="R319" s="31">
        <f t="shared" si="102"/>
        <v>7927213</v>
      </c>
      <c r="S319" s="31">
        <f t="shared" si="102"/>
        <v>8450411</v>
      </c>
    </row>
    <row r="320" spans="1:19" ht="15" x14ac:dyDescent="0.2">
      <c r="A320" s="30">
        <v>2826</v>
      </c>
      <c r="B320" s="30">
        <v>1</v>
      </c>
      <c r="C320" s="30" t="s">
        <v>113</v>
      </c>
      <c r="D320" s="30" t="s">
        <v>94</v>
      </c>
      <c r="E320" s="30" t="s">
        <v>99</v>
      </c>
      <c r="F320" s="30">
        <v>40323</v>
      </c>
      <c r="G320" s="30" t="s">
        <v>26</v>
      </c>
      <c r="H320" s="31">
        <f t="shared" si="75"/>
        <v>0</v>
      </c>
      <c r="I320" s="31">
        <f t="shared" si="76"/>
        <v>0</v>
      </c>
      <c r="J320" s="31">
        <f t="shared" ref="J320:S320" si="103">+I320+J99</f>
        <v>0</v>
      </c>
      <c r="K320" s="31">
        <f t="shared" si="103"/>
        <v>0</v>
      </c>
      <c r="L320" s="31">
        <f t="shared" si="103"/>
        <v>0</v>
      </c>
      <c r="M320" s="31">
        <f t="shared" si="103"/>
        <v>0</v>
      </c>
      <c r="N320" s="31">
        <f t="shared" si="103"/>
        <v>0</v>
      </c>
      <c r="O320" s="31">
        <f t="shared" si="103"/>
        <v>0</v>
      </c>
      <c r="P320" s="31">
        <f t="shared" si="103"/>
        <v>0</v>
      </c>
      <c r="Q320" s="31">
        <f t="shared" si="103"/>
        <v>0</v>
      </c>
      <c r="R320" s="31">
        <f t="shared" si="103"/>
        <v>0</v>
      </c>
      <c r="S320" s="31">
        <f t="shared" si="103"/>
        <v>0</v>
      </c>
    </row>
    <row r="321" spans="1:19" ht="15" x14ac:dyDescent="0.2">
      <c r="A321" s="30">
        <v>2827</v>
      </c>
      <c r="B321" s="30">
        <v>1</v>
      </c>
      <c r="C321" s="30" t="s">
        <v>114</v>
      </c>
      <c r="D321" s="30" t="s">
        <v>115</v>
      </c>
      <c r="E321" s="30" t="s">
        <v>99</v>
      </c>
      <c r="F321" s="30">
        <v>40323</v>
      </c>
      <c r="G321" s="30" t="s">
        <v>26</v>
      </c>
      <c r="H321" s="31">
        <f t="shared" si="75"/>
        <v>0</v>
      </c>
      <c r="I321" s="31">
        <f t="shared" si="76"/>
        <v>100000</v>
      </c>
      <c r="J321" s="31">
        <f t="shared" ref="J321:S321" si="104">+I321+J100</f>
        <v>400000</v>
      </c>
      <c r="K321" s="31">
        <f t="shared" si="104"/>
        <v>500000</v>
      </c>
      <c r="L321" s="31">
        <f t="shared" si="104"/>
        <v>500000</v>
      </c>
      <c r="M321" s="31">
        <f t="shared" si="104"/>
        <v>500000</v>
      </c>
      <c r="N321" s="31">
        <f t="shared" si="104"/>
        <v>500000</v>
      </c>
      <c r="O321" s="31">
        <f t="shared" si="104"/>
        <v>500000</v>
      </c>
      <c r="P321" s="31">
        <f t="shared" si="104"/>
        <v>500000</v>
      </c>
      <c r="Q321" s="31">
        <f t="shared" si="104"/>
        <v>500000</v>
      </c>
      <c r="R321" s="31">
        <f t="shared" si="104"/>
        <v>500000</v>
      </c>
      <c r="S321" s="31">
        <f t="shared" si="104"/>
        <v>500000</v>
      </c>
    </row>
    <row r="322" spans="1:19" ht="15" x14ac:dyDescent="0.2">
      <c r="A322" s="30">
        <v>2829</v>
      </c>
      <c r="B322" s="30">
        <v>1</v>
      </c>
      <c r="C322" s="30" t="s">
        <v>116</v>
      </c>
      <c r="D322" s="30" t="s">
        <v>106</v>
      </c>
      <c r="E322" s="30" t="s">
        <v>99</v>
      </c>
      <c r="F322" s="30">
        <v>40323</v>
      </c>
      <c r="G322" s="30" t="s">
        <v>26</v>
      </c>
      <c r="H322" s="31">
        <f t="shared" si="75"/>
        <v>0</v>
      </c>
      <c r="I322" s="31">
        <f t="shared" si="76"/>
        <v>50000</v>
      </c>
      <c r="J322" s="31">
        <f t="shared" ref="J322:S322" si="105">+I322+J101</f>
        <v>100000</v>
      </c>
      <c r="K322" s="31">
        <f t="shared" si="105"/>
        <v>150000</v>
      </c>
      <c r="L322" s="31">
        <f t="shared" si="105"/>
        <v>200000</v>
      </c>
      <c r="M322" s="31">
        <f t="shared" si="105"/>
        <v>250000</v>
      </c>
      <c r="N322" s="31">
        <f t="shared" si="105"/>
        <v>300000</v>
      </c>
      <c r="O322" s="31">
        <f t="shared" si="105"/>
        <v>350000</v>
      </c>
      <c r="P322" s="31">
        <f t="shared" si="105"/>
        <v>400000</v>
      </c>
      <c r="Q322" s="31">
        <f t="shared" si="105"/>
        <v>450000</v>
      </c>
      <c r="R322" s="31">
        <f t="shared" si="105"/>
        <v>475000</v>
      </c>
      <c r="S322" s="31">
        <f t="shared" si="105"/>
        <v>500000</v>
      </c>
    </row>
    <row r="323" spans="1:19" ht="15" x14ac:dyDescent="0.2">
      <c r="A323" s="30">
        <v>2830</v>
      </c>
      <c r="B323" s="30">
        <v>1</v>
      </c>
      <c r="C323" s="30" t="s">
        <v>117</v>
      </c>
      <c r="D323" s="30" t="s">
        <v>86</v>
      </c>
      <c r="E323" s="30">
        <v>40000</v>
      </c>
      <c r="F323" s="30">
        <v>40323</v>
      </c>
      <c r="G323" s="30" t="s">
        <v>26</v>
      </c>
      <c r="H323" s="31">
        <f t="shared" si="75"/>
        <v>0</v>
      </c>
      <c r="I323" s="31">
        <f t="shared" si="76"/>
        <v>10000</v>
      </c>
      <c r="J323" s="31">
        <f t="shared" ref="J323:S323" si="106">+I323+J102</f>
        <v>90000</v>
      </c>
      <c r="K323" s="31">
        <f t="shared" si="106"/>
        <v>100000</v>
      </c>
      <c r="L323" s="31">
        <f t="shared" si="106"/>
        <v>100000</v>
      </c>
      <c r="M323" s="31">
        <f t="shared" si="106"/>
        <v>100000</v>
      </c>
      <c r="N323" s="31">
        <f t="shared" si="106"/>
        <v>100000</v>
      </c>
      <c r="O323" s="31">
        <f t="shared" si="106"/>
        <v>110000</v>
      </c>
      <c r="P323" s="31">
        <f t="shared" si="106"/>
        <v>190000</v>
      </c>
      <c r="Q323" s="31">
        <f t="shared" si="106"/>
        <v>200000</v>
      </c>
      <c r="R323" s="31">
        <f t="shared" si="106"/>
        <v>200000</v>
      </c>
      <c r="S323" s="31">
        <f t="shared" si="106"/>
        <v>200000</v>
      </c>
    </row>
    <row r="324" spans="1:19" ht="15" x14ac:dyDescent="0.2">
      <c r="A324" s="30">
        <v>2834</v>
      </c>
      <c r="B324" s="30">
        <v>1</v>
      </c>
      <c r="C324" s="30" t="s">
        <v>118</v>
      </c>
      <c r="D324" s="30" t="s">
        <v>109</v>
      </c>
      <c r="E324" s="30">
        <v>40000</v>
      </c>
      <c r="F324" s="30">
        <v>40323</v>
      </c>
      <c r="G324" s="30" t="s">
        <v>26</v>
      </c>
      <c r="H324" s="31">
        <f t="shared" si="75"/>
        <v>0</v>
      </c>
      <c r="I324" s="31">
        <f t="shared" si="76"/>
        <v>0</v>
      </c>
      <c r="J324" s="31">
        <f t="shared" ref="J324:S324" si="107">+I324+J103</f>
        <v>0</v>
      </c>
      <c r="K324" s="31">
        <f t="shared" si="107"/>
        <v>0</v>
      </c>
      <c r="L324" s="31">
        <f t="shared" si="107"/>
        <v>0</v>
      </c>
      <c r="M324" s="31">
        <f t="shared" si="107"/>
        <v>0</v>
      </c>
      <c r="N324" s="31">
        <f t="shared" si="107"/>
        <v>0</v>
      </c>
      <c r="O324" s="31">
        <f t="shared" si="107"/>
        <v>0</v>
      </c>
      <c r="P324" s="31">
        <f t="shared" si="107"/>
        <v>0</v>
      </c>
      <c r="Q324" s="31">
        <f t="shared" si="107"/>
        <v>0</v>
      </c>
      <c r="R324" s="31">
        <f t="shared" si="107"/>
        <v>0</v>
      </c>
      <c r="S324" s="31">
        <f t="shared" si="107"/>
        <v>0</v>
      </c>
    </row>
    <row r="325" spans="1:19" ht="15" x14ac:dyDescent="0.2">
      <c r="A325" s="30">
        <v>2834</v>
      </c>
      <c r="B325" s="30">
        <v>2</v>
      </c>
      <c r="C325" s="30" t="s">
        <v>118</v>
      </c>
      <c r="D325" s="30" t="s">
        <v>109</v>
      </c>
      <c r="E325" s="30" t="s">
        <v>99</v>
      </c>
      <c r="F325" s="30">
        <v>40323</v>
      </c>
      <c r="G325" s="30" t="s">
        <v>26</v>
      </c>
      <c r="H325" s="31">
        <f t="shared" si="75"/>
        <v>0</v>
      </c>
      <c r="I325" s="31">
        <f t="shared" si="76"/>
        <v>0</v>
      </c>
      <c r="J325" s="31">
        <f t="shared" ref="J325:S325" si="108">+I325+J104</f>
        <v>0</v>
      </c>
      <c r="K325" s="31">
        <f t="shared" si="108"/>
        <v>0</v>
      </c>
      <c r="L325" s="31">
        <f t="shared" si="108"/>
        <v>0</v>
      </c>
      <c r="M325" s="31">
        <f t="shared" si="108"/>
        <v>0</v>
      </c>
      <c r="N325" s="31">
        <f t="shared" si="108"/>
        <v>0</v>
      </c>
      <c r="O325" s="31">
        <f t="shared" si="108"/>
        <v>0</v>
      </c>
      <c r="P325" s="31">
        <f t="shared" si="108"/>
        <v>0</v>
      </c>
      <c r="Q325" s="31">
        <f t="shared" si="108"/>
        <v>0</v>
      </c>
      <c r="R325" s="31">
        <f t="shared" si="108"/>
        <v>0</v>
      </c>
      <c r="S325" s="31">
        <f t="shared" si="108"/>
        <v>0</v>
      </c>
    </row>
    <row r="326" spans="1:19" ht="15" x14ac:dyDescent="0.2">
      <c r="A326" s="30">
        <v>2835</v>
      </c>
      <c r="B326" s="30">
        <v>1</v>
      </c>
      <c r="C326" s="30" t="s">
        <v>119</v>
      </c>
      <c r="D326" s="30" t="s">
        <v>92</v>
      </c>
      <c r="E326" s="30">
        <v>40000</v>
      </c>
      <c r="F326" s="30">
        <v>40323</v>
      </c>
      <c r="G326" s="30" t="s">
        <v>26</v>
      </c>
      <c r="H326" s="31">
        <f t="shared" si="75"/>
        <v>0</v>
      </c>
      <c r="I326" s="31">
        <f t="shared" si="76"/>
        <v>0</v>
      </c>
      <c r="J326" s="31">
        <f t="shared" ref="J326:S326" si="109">+I326+J105</f>
        <v>0</v>
      </c>
      <c r="K326" s="31">
        <f t="shared" si="109"/>
        <v>0</v>
      </c>
      <c r="L326" s="31">
        <f t="shared" si="109"/>
        <v>0</v>
      </c>
      <c r="M326" s="31">
        <f t="shared" si="109"/>
        <v>0</v>
      </c>
      <c r="N326" s="31">
        <f t="shared" si="109"/>
        <v>0</v>
      </c>
      <c r="O326" s="31">
        <f t="shared" si="109"/>
        <v>0</v>
      </c>
      <c r="P326" s="31">
        <f t="shared" si="109"/>
        <v>0</v>
      </c>
      <c r="Q326" s="31">
        <f t="shared" si="109"/>
        <v>0</v>
      </c>
      <c r="R326" s="31">
        <f t="shared" si="109"/>
        <v>0</v>
      </c>
      <c r="S326" s="31">
        <f t="shared" si="109"/>
        <v>0</v>
      </c>
    </row>
    <row r="327" spans="1:19" ht="15" x14ac:dyDescent="0.2">
      <c r="A327" s="30">
        <v>2839</v>
      </c>
      <c r="B327" s="30">
        <v>1</v>
      </c>
      <c r="C327" s="30" t="s">
        <v>120</v>
      </c>
      <c r="D327" s="30" t="s">
        <v>92</v>
      </c>
      <c r="E327" s="30">
        <v>40000</v>
      </c>
      <c r="F327" s="30">
        <v>40323</v>
      </c>
      <c r="G327" s="30" t="s">
        <v>26</v>
      </c>
      <c r="H327" s="31">
        <f t="shared" si="75"/>
        <v>0</v>
      </c>
      <c r="I327" s="31">
        <f t="shared" si="76"/>
        <v>0</v>
      </c>
      <c r="J327" s="31">
        <f t="shared" ref="J327:S327" si="110">+I327+J106</f>
        <v>0</v>
      </c>
      <c r="K327" s="31">
        <f t="shared" si="110"/>
        <v>0</v>
      </c>
      <c r="L327" s="31">
        <f t="shared" si="110"/>
        <v>0</v>
      </c>
      <c r="M327" s="31">
        <f t="shared" si="110"/>
        <v>0</v>
      </c>
      <c r="N327" s="31">
        <f t="shared" si="110"/>
        <v>0</v>
      </c>
      <c r="O327" s="31">
        <f t="shared" si="110"/>
        <v>0</v>
      </c>
      <c r="P327" s="31">
        <f t="shared" si="110"/>
        <v>0</v>
      </c>
      <c r="Q327" s="31">
        <f t="shared" si="110"/>
        <v>0</v>
      </c>
      <c r="R327" s="31">
        <f t="shared" si="110"/>
        <v>0</v>
      </c>
      <c r="S327" s="31">
        <f t="shared" si="110"/>
        <v>0</v>
      </c>
    </row>
    <row r="328" spans="1:19" ht="15" x14ac:dyDescent="0.2">
      <c r="A328" s="30">
        <v>2841</v>
      </c>
      <c r="B328" s="30">
        <v>1</v>
      </c>
      <c r="C328" s="30" t="s">
        <v>121</v>
      </c>
      <c r="D328" s="30" t="s">
        <v>96</v>
      </c>
      <c r="E328" s="30" t="s">
        <v>99</v>
      </c>
      <c r="F328" s="30">
        <v>40323</v>
      </c>
      <c r="G328" s="30" t="s">
        <v>26</v>
      </c>
      <c r="H328" s="31">
        <f t="shared" si="75"/>
        <v>100000</v>
      </c>
      <c r="I328" s="31">
        <f t="shared" si="76"/>
        <v>200000</v>
      </c>
      <c r="J328" s="31">
        <f t="shared" ref="J328:S328" si="111">+I328+J107</f>
        <v>500000</v>
      </c>
      <c r="K328" s="31">
        <f t="shared" si="111"/>
        <v>900000</v>
      </c>
      <c r="L328" s="31">
        <f t="shared" si="111"/>
        <v>1000000</v>
      </c>
      <c r="M328" s="31">
        <f t="shared" si="111"/>
        <v>1000000</v>
      </c>
      <c r="N328" s="31">
        <f t="shared" si="111"/>
        <v>1000000</v>
      </c>
      <c r="O328" s="31">
        <f t="shared" si="111"/>
        <v>1000000</v>
      </c>
      <c r="P328" s="31">
        <f t="shared" si="111"/>
        <v>1000000</v>
      </c>
      <c r="Q328" s="31">
        <f t="shared" si="111"/>
        <v>1000000</v>
      </c>
      <c r="R328" s="31">
        <f t="shared" si="111"/>
        <v>1000000</v>
      </c>
      <c r="S328" s="31">
        <f t="shared" si="111"/>
        <v>1000000</v>
      </c>
    </row>
    <row r="329" spans="1:19" ht="15" x14ac:dyDescent="0.2">
      <c r="A329" s="30">
        <v>2841</v>
      </c>
      <c r="B329" s="30">
        <v>2</v>
      </c>
      <c r="C329" s="30" t="s">
        <v>121</v>
      </c>
      <c r="D329" s="30" t="s">
        <v>94</v>
      </c>
      <c r="E329" s="30" t="s">
        <v>99</v>
      </c>
      <c r="F329" s="30">
        <v>40323</v>
      </c>
      <c r="G329" s="30" t="s">
        <v>26</v>
      </c>
      <c r="H329" s="31">
        <f t="shared" si="75"/>
        <v>0</v>
      </c>
      <c r="I329" s="31">
        <f t="shared" si="76"/>
        <v>0</v>
      </c>
      <c r="J329" s="31">
        <f t="shared" ref="J329:S329" si="112">+I329+J108</f>
        <v>0</v>
      </c>
      <c r="K329" s="31">
        <f t="shared" si="112"/>
        <v>0</v>
      </c>
      <c r="L329" s="31">
        <f t="shared" si="112"/>
        <v>0</v>
      </c>
      <c r="M329" s="31">
        <f t="shared" si="112"/>
        <v>0</v>
      </c>
      <c r="N329" s="31">
        <f t="shared" si="112"/>
        <v>0</v>
      </c>
      <c r="O329" s="31">
        <f t="shared" si="112"/>
        <v>0</v>
      </c>
      <c r="P329" s="31">
        <f t="shared" si="112"/>
        <v>0</v>
      </c>
      <c r="Q329" s="31">
        <f t="shared" si="112"/>
        <v>0</v>
      </c>
      <c r="R329" s="31">
        <f t="shared" si="112"/>
        <v>0</v>
      </c>
      <c r="S329" s="31">
        <f t="shared" si="112"/>
        <v>0</v>
      </c>
    </row>
    <row r="330" spans="1:19" ht="15" x14ac:dyDescent="0.2">
      <c r="A330" s="30">
        <v>2845</v>
      </c>
      <c r="B330" s="30">
        <v>1</v>
      </c>
      <c r="C330" s="30" t="s">
        <v>122</v>
      </c>
      <c r="D330" s="30" t="s">
        <v>86</v>
      </c>
      <c r="E330" s="30">
        <v>40000</v>
      </c>
      <c r="F330" s="30">
        <v>40323</v>
      </c>
      <c r="G330" s="30" t="s">
        <v>26</v>
      </c>
      <c r="H330" s="31">
        <f t="shared" si="75"/>
        <v>0</v>
      </c>
      <c r="I330" s="31">
        <f t="shared" si="76"/>
        <v>0</v>
      </c>
      <c r="J330" s="31">
        <f t="shared" ref="J330:S330" si="113">+I330+J109</f>
        <v>0</v>
      </c>
      <c r="K330" s="31">
        <f t="shared" si="113"/>
        <v>0</v>
      </c>
      <c r="L330" s="31">
        <f t="shared" si="113"/>
        <v>0</v>
      </c>
      <c r="M330" s="31">
        <f t="shared" si="113"/>
        <v>0</v>
      </c>
      <c r="N330" s="31">
        <f t="shared" si="113"/>
        <v>0</v>
      </c>
      <c r="O330" s="31">
        <f t="shared" si="113"/>
        <v>0</v>
      </c>
      <c r="P330" s="31">
        <f t="shared" si="113"/>
        <v>0</v>
      </c>
      <c r="Q330" s="31">
        <f t="shared" si="113"/>
        <v>0</v>
      </c>
      <c r="R330" s="31">
        <f t="shared" si="113"/>
        <v>0</v>
      </c>
      <c r="S330" s="31">
        <f t="shared" si="113"/>
        <v>0</v>
      </c>
    </row>
    <row r="331" spans="1:19" ht="15" x14ac:dyDescent="0.2">
      <c r="A331" s="30">
        <v>2848</v>
      </c>
      <c r="B331" s="30">
        <v>1</v>
      </c>
      <c r="C331" s="30" t="s">
        <v>123</v>
      </c>
      <c r="D331" s="30" t="s">
        <v>106</v>
      </c>
      <c r="E331" s="30">
        <v>40000</v>
      </c>
      <c r="F331" s="30">
        <v>40323</v>
      </c>
      <c r="G331" s="30" t="s">
        <v>26</v>
      </c>
      <c r="H331" s="31">
        <f t="shared" si="75"/>
        <v>0</v>
      </c>
      <c r="I331" s="31">
        <f t="shared" si="76"/>
        <v>0</v>
      </c>
      <c r="J331" s="31">
        <f t="shared" ref="J331:S331" si="114">+I331+J110</f>
        <v>0</v>
      </c>
      <c r="K331" s="31">
        <f t="shared" si="114"/>
        <v>0</v>
      </c>
      <c r="L331" s="31">
        <f t="shared" si="114"/>
        <v>0</v>
      </c>
      <c r="M331" s="31">
        <f t="shared" si="114"/>
        <v>0</v>
      </c>
      <c r="N331" s="31">
        <f t="shared" si="114"/>
        <v>0</v>
      </c>
      <c r="O331" s="31">
        <f t="shared" si="114"/>
        <v>0</v>
      </c>
      <c r="P331" s="31">
        <f t="shared" si="114"/>
        <v>0</v>
      </c>
      <c r="Q331" s="31">
        <f t="shared" si="114"/>
        <v>0</v>
      </c>
      <c r="R331" s="31">
        <f t="shared" si="114"/>
        <v>0</v>
      </c>
      <c r="S331" s="31">
        <f t="shared" si="114"/>
        <v>0</v>
      </c>
    </row>
    <row r="332" spans="1:19" ht="15" x14ac:dyDescent="0.2">
      <c r="A332" s="30">
        <v>2849</v>
      </c>
      <c r="B332" s="30">
        <v>1</v>
      </c>
      <c r="C332" s="30" t="s">
        <v>124</v>
      </c>
      <c r="D332" s="30" t="s">
        <v>106</v>
      </c>
      <c r="E332" s="30">
        <v>40000</v>
      </c>
      <c r="F332" s="30">
        <v>40323</v>
      </c>
      <c r="G332" s="30" t="s">
        <v>26</v>
      </c>
      <c r="H332" s="31">
        <f t="shared" si="75"/>
        <v>0</v>
      </c>
      <c r="I332" s="31">
        <f t="shared" si="76"/>
        <v>0</v>
      </c>
      <c r="J332" s="31">
        <f t="shared" ref="J332:S332" si="115">+I332+J111</f>
        <v>0</v>
      </c>
      <c r="K332" s="31">
        <f t="shared" si="115"/>
        <v>0</v>
      </c>
      <c r="L332" s="31">
        <f t="shared" si="115"/>
        <v>0</v>
      </c>
      <c r="M332" s="31">
        <f t="shared" si="115"/>
        <v>0</v>
      </c>
      <c r="N332" s="31">
        <f t="shared" si="115"/>
        <v>0</v>
      </c>
      <c r="O332" s="31">
        <f t="shared" si="115"/>
        <v>0</v>
      </c>
      <c r="P332" s="31">
        <f t="shared" si="115"/>
        <v>0</v>
      </c>
      <c r="Q332" s="31">
        <f t="shared" si="115"/>
        <v>0</v>
      </c>
      <c r="R332" s="31">
        <f t="shared" si="115"/>
        <v>0</v>
      </c>
      <c r="S332" s="31">
        <f t="shared" si="115"/>
        <v>0</v>
      </c>
    </row>
    <row r="333" spans="1:19" ht="15" x14ac:dyDescent="0.2">
      <c r="A333" s="30">
        <v>2851</v>
      </c>
      <c r="B333" s="30">
        <v>1</v>
      </c>
      <c r="C333" s="30" t="s">
        <v>125</v>
      </c>
      <c r="D333" s="30" t="s">
        <v>106</v>
      </c>
      <c r="E333" s="30">
        <v>40000</v>
      </c>
      <c r="F333" s="30">
        <v>40323</v>
      </c>
      <c r="G333" s="30" t="s">
        <v>26</v>
      </c>
      <c r="H333" s="31">
        <f t="shared" si="75"/>
        <v>0</v>
      </c>
      <c r="I333" s="31">
        <f t="shared" si="76"/>
        <v>0</v>
      </c>
      <c r="J333" s="31">
        <f t="shared" ref="J333:S333" si="116">+I333+J112</f>
        <v>0</v>
      </c>
      <c r="K333" s="31">
        <f t="shared" si="116"/>
        <v>0</v>
      </c>
      <c r="L333" s="31">
        <f t="shared" si="116"/>
        <v>0</v>
      </c>
      <c r="M333" s="31">
        <f t="shared" si="116"/>
        <v>0</v>
      </c>
      <c r="N333" s="31">
        <f t="shared" si="116"/>
        <v>0</v>
      </c>
      <c r="O333" s="31">
        <f t="shared" si="116"/>
        <v>0</v>
      </c>
      <c r="P333" s="31">
        <f t="shared" si="116"/>
        <v>0</v>
      </c>
      <c r="Q333" s="31">
        <f t="shared" si="116"/>
        <v>0</v>
      </c>
      <c r="R333" s="31">
        <f t="shared" si="116"/>
        <v>0</v>
      </c>
      <c r="S333" s="31">
        <f t="shared" si="116"/>
        <v>0</v>
      </c>
    </row>
    <row r="334" spans="1:19" ht="15" x14ac:dyDescent="0.2">
      <c r="A334" s="30">
        <v>2853</v>
      </c>
      <c r="B334" s="30">
        <v>1</v>
      </c>
      <c r="C334" s="30" t="s">
        <v>126</v>
      </c>
      <c r="D334" s="30" t="s">
        <v>106</v>
      </c>
      <c r="E334" s="30">
        <v>40000</v>
      </c>
      <c r="F334" s="30">
        <v>40323</v>
      </c>
      <c r="G334" s="30" t="s">
        <v>26</v>
      </c>
      <c r="H334" s="31">
        <f t="shared" si="75"/>
        <v>0</v>
      </c>
      <c r="I334" s="31">
        <f t="shared" si="76"/>
        <v>0</v>
      </c>
      <c r="J334" s="31">
        <f t="shared" ref="J334:S334" si="117">+I334+J113</f>
        <v>0</v>
      </c>
      <c r="K334" s="31">
        <f t="shared" si="117"/>
        <v>0</v>
      </c>
      <c r="L334" s="31">
        <f t="shared" si="117"/>
        <v>0</v>
      </c>
      <c r="M334" s="31">
        <f t="shared" si="117"/>
        <v>0</v>
      </c>
      <c r="N334" s="31">
        <f t="shared" si="117"/>
        <v>0</v>
      </c>
      <c r="O334" s="31">
        <f t="shared" si="117"/>
        <v>0</v>
      </c>
      <c r="P334" s="31">
        <f t="shared" si="117"/>
        <v>0</v>
      </c>
      <c r="Q334" s="31">
        <f t="shared" si="117"/>
        <v>0</v>
      </c>
      <c r="R334" s="31">
        <f t="shared" si="117"/>
        <v>0</v>
      </c>
      <c r="S334" s="31">
        <f t="shared" si="117"/>
        <v>0</v>
      </c>
    </row>
    <row r="335" spans="1:19" ht="15" x14ac:dyDescent="0.2">
      <c r="A335" s="30">
        <v>2853</v>
      </c>
      <c r="B335" s="30">
        <v>2</v>
      </c>
      <c r="C335" s="30" t="s">
        <v>126</v>
      </c>
      <c r="D335" s="30" t="s">
        <v>127</v>
      </c>
      <c r="E335" s="30">
        <v>40000</v>
      </c>
      <c r="F335" s="30">
        <v>40323</v>
      </c>
      <c r="G335" s="30" t="s">
        <v>26</v>
      </c>
      <c r="H335" s="31">
        <f t="shared" si="75"/>
        <v>4350000</v>
      </c>
      <c r="I335" s="31">
        <f t="shared" si="76"/>
        <v>5970000</v>
      </c>
      <c r="J335" s="31">
        <f t="shared" ref="J335:S335" si="118">+I335+J114</f>
        <v>6820000</v>
      </c>
      <c r="K335" s="31">
        <f t="shared" si="118"/>
        <v>7420000</v>
      </c>
      <c r="L335" s="31">
        <f t="shared" si="118"/>
        <v>7820000</v>
      </c>
      <c r="M335" s="31">
        <f t="shared" si="118"/>
        <v>8096000</v>
      </c>
      <c r="N335" s="31">
        <f t="shared" si="118"/>
        <v>8296000</v>
      </c>
      <c r="O335" s="31">
        <f t="shared" si="118"/>
        <v>8296000</v>
      </c>
      <c r="P335" s="31">
        <f t="shared" si="118"/>
        <v>8296000</v>
      </c>
      <c r="Q335" s="31">
        <f t="shared" si="118"/>
        <v>8296000</v>
      </c>
      <c r="R335" s="31">
        <f t="shared" si="118"/>
        <v>8296000</v>
      </c>
      <c r="S335" s="31">
        <f t="shared" si="118"/>
        <v>8296000</v>
      </c>
    </row>
    <row r="336" spans="1:19" ht="15" x14ac:dyDescent="0.2">
      <c r="A336" s="30">
        <v>2853</v>
      </c>
      <c r="B336" s="30">
        <v>3</v>
      </c>
      <c r="C336" s="30" t="s">
        <v>126</v>
      </c>
      <c r="D336" s="30" t="s">
        <v>127</v>
      </c>
      <c r="E336" s="30">
        <v>40000</v>
      </c>
      <c r="F336" s="30">
        <v>40323</v>
      </c>
      <c r="G336" s="30" t="s">
        <v>26</v>
      </c>
      <c r="H336" s="31">
        <f t="shared" si="75"/>
        <v>200000</v>
      </c>
      <c r="I336" s="31">
        <f t="shared" si="76"/>
        <v>700000</v>
      </c>
      <c r="J336" s="31">
        <f t="shared" ref="J336:S336" si="119">+I336+J115</f>
        <v>1450000</v>
      </c>
      <c r="K336" s="31">
        <f t="shared" si="119"/>
        <v>1650000</v>
      </c>
      <c r="L336" s="31">
        <f t="shared" si="119"/>
        <v>1850000</v>
      </c>
      <c r="M336" s="31">
        <f t="shared" si="119"/>
        <v>1950000</v>
      </c>
      <c r="N336" s="31">
        <f t="shared" si="119"/>
        <v>1950000</v>
      </c>
      <c r="O336" s="31">
        <f t="shared" si="119"/>
        <v>1950000</v>
      </c>
      <c r="P336" s="31">
        <f t="shared" si="119"/>
        <v>1950000</v>
      </c>
      <c r="Q336" s="31">
        <f t="shared" si="119"/>
        <v>1950000</v>
      </c>
      <c r="R336" s="31">
        <f t="shared" si="119"/>
        <v>1950000</v>
      </c>
      <c r="S336" s="31">
        <f t="shared" si="119"/>
        <v>1950000</v>
      </c>
    </row>
    <row r="337" spans="1:19" ht="15" x14ac:dyDescent="0.2">
      <c r="A337" s="30">
        <v>2853</v>
      </c>
      <c r="B337" s="30">
        <v>4</v>
      </c>
      <c r="C337" s="30" t="s">
        <v>126</v>
      </c>
      <c r="D337" s="30" t="s">
        <v>127</v>
      </c>
      <c r="E337" s="30">
        <v>40000</v>
      </c>
      <c r="F337" s="30">
        <v>40323</v>
      </c>
      <c r="G337" s="30" t="s">
        <v>26</v>
      </c>
      <c r="H337" s="31">
        <f t="shared" si="75"/>
        <v>0</v>
      </c>
      <c r="I337" s="31">
        <f t="shared" si="76"/>
        <v>0</v>
      </c>
      <c r="J337" s="31">
        <f t="shared" ref="J337:S337" si="120">+I337+J116</f>
        <v>50000</v>
      </c>
      <c r="K337" s="31">
        <f t="shared" si="120"/>
        <v>180000</v>
      </c>
      <c r="L337" s="31">
        <f t="shared" si="120"/>
        <v>240000</v>
      </c>
      <c r="M337" s="31">
        <f t="shared" si="120"/>
        <v>240000</v>
      </c>
      <c r="N337" s="31">
        <f t="shared" si="120"/>
        <v>240000</v>
      </c>
      <c r="O337" s="31">
        <f t="shared" si="120"/>
        <v>240000</v>
      </c>
      <c r="P337" s="31">
        <f t="shared" si="120"/>
        <v>240000</v>
      </c>
      <c r="Q337" s="31">
        <f t="shared" si="120"/>
        <v>240000</v>
      </c>
      <c r="R337" s="31">
        <f t="shared" si="120"/>
        <v>240000</v>
      </c>
      <c r="S337" s="31">
        <f t="shared" si="120"/>
        <v>240000</v>
      </c>
    </row>
    <row r="338" spans="1:19" ht="15" x14ac:dyDescent="0.2">
      <c r="A338" s="30">
        <v>2867</v>
      </c>
      <c r="B338" s="30">
        <v>1</v>
      </c>
      <c r="C338" s="30" t="s">
        <v>128</v>
      </c>
      <c r="D338" s="30" t="s">
        <v>105</v>
      </c>
      <c r="E338" s="30" t="s">
        <v>99</v>
      </c>
      <c r="F338" s="30">
        <v>40323</v>
      </c>
      <c r="G338" s="30" t="s">
        <v>26</v>
      </c>
      <c r="H338" s="31">
        <f t="shared" si="75"/>
        <v>6128</v>
      </c>
      <c r="I338" s="31">
        <f t="shared" si="76"/>
        <v>19897</v>
      </c>
      <c r="J338" s="31">
        <f t="shared" ref="J338:S338" si="121">+I338+J117</f>
        <v>41345</v>
      </c>
      <c r="K338" s="31">
        <f t="shared" si="121"/>
        <v>68609</v>
      </c>
      <c r="L338" s="31">
        <f t="shared" si="121"/>
        <v>99815</v>
      </c>
      <c r="M338" s="31">
        <f t="shared" si="121"/>
        <v>134857</v>
      </c>
      <c r="N338" s="31">
        <f t="shared" si="121"/>
        <v>173628</v>
      </c>
      <c r="O338" s="31">
        <f t="shared" si="121"/>
        <v>216147</v>
      </c>
      <c r="P338" s="31">
        <f t="shared" si="121"/>
        <v>262431</v>
      </c>
      <c r="Q338" s="31">
        <f t="shared" si="121"/>
        <v>318335</v>
      </c>
      <c r="R338" s="31">
        <f t="shared" si="121"/>
        <v>389741</v>
      </c>
      <c r="S338" s="31">
        <f t="shared" si="121"/>
        <v>476727</v>
      </c>
    </row>
    <row r="339" spans="1:19" ht="15" x14ac:dyDescent="0.2">
      <c r="A339" s="30">
        <v>2867</v>
      </c>
      <c r="B339" s="30">
        <v>1</v>
      </c>
      <c r="C339" s="30" t="s">
        <v>128</v>
      </c>
      <c r="D339" s="30" t="s">
        <v>105</v>
      </c>
      <c r="E339" s="30">
        <v>40000</v>
      </c>
      <c r="F339" s="30">
        <v>40323</v>
      </c>
      <c r="G339" s="30" t="s">
        <v>26</v>
      </c>
      <c r="H339" s="31">
        <f t="shared" si="75"/>
        <v>1500000</v>
      </c>
      <c r="I339" s="31">
        <f t="shared" si="76"/>
        <v>3000000</v>
      </c>
      <c r="J339" s="31">
        <f t="shared" ref="J339:S339" si="122">+I339+J118</f>
        <v>4500000</v>
      </c>
      <c r="K339" s="31">
        <f t="shared" si="122"/>
        <v>5250000</v>
      </c>
      <c r="L339" s="31">
        <f t="shared" si="122"/>
        <v>6000000</v>
      </c>
      <c r="M339" s="31">
        <f t="shared" si="122"/>
        <v>6700000</v>
      </c>
      <c r="N339" s="31">
        <f t="shared" si="122"/>
        <v>7400000</v>
      </c>
      <c r="O339" s="31">
        <f t="shared" si="122"/>
        <v>8100000</v>
      </c>
      <c r="P339" s="31">
        <f t="shared" si="122"/>
        <v>8800000</v>
      </c>
      <c r="Q339" s="31">
        <f t="shared" si="122"/>
        <v>11800000</v>
      </c>
      <c r="R339" s="31">
        <f t="shared" si="122"/>
        <v>14800000</v>
      </c>
      <c r="S339" s="31">
        <f t="shared" si="122"/>
        <v>17800000</v>
      </c>
    </row>
    <row r="340" spans="1:19" ht="15" x14ac:dyDescent="0.2">
      <c r="A340" s="30">
        <v>2867</v>
      </c>
      <c r="B340" s="30">
        <v>3</v>
      </c>
      <c r="C340" s="30" t="s">
        <v>128</v>
      </c>
      <c r="D340" s="30" t="s">
        <v>106</v>
      </c>
      <c r="E340" s="30" t="s">
        <v>99</v>
      </c>
      <c r="F340" s="30">
        <v>40323</v>
      </c>
      <c r="G340" s="30" t="s">
        <v>26</v>
      </c>
      <c r="H340" s="31">
        <f t="shared" si="75"/>
        <v>0</v>
      </c>
      <c r="I340" s="31">
        <f t="shared" si="76"/>
        <v>0</v>
      </c>
      <c r="J340" s="31">
        <f t="shared" ref="J340:S340" si="123">+I340+J119</f>
        <v>0</v>
      </c>
      <c r="K340" s="31">
        <f t="shared" si="123"/>
        <v>0</v>
      </c>
      <c r="L340" s="31">
        <f t="shared" si="123"/>
        <v>0</v>
      </c>
      <c r="M340" s="31">
        <f t="shared" si="123"/>
        <v>0</v>
      </c>
      <c r="N340" s="31">
        <f t="shared" si="123"/>
        <v>634</v>
      </c>
      <c r="O340" s="31">
        <f t="shared" si="123"/>
        <v>2540</v>
      </c>
      <c r="P340" s="31">
        <f t="shared" si="123"/>
        <v>5723</v>
      </c>
      <c r="Q340" s="31">
        <f t="shared" si="123"/>
        <v>22238</v>
      </c>
      <c r="R340" s="31">
        <f t="shared" si="123"/>
        <v>54689</v>
      </c>
      <c r="S340" s="31">
        <f t="shared" si="123"/>
        <v>93012</v>
      </c>
    </row>
    <row r="341" spans="1:19" ht="15" x14ac:dyDescent="0.2">
      <c r="A341" s="30">
        <v>2867</v>
      </c>
      <c r="B341" s="30">
        <v>3</v>
      </c>
      <c r="C341" s="30" t="s">
        <v>128</v>
      </c>
      <c r="D341" s="30" t="s">
        <v>106</v>
      </c>
      <c r="E341" s="30">
        <v>40000</v>
      </c>
      <c r="F341" s="30">
        <v>40323</v>
      </c>
      <c r="G341" s="30" t="s">
        <v>26</v>
      </c>
      <c r="H341" s="31">
        <f t="shared" si="75"/>
        <v>0</v>
      </c>
      <c r="I341" s="31">
        <f t="shared" si="76"/>
        <v>0</v>
      </c>
      <c r="J341" s="31">
        <f t="shared" ref="J341:S341" si="124">+I341+J120</f>
        <v>0</v>
      </c>
      <c r="K341" s="31">
        <f t="shared" si="124"/>
        <v>0</v>
      </c>
      <c r="L341" s="31">
        <f t="shared" si="124"/>
        <v>0</v>
      </c>
      <c r="M341" s="31">
        <f t="shared" si="124"/>
        <v>0</v>
      </c>
      <c r="N341" s="31">
        <f t="shared" si="124"/>
        <v>250000</v>
      </c>
      <c r="O341" s="31">
        <f t="shared" si="124"/>
        <v>500000</v>
      </c>
      <c r="P341" s="31">
        <f t="shared" si="124"/>
        <v>750000</v>
      </c>
      <c r="Q341" s="31">
        <f t="shared" si="124"/>
        <v>5750000</v>
      </c>
      <c r="R341" s="31">
        <f t="shared" si="124"/>
        <v>7000000</v>
      </c>
      <c r="S341" s="31">
        <f t="shared" si="124"/>
        <v>8000000</v>
      </c>
    </row>
    <row r="342" spans="1:19" ht="15" x14ac:dyDescent="0.2">
      <c r="A342" s="30">
        <v>2867</v>
      </c>
      <c r="B342" s="30">
        <v>5</v>
      </c>
      <c r="C342" s="30" t="s">
        <v>128</v>
      </c>
      <c r="D342" s="30" t="s">
        <v>129</v>
      </c>
      <c r="E342" s="30">
        <v>40000</v>
      </c>
      <c r="F342" s="30">
        <v>40323</v>
      </c>
      <c r="G342" s="30" t="s">
        <v>26</v>
      </c>
      <c r="H342" s="31">
        <f t="shared" si="75"/>
        <v>0</v>
      </c>
      <c r="I342" s="31">
        <f t="shared" si="76"/>
        <v>0</v>
      </c>
      <c r="J342" s="31">
        <f t="shared" ref="J342:S342" si="125">+I342+J121</f>
        <v>0</v>
      </c>
      <c r="K342" s="31">
        <f t="shared" si="125"/>
        <v>0</v>
      </c>
      <c r="L342" s="31">
        <f t="shared" si="125"/>
        <v>0</v>
      </c>
      <c r="M342" s="31">
        <f t="shared" si="125"/>
        <v>0</v>
      </c>
      <c r="N342" s="31">
        <f t="shared" si="125"/>
        <v>0</v>
      </c>
      <c r="O342" s="31">
        <f t="shared" si="125"/>
        <v>0</v>
      </c>
      <c r="P342" s="31">
        <f t="shared" si="125"/>
        <v>0</v>
      </c>
      <c r="Q342" s="31">
        <f t="shared" si="125"/>
        <v>0</v>
      </c>
      <c r="R342" s="31">
        <f t="shared" si="125"/>
        <v>0</v>
      </c>
      <c r="S342" s="31">
        <f t="shared" si="125"/>
        <v>0</v>
      </c>
    </row>
    <row r="343" spans="1:19" ht="15" x14ac:dyDescent="0.2">
      <c r="A343" s="30">
        <v>2867</v>
      </c>
      <c r="B343" s="30">
        <v>6</v>
      </c>
      <c r="C343" s="30" t="s">
        <v>128</v>
      </c>
      <c r="D343" s="30" t="s">
        <v>106</v>
      </c>
      <c r="E343" s="30">
        <v>40000</v>
      </c>
      <c r="F343" s="30">
        <v>40323</v>
      </c>
      <c r="G343" s="30" t="s">
        <v>26</v>
      </c>
      <c r="H343" s="31">
        <f t="shared" si="75"/>
        <v>0</v>
      </c>
      <c r="I343" s="31">
        <f t="shared" si="76"/>
        <v>0</v>
      </c>
      <c r="J343" s="31">
        <f t="shared" ref="J343:S343" si="126">+I343+J122</f>
        <v>0</v>
      </c>
      <c r="K343" s="31">
        <f t="shared" si="126"/>
        <v>0</v>
      </c>
      <c r="L343" s="31">
        <f t="shared" si="126"/>
        <v>0</v>
      </c>
      <c r="M343" s="31">
        <f t="shared" si="126"/>
        <v>0</v>
      </c>
      <c r="N343" s="31">
        <f t="shared" si="126"/>
        <v>0</v>
      </c>
      <c r="O343" s="31">
        <f t="shared" si="126"/>
        <v>0</v>
      </c>
      <c r="P343" s="31">
        <f t="shared" si="126"/>
        <v>0</v>
      </c>
      <c r="Q343" s="31">
        <f t="shared" si="126"/>
        <v>0</v>
      </c>
      <c r="R343" s="31">
        <f t="shared" si="126"/>
        <v>0</v>
      </c>
      <c r="S343" s="31">
        <f t="shared" si="126"/>
        <v>0</v>
      </c>
    </row>
    <row r="344" spans="1:19" ht="15" x14ac:dyDescent="0.2">
      <c r="A344" s="30">
        <v>2867</v>
      </c>
      <c r="B344" s="30">
        <v>7</v>
      </c>
      <c r="C344" s="30" t="s">
        <v>128</v>
      </c>
      <c r="D344" s="30" t="s">
        <v>106</v>
      </c>
      <c r="E344" s="30" t="s">
        <v>99</v>
      </c>
      <c r="F344" s="30">
        <v>40323</v>
      </c>
      <c r="G344" s="30" t="s">
        <v>26</v>
      </c>
      <c r="H344" s="31">
        <f t="shared" si="75"/>
        <v>0</v>
      </c>
      <c r="I344" s="31">
        <f t="shared" si="76"/>
        <v>0</v>
      </c>
      <c r="J344" s="31">
        <f t="shared" ref="J344:S344" si="127">+I344+J123</f>
        <v>0</v>
      </c>
      <c r="K344" s="31">
        <f t="shared" si="127"/>
        <v>0</v>
      </c>
      <c r="L344" s="31">
        <f t="shared" si="127"/>
        <v>0</v>
      </c>
      <c r="M344" s="31">
        <f t="shared" si="127"/>
        <v>0</v>
      </c>
      <c r="N344" s="31">
        <f t="shared" si="127"/>
        <v>0</v>
      </c>
      <c r="O344" s="31">
        <f t="shared" si="127"/>
        <v>0</v>
      </c>
      <c r="P344" s="31">
        <f t="shared" si="127"/>
        <v>0</v>
      </c>
      <c r="Q344" s="31">
        <f t="shared" si="127"/>
        <v>0</v>
      </c>
      <c r="R344" s="31">
        <f t="shared" si="127"/>
        <v>0</v>
      </c>
      <c r="S344" s="31">
        <f t="shared" si="127"/>
        <v>127</v>
      </c>
    </row>
    <row r="345" spans="1:19" ht="15" x14ac:dyDescent="0.2">
      <c r="A345" s="30">
        <v>2867</v>
      </c>
      <c r="B345" s="30">
        <v>7</v>
      </c>
      <c r="C345" s="30" t="s">
        <v>128</v>
      </c>
      <c r="D345" s="30" t="s">
        <v>106</v>
      </c>
      <c r="E345" s="30">
        <v>40000</v>
      </c>
      <c r="F345" s="30">
        <v>40323</v>
      </c>
      <c r="G345" s="30" t="s">
        <v>26</v>
      </c>
      <c r="H345" s="31">
        <f t="shared" si="75"/>
        <v>0</v>
      </c>
      <c r="I345" s="31">
        <f t="shared" si="76"/>
        <v>0</v>
      </c>
      <c r="J345" s="31">
        <f t="shared" ref="J345:S345" si="128">+I345+J124</f>
        <v>0</v>
      </c>
      <c r="K345" s="31">
        <f t="shared" si="128"/>
        <v>0</v>
      </c>
      <c r="L345" s="31">
        <f t="shared" si="128"/>
        <v>0</v>
      </c>
      <c r="M345" s="31">
        <f t="shared" si="128"/>
        <v>0</v>
      </c>
      <c r="N345" s="31">
        <f t="shared" si="128"/>
        <v>0</v>
      </c>
      <c r="O345" s="31">
        <f t="shared" si="128"/>
        <v>0</v>
      </c>
      <c r="P345" s="31">
        <f t="shared" si="128"/>
        <v>0</v>
      </c>
      <c r="Q345" s="31">
        <f t="shared" si="128"/>
        <v>0</v>
      </c>
      <c r="R345" s="31">
        <f t="shared" si="128"/>
        <v>0</v>
      </c>
      <c r="S345" s="31">
        <f t="shared" si="128"/>
        <v>50000</v>
      </c>
    </row>
    <row r="346" spans="1:19" ht="15" x14ac:dyDescent="0.2">
      <c r="A346" s="30">
        <v>2867</v>
      </c>
      <c r="B346" s="30">
        <v>8</v>
      </c>
      <c r="C346" s="30" t="s">
        <v>128</v>
      </c>
      <c r="D346" s="30" t="s">
        <v>106</v>
      </c>
      <c r="E346" s="30">
        <v>40000</v>
      </c>
      <c r="F346" s="30">
        <v>40323</v>
      </c>
      <c r="G346" s="30" t="s">
        <v>26</v>
      </c>
      <c r="H346" s="31">
        <f t="shared" si="75"/>
        <v>0</v>
      </c>
      <c r="I346" s="31">
        <f t="shared" si="76"/>
        <v>0</v>
      </c>
      <c r="J346" s="31">
        <f t="shared" ref="J346:S346" si="129">+I346+J125</f>
        <v>0</v>
      </c>
      <c r="K346" s="31">
        <f t="shared" si="129"/>
        <v>0</v>
      </c>
      <c r="L346" s="31">
        <f t="shared" si="129"/>
        <v>0</v>
      </c>
      <c r="M346" s="31">
        <f t="shared" si="129"/>
        <v>0</v>
      </c>
      <c r="N346" s="31">
        <f t="shared" si="129"/>
        <v>0</v>
      </c>
      <c r="O346" s="31">
        <f t="shared" si="129"/>
        <v>0</v>
      </c>
      <c r="P346" s="31">
        <f t="shared" si="129"/>
        <v>0</v>
      </c>
      <c r="Q346" s="31">
        <f t="shared" si="129"/>
        <v>0</v>
      </c>
      <c r="R346" s="31">
        <f t="shared" si="129"/>
        <v>0</v>
      </c>
      <c r="S346" s="31">
        <f t="shared" si="129"/>
        <v>0</v>
      </c>
    </row>
    <row r="347" spans="1:19" ht="15" x14ac:dyDescent="0.2">
      <c r="A347" s="30">
        <v>2867</v>
      </c>
      <c r="B347" s="30">
        <v>9</v>
      </c>
      <c r="C347" s="30" t="s">
        <v>128</v>
      </c>
      <c r="D347" s="30" t="s">
        <v>96</v>
      </c>
      <c r="E347" s="30" t="s">
        <v>99</v>
      </c>
      <c r="F347" s="30">
        <v>40323</v>
      </c>
      <c r="G347" s="30" t="s">
        <v>26</v>
      </c>
      <c r="H347" s="31">
        <f t="shared" si="75"/>
        <v>0</v>
      </c>
      <c r="I347" s="31">
        <f t="shared" si="76"/>
        <v>0</v>
      </c>
      <c r="J347" s="31">
        <f t="shared" ref="J347:S347" si="130">+I347+J126</f>
        <v>0</v>
      </c>
      <c r="K347" s="31">
        <f t="shared" si="130"/>
        <v>0</v>
      </c>
      <c r="L347" s="31">
        <f t="shared" si="130"/>
        <v>0</v>
      </c>
      <c r="M347" s="31">
        <f t="shared" si="130"/>
        <v>0</v>
      </c>
      <c r="N347" s="31">
        <f t="shared" si="130"/>
        <v>0</v>
      </c>
      <c r="O347" s="31">
        <f t="shared" si="130"/>
        <v>0</v>
      </c>
      <c r="P347" s="31">
        <f t="shared" si="130"/>
        <v>0</v>
      </c>
      <c r="Q347" s="31">
        <f t="shared" si="130"/>
        <v>0</v>
      </c>
      <c r="R347" s="31">
        <f t="shared" si="130"/>
        <v>0</v>
      </c>
      <c r="S347" s="31">
        <f t="shared" si="130"/>
        <v>0</v>
      </c>
    </row>
    <row r="348" spans="1:19" ht="15" x14ac:dyDescent="0.2">
      <c r="A348" s="30">
        <v>2867</v>
      </c>
      <c r="B348" s="30">
        <v>9</v>
      </c>
      <c r="C348" s="30" t="s">
        <v>128</v>
      </c>
      <c r="D348" s="30" t="s">
        <v>96</v>
      </c>
      <c r="E348" s="30">
        <v>40000</v>
      </c>
      <c r="F348" s="30">
        <v>40323</v>
      </c>
      <c r="G348" s="30" t="s">
        <v>26</v>
      </c>
      <c r="H348" s="31">
        <f t="shared" si="75"/>
        <v>0</v>
      </c>
      <c r="I348" s="31">
        <f t="shared" si="76"/>
        <v>0</v>
      </c>
      <c r="J348" s="31">
        <f t="shared" ref="J348:S348" si="131">+I348+J127</f>
        <v>0</v>
      </c>
      <c r="K348" s="31">
        <f t="shared" si="131"/>
        <v>0</v>
      </c>
      <c r="L348" s="31">
        <f t="shared" si="131"/>
        <v>0</v>
      </c>
      <c r="M348" s="31">
        <f t="shared" si="131"/>
        <v>0</v>
      </c>
      <c r="N348" s="31">
        <f t="shared" si="131"/>
        <v>0</v>
      </c>
      <c r="O348" s="31">
        <f t="shared" si="131"/>
        <v>0</v>
      </c>
      <c r="P348" s="31">
        <f t="shared" si="131"/>
        <v>0</v>
      </c>
      <c r="Q348" s="31">
        <f t="shared" si="131"/>
        <v>0</v>
      </c>
      <c r="R348" s="31">
        <f t="shared" si="131"/>
        <v>0</v>
      </c>
      <c r="S348" s="31">
        <f t="shared" si="131"/>
        <v>0</v>
      </c>
    </row>
    <row r="349" spans="1:19" ht="15" x14ac:dyDescent="0.2">
      <c r="A349" s="30">
        <v>2868</v>
      </c>
      <c r="B349" s="30">
        <v>1</v>
      </c>
      <c r="C349" s="30" t="s">
        <v>130</v>
      </c>
      <c r="D349" s="30" t="s">
        <v>96</v>
      </c>
      <c r="E349" s="30" t="s">
        <v>99</v>
      </c>
      <c r="F349" s="30">
        <v>40323</v>
      </c>
      <c r="G349" s="30" t="s">
        <v>26</v>
      </c>
      <c r="H349" s="31">
        <f t="shared" si="75"/>
        <v>300000</v>
      </c>
      <c r="I349" s="31">
        <f t="shared" si="76"/>
        <v>600000</v>
      </c>
      <c r="J349" s="31">
        <f t="shared" ref="J349:S349" si="132">+I349+J128</f>
        <v>900000</v>
      </c>
      <c r="K349" s="31">
        <f t="shared" si="132"/>
        <v>1200000</v>
      </c>
      <c r="L349" s="31">
        <f t="shared" si="132"/>
        <v>1500000</v>
      </c>
      <c r="M349" s="31">
        <f t="shared" si="132"/>
        <v>1500000</v>
      </c>
      <c r="N349" s="31">
        <f t="shared" si="132"/>
        <v>1500000</v>
      </c>
      <c r="O349" s="31">
        <f t="shared" si="132"/>
        <v>1500000</v>
      </c>
      <c r="P349" s="31">
        <f t="shared" si="132"/>
        <v>1500000</v>
      </c>
      <c r="Q349" s="31">
        <f t="shared" si="132"/>
        <v>1500000</v>
      </c>
      <c r="R349" s="31">
        <f t="shared" si="132"/>
        <v>1500000</v>
      </c>
      <c r="S349" s="31">
        <f t="shared" si="132"/>
        <v>1500000</v>
      </c>
    </row>
    <row r="350" spans="1:19" ht="15" x14ac:dyDescent="0.2">
      <c r="A350" s="30">
        <v>2869</v>
      </c>
      <c r="B350" s="30">
        <v>1</v>
      </c>
      <c r="C350" s="30" t="s">
        <v>131</v>
      </c>
      <c r="D350" s="30" t="s">
        <v>96</v>
      </c>
      <c r="E350" s="30" t="s">
        <v>99</v>
      </c>
      <c r="F350" s="30">
        <v>40323</v>
      </c>
      <c r="G350" s="30" t="s">
        <v>26</v>
      </c>
      <c r="H350" s="31">
        <f t="shared" si="75"/>
        <v>0</v>
      </c>
      <c r="I350" s="31">
        <f t="shared" si="76"/>
        <v>0</v>
      </c>
      <c r="J350" s="31">
        <f t="shared" ref="J350:S350" si="133">+I350+J129</f>
        <v>0</v>
      </c>
      <c r="K350" s="31">
        <f t="shared" si="133"/>
        <v>0</v>
      </c>
      <c r="L350" s="31">
        <f t="shared" si="133"/>
        <v>0</v>
      </c>
      <c r="M350" s="31">
        <f t="shared" si="133"/>
        <v>0</v>
      </c>
      <c r="N350" s="31">
        <f t="shared" si="133"/>
        <v>0</v>
      </c>
      <c r="O350" s="31">
        <f t="shared" si="133"/>
        <v>0</v>
      </c>
      <c r="P350" s="31">
        <f t="shared" si="133"/>
        <v>0</v>
      </c>
      <c r="Q350" s="31">
        <f t="shared" si="133"/>
        <v>0</v>
      </c>
      <c r="R350" s="31">
        <f t="shared" si="133"/>
        <v>0</v>
      </c>
      <c r="S350" s="31">
        <f t="shared" si="133"/>
        <v>0</v>
      </c>
    </row>
    <row r="351" spans="1:19" ht="15" x14ac:dyDescent="0.2">
      <c r="A351" s="30">
        <v>2873</v>
      </c>
      <c r="B351" s="30">
        <v>1</v>
      </c>
      <c r="C351" s="30" t="s">
        <v>132</v>
      </c>
      <c r="D351" s="30" t="s">
        <v>102</v>
      </c>
      <c r="E351" s="30">
        <v>40000</v>
      </c>
      <c r="F351" s="30">
        <v>40323</v>
      </c>
      <c r="G351" s="30" t="s">
        <v>26</v>
      </c>
      <c r="H351" s="31">
        <f t="shared" si="75"/>
        <v>0</v>
      </c>
      <c r="I351" s="31">
        <f t="shared" si="76"/>
        <v>0</v>
      </c>
      <c r="J351" s="31">
        <f t="shared" ref="J351:S351" si="134">+I351+J130</f>
        <v>0</v>
      </c>
      <c r="K351" s="31">
        <f t="shared" si="134"/>
        <v>0</v>
      </c>
      <c r="L351" s="31">
        <f t="shared" si="134"/>
        <v>0</v>
      </c>
      <c r="M351" s="31">
        <f t="shared" si="134"/>
        <v>0</v>
      </c>
      <c r="N351" s="31">
        <f t="shared" si="134"/>
        <v>0</v>
      </c>
      <c r="O351" s="31">
        <f t="shared" si="134"/>
        <v>0</v>
      </c>
      <c r="P351" s="31">
        <f t="shared" si="134"/>
        <v>0</v>
      </c>
      <c r="Q351" s="31">
        <f t="shared" si="134"/>
        <v>0</v>
      </c>
      <c r="R351" s="31">
        <f t="shared" si="134"/>
        <v>0</v>
      </c>
      <c r="S351" s="31">
        <f t="shared" si="134"/>
        <v>0</v>
      </c>
    </row>
    <row r="352" spans="1:19" ht="15" x14ac:dyDescent="0.2">
      <c r="A352" s="30">
        <v>2874</v>
      </c>
      <c r="B352" s="30">
        <v>1</v>
      </c>
      <c r="C352" s="30" t="s">
        <v>133</v>
      </c>
      <c r="D352" s="30" t="s">
        <v>105</v>
      </c>
      <c r="E352" s="30" t="s">
        <v>99</v>
      </c>
      <c r="F352" s="30">
        <v>40323</v>
      </c>
      <c r="G352" s="30" t="s">
        <v>26</v>
      </c>
      <c r="H352" s="31">
        <f t="shared" si="75"/>
        <v>116077</v>
      </c>
      <c r="I352" s="31">
        <f t="shared" si="76"/>
        <v>232743</v>
      </c>
      <c r="J352" s="31">
        <f t="shared" ref="J352:S352" si="135">+I352+J131</f>
        <v>350001</v>
      </c>
      <c r="K352" s="31">
        <f t="shared" si="135"/>
        <v>467854</v>
      </c>
      <c r="L352" s="31">
        <f t="shared" si="135"/>
        <v>527079</v>
      </c>
      <c r="M352" s="31">
        <f t="shared" si="135"/>
        <v>527079</v>
      </c>
      <c r="N352" s="31">
        <f t="shared" si="135"/>
        <v>527079</v>
      </c>
      <c r="O352" s="31">
        <f t="shared" si="135"/>
        <v>527079</v>
      </c>
      <c r="P352" s="31">
        <f t="shared" si="135"/>
        <v>527079</v>
      </c>
      <c r="Q352" s="31">
        <f t="shared" si="135"/>
        <v>527079</v>
      </c>
      <c r="R352" s="31">
        <f t="shared" si="135"/>
        <v>527079</v>
      </c>
      <c r="S352" s="31">
        <f t="shared" si="135"/>
        <v>527079</v>
      </c>
    </row>
    <row r="353" spans="1:19" ht="15" x14ac:dyDescent="0.2">
      <c r="A353" s="30">
        <v>2874</v>
      </c>
      <c r="B353" s="30">
        <v>1</v>
      </c>
      <c r="C353" s="30" t="s">
        <v>133</v>
      </c>
      <c r="D353" s="30" t="s">
        <v>105</v>
      </c>
      <c r="E353" s="30">
        <v>40000</v>
      </c>
      <c r="F353" s="30">
        <v>40323</v>
      </c>
      <c r="G353" s="30" t="s">
        <v>26</v>
      </c>
      <c r="H353" s="31">
        <f t="shared" si="75"/>
        <v>61586</v>
      </c>
      <c r="I353" s="31">
        <f t="shared" si="76"/>
        <v>123485</v>
      </c>
      <c r="J353" s="31">
        <f t="shared" ref="J353:S353" si="136">+I353+J132</f>
        <v>185698</v>
      </c>
      <c r="K353" s="31">
        <f t="shared" si="136"/>
        <v>248226</v>
      </c>
      <c r="L353" s="31">
        <f t="shared" si="136"/>
        <v>279648</v>
      </c>
      <c r="M353" s="31">
        <f t="shared" si="136"/>
        <v>279648</v>
      </c>
      <c r="N353" s="31">
        <f t="shared" si="136"/>
        <v>279648</v>
      </c>
      <c r="O353" s="31">
        <f t="shared" si="136"/>
        <v>279648</v>
      </c>
      <c r="P353" s="31">
        <f t="shared" si="136"/>
        <v>279648</v>
      </c>
      <c r="Q353" s="31">
        <f t="shared" si="136"/>
        <v>279648</v>
      </c>
      <c r="R353" s="31">
        <f t="shared" si="136"/>
        <v>279648</v>
      </c>
      <c r="S353" s="31">
        <f t="shared" si="136"/>
        <v>279648</v>
      </c>
    </row>
    <row r="354" spans="1:19" ht="15" x14ac:dyDescent="0.2">
      <c r="A354" s="30">
        <v>2874</v>
      </c>
      <c r="B354" s="30">
        <v>3</v>
      </c>
      <c r="C354" s="30" t="s">
        <v>133</v>
      </c>
      <c r="D354" s="30" t="s">
        <v>106</v>
      </c>
      <c r="E354" s="30" t="s">
        <v>99</v>
      </c>
      <c r="F354" s="30">
        <v>40323</v>
      </c>
      <c r="G354" s="30" t="s">
        <v>26</v>
      </c>
      <c r="H354" s="31">
        <f t="shared" si="75"/>
        <v>1105</v>
      </c>
      <c r="I354" s="31">
        <f t="shared" si="76"/>
        <v>2962</v>
      </c>
      <c r="J354" s="31">
        <f t="shared" ref="J354:S354" si="137">+I354+J133</f>
        <v>6237</v>
      </c>
      <c r="K354" s="31">
        <f t="shared" si="137"/>
        <v>11102</v>
      </c>
      <c r="L354" s="31">
        <f t="shared" si="137"/>
        <v>14251</v>
      </c>
      <c r="M354" s="31">
        <f t="shared" si="137"/>
        <v>14251</v>
      </c>
      <c r="N354" s="31">
        <f t="shared" si="137"/>
        <v>14251</v>
      </c>
      <c r="O354" s="31">
        <f t="shared" si="137"/>
        <v>14251</v>
      </c>
      <c r="P354" s="31">
        <f t="shared" si="137"/>
        <v>14251</v>
      </c>
      <c r="Q354" s="31">
        <f t="shared" si="137"/>
        <v>14251</v>
      </c>
      <c r="R354" s="31">
        <f t="shared" si="137"/>
        <v>14251</v>
      </c>
      <c r="S354" s="31">
        <f t="shared" si="137"/>
        <v>14251</v>
      </c>
    </row>
    <row r="355" spans="1:19" ht="15" x14ac:dyDescent="0.2">
      <c r="A355" s="30">
        <v>2874</v>
      </c>
      <c r="B355" s="30">
        <v>3</v>
      </c>
      <c r="C355" s="30" t="s">
        <v>133</v>
      </c>
      <c r="D355" s="30" t="s">
        <v>106</v>
      </c>
      <c r="E355" s="30">
        <v>40000</v>
      </c>
      <c r="F355" s="30">
        <v>40323</v>
      </c>
      <c r="G355" s="30" t="s">
        <v>26</v>
      </c>
      <c r="H355" s="31">
        <f t="shared" si="75"/>
        <v>50586</v>
      </c>
      <c r="I355" s="31">
        <f t="shared" si="76"/>
        <v>451571</v>
      </c>
      <c r="J355" s="31">
        <f t="shared" ref="J355:S355" si="138">+I355+J134</f>
        <v>903308</v>
      </c>
      <c r="K355" s="31">
        <f t="shared" si="138"/>
        <v>1405889</v>
      </c>
      <c r="L355" s="31">
        <f t="shared" si="138"/>
        <v>1757561</v>
      </c>
      <c r="M355" s="31">
        <f t="shared" si="138"/>
        <v>1757561</v>
      </c>
      <c r="N355" s="31">
        <f t="shared" si="138"/>
        <v>1757561</v>
      </c>
      <c r="O355" s="31">
        <f t="shared" si="138"/>
        <v>1757561</v>
      </c>
      <c r="P355" s="31">
        <f t="shared" si="138"/>
        <v>1757561</v>
      </c>
      <c r="Q355" s="31">
        <f t="shared" si="138"/>
        <v>1757561</v>
      </c>
      <c r="R355" s="31">
        <f t="shared" si="138"/>
        <v>1757561</v>
      </c>
      <c r="S355" s="31">
        <f t="shared" si="138"/>
        <v>1757561</v>
      </c>
    </row>
    <row r="356" spans="1:19" ht="15" x14ac:dyDescent="0.2">
      <c r="A356" s="30">
        <v>2878</v>
      </c>
      <c r="B356" s="30">
        <v>1</v>
      </c>
      <c r="C356" s="30" t="s">
        <v>134</v>
      </c>
      <c r="D356" s="30" t="s">
        <v>102</v>
      </c>
      <c r="E356" s="30">
        <v>40000</v>
      </c>
      <c r="F356" s="30">
        <v>40323</v>
      </c>
      <c r="G356" s="30" t="s">
        <v>26</v>
      </c>
      <c r="H356" s="31">
        <f t="shared" si="75"/>
        <v>0</v>
      </c>
      <c r="I356" s="31">
        <f t="shared" si="76"/>
        <v>0</v>
      </c>
      <c r="J356" s="31">
        <f t="shared" ref="J356:S356" si="139">+I356+J135</f>
        <v>0</v>
      </c>
      <c r="K356" s="31">
        <f t="shared" si="139"/>
        <v>0</v>
      </c>
      <c r="L356" s="31">
        <f t="shared" si="139"/>
        <v>0</v>
      </c>
      <c r="M356" s="31">
        <f t="shared" si="139"/>
        <v>0</v>
      </c>
      <c r="N356" s="31">
        <f t="shared" si="139"/>
        <v>0</v>
      </c>
      <c r="O356" s="31">
        <f t="shared" si="139"/>
        <v>0</v>
      </c>
      <c r="P356" s="31">
        <f t="shared" si="139"/>
        <v>0</v>
      </c>
      <c r="Q356" s="31">
        <f t="shared" si="139"/>
        <v>0</v>
      </c>
      <c r="R356" s="31">
        <f t="shared" si="139"/>
        <v>0</v>
      </c>
      <c r="S356" s="31">
        <f t="shared" si="139"/>
        <v>0</v>
      </c>
    </row>
    <row r="357" spans="1:19" ht="15" x14ac:dyDescent="0.2">
      <c r="A357" s="30">
        <v>2878</v>
      </c>
      <c r="B357" s="30">
        <v>2</v>
      </c>
      <c r="C357" s="30" t="s">
        <v>134</v>
      </c>
      <c r="D357" s="30" t="s">
        <v>102</v>
      </c>
      <c r="E357" s="30" t="s">
        <v>99</v>
      </c>
      <c r="F357" s="30">
        <v>40323</v>
      </c>
      <c r="G357" s="30" t="s">
        <v>26</v>
      </c>
      <c r="H357" s="31">
        <f t="shared" si="75"/>
        <v>0</v>
      </c>
      <c r="I357" s="31">
        <f t="shared" si="76"/>
        <v>0</v>
      </c>
      <c r="J357" s="31">
        <f t="shared" ref="J357:S357" si="140">+I357+J136</f>
        <v>0</v>
      </c>
      <c r="K357" s="31">
        <f t="shared" si="140"/>
        <v>0</v>
      </c>
      <c r="L357" s="31">
        <f t="shared" si="140"/>
        <v>0</v>
      </c>
      <c r="M357" s="31">
        <f t="shared" si="140"/>
        <v>0</v>
      </c>
      <c r="N357" s="31">
        <f t="shared" si="140"/>
        <v>0</v>
      </c>
      <c r="O357" s="31">
        <f t="shared" si="140"/>
        <v>0</v>
      </c>
      <c r="P357" s="31">
        <f t="shared" si="140"/>
        <v>0</v>
      </c>
      <c r="Q357" s="31">
        <f t="shared" si="140"/>
        <v>0</v>
      </c>
      <c r="R357" s="31">
        <f t="shared" si="140"/>
        <v>0</v>
      </c>
      <c r="S357" s="31">
        <f t="shared" si="140"/>
        <v>0</v>
      </c>
    </row>
    <row r="358" spans="1:19" ht="15" x14ac:dyDescent="0.2">
      <c r="A358" s="30">
        <v>2881</v>
      </c>
      <c r="B358" s="30">
        <v>1</v>
      </c>
      <c r="C358" s="30" t="s">
        <v>135</v>
      </c>
      <c r="D358" s="30" t="s">
        <v>105</v>
      </c>
      <c r="E358" s="30">
        <v>40000</v>
      </c>
      <c r="F358" s="30">
        <v>40323</v>
      </c>
      <c r="G358" s="30" t="s">
        <v>26</v>
      </c>
      <c r="H358" s="31">
        <f t="shared" ref="H358:H421" si="141">+H137</f>
        <v>0</v>
      </c>
      <c r="I358" s="31">
        <f t="shared" ref="I358:I421" si="142">+H137+I137</f>
        <v>0</v>
      </c>
      <c r="J358" s="31">
        <f t="shared" ref="J358:S358" si="143">+I358+J137</f>
        <v>0</v>
      </c>
      <c r="K358" s="31">
        <f t="shared" si="143"/>
        <v>0</v>
      </c>
      <c r="L358" s="31">
        <f t="shared" si="143"/>
        <v>0</v>
      </c>
      <c r="M358" s="31">
        <f t="shared" si="143"/>
        <v>0</v>
      </c>
      <c r="N358" s="31">
        <f t="shared" si="143"/>
        <v>0</v>
      </c>
      <c r="O358" s="31">
        <f t="shared" si="143"/>
        <v>0</v>
      </c>
      <c r="P358" s="31">
        <f t="shared" si="143"/>
        <v>0</v>
      </c>
      <c r="Q358" s="31">
        <f t="shared" si="143"/>
        <v>0</v>
      </c>
      <c r="R358" s="31">
        <f t="shared" si="143"/>
        <v>0</v>
      </c>
      <c r="S358" s="31">
        <f t="shared" si="143"/>
        <v>0</v>
      </c>
    </row>
    <row r="359" spans="1:19" ht="15" x14ac:dyDescent="0.2">
      <c r="A359" s="30">
        <v>2882</v>
      </c>
      <c r="B359" s="30">
        <v>1</v>
      </c>
      <c r="C359" s="30" t="s">
        <v>136</v>
      </c>
      <c r="D359" s="30" t="s">
        <v>102</v>
      </c>
      <c r="E359" s="30">
        <v>40000</v>
      </c>
      <c r="F359" s="30">
        <v>40323</v>
      </c>
      <c r="G359" s="30" t="s">
        <v>26</v>
      </c>
      <c r="H359" s="31">
        <f t="shared" si="141"/>
        <v>0</v>
      </c>
      <c r="I359" s="31">
        <f t="shared" si="142"/>
        <v>0</v>
      </c>
      <c r="J359" s="31">
        <f t="shared" ref="J359:S359" si="144">+I359+J138</f>
        <v>0</v>
      </c>
      <c r="K359" s="31">
        <f t="shared" si="144"/>
        <v>0</v>
      </c>
      <c r="L359" s="31">
        <f t="shared" si="144"/>
        <v>0</v>
      </c>
      <c r="M359" s="31">
        <f t="shared" si="144"/>
        <v>0</v>
      </c>
      <c r="N359" s="31">
        <f t="shared" si="144"/>
        <v>0</v>
      </c>
      <c r="O359" s="31">
        <f t="shared" si="144"/>
        <v>0</v>
      </c>
      <c r="P359" s="31">
        <f t="shared" si="144"/>
        <v>0</v>
      </c>
      <c r="Q359" s="31">
        <f t="shared" si="144"/>
        <v>0</v>
      </c>
      <c r="R359" s="31">
        <f t="shared" si="144"/>
        <v>0</v>
      </c>
      <c r="S359" s="31">
        <f t="shared" si="144"/>
        <v>0</v>
      </c>
    </row>
    <row r="360" spans="1:19" ht="15" x14ac:dyDescent="0.2">
      <c r="A360" s="30">
        <v>2889</v>
      </c>
      <c r="B360" s="30">
        <v>1</v>
      </c>
      <c r="C360" s="30" t="s">
        <v>137</v>
      </c>
      <c r="D360" s="30" t="s">
        <v>102</v>
      </c>
      <c r="E360" s="30">
        <v>40000</v>
      </c>
      <c r="F360" s="30">
        <v>40323</v>
      </c>
      <c r="G360" s="30" t="s">
        <v>26</v>
      </c>
      <c r="H360" s="31">
        <f t="shared" si="141"/>
        <v>50000</v>
      </c>
      <c r="I360" s="31">
        <f t="shared" si="142"/>
        <v>200000</v>
      </c>
      <c r="J360" s="31">
        <f t="shared" ref="J360:S360" si="145">+I360+J139</f>
        <v>400000</v>
      </c>
      <c r="K360" s="31">
        <f t="shared" si="145"/>
        <v>500000</v>
      </c>
      <c r="L360" s="31">
        <f t="shared" si="145"/>
        <v>500000</v>
      </c>
      <c r="M360" s="31">
        <f t="shared" si="145"/>
        <v>500000</v>
      </c>
      <c r="N360" s="31">
        <f t="shared" si="145"/>
        <v>500000</v>
      </c>
      <c r="O360" s="31">
        <f t="shared" si="145"/>
        <v>500000</v>
      </c>
      <c r="P360" s="31">
        <f t="shared" si="145"/>
        <v>500000</v>
      </c>
      <c r="Q360" s="31">
        <f t="shared" si="145"/>
        <v>500000</v>
      </c>
      <c r="R360" s="31">
        <f t="shared" si="145"/>
        <v>500000</v>
      </c>
      <c r="S360" s="31">
        <f t="shared" si="145"/>
        <v>500000</v>
      </c>
    </row>
    <row r="361" spans="1:19" ht="15" x14ac:dyDescent="0.2">
      <c r="A361" s="30">
        <v>2890</v>
      </c>
      <c r="B361" s="30">
        <v>1</v>
      </c>
      <c r="C361" s="30" t="s">
        <v>138</v>
      </c>
      <c r="D361" s="30" t="s">
        <v>102</v>
      </c>
      <c r="E361" s="30">
        <v>40000</v>
      </c>
      <c r="F361" s="30">
        <v>40323</v>
      </c>
      <c r="G361" s="30" t="s">
        <v>26</v>
      </c>
      <c r="H361" s="31">
        <f t="shared" si="141"/>
        <v>900000</v>
      </c>
      <c r="I361" s="31">
        <f t="shared" si="142"/>
        <v>950000</v>
      </c>
      <c r="J361" s="31">
        <f t="shared" ref="J361:S361" si="146">+I361+J140</f>
        <v>1000000</v>
      </c>
      <c r="K361" s="31">
        <f t="shared" si="146"/>
        <v>1450000</v>
      </c>
      <c r="L361" s="31">
        <f t="shared" si="146"/>
        <v>1900000</v>
      </c>
      <c r="M361" s="31">
        <f t="shared" si="146"/>
        <v>1900000</v>
      </c>
      <c r="N361" s="31">
        <f t="shared" si="146"/>
        <v>1900000</v>
      </c>
      <c r="O361" s="31">
        <f t="shared" si="146"/>
        <v>1900000</v>
      </c>
      <c r="P361" s="31">
        <f t="shared" si="146"/>
        <v>1900000</v>
      </c>
      <c r="Q361" s="31">
        <f t="shared" si="146"/>
        <v>1900000</v>
      </c>
      <c r="R361" s="31">
        <f t="shared" si="146"/>
        <v>1900000</v>
      </c>
      <c r="S361" s="31">
        <f t="shared" si="146"/>
        <v>1900000</v>
      </c>
    </row>
    <row r="362" spans="1:19" ht="15" x14ac:dyDescent="0.2">
      <c r="A362" s="30">
        <v>2896</v>
      </c>
      <c r="B362" s="30">
        <v>1</v>
      </c>
      <c r="C362" s="30" t="s">
        <v>139</v>
      </c>
      <c r="D362" s="30" t="s">
        <v>109</v>
      </c>
      <c r="E362" s="30">
        <v>40000</v>
      </c>
      <c r="F362" s="30">
        <v>40320</v>
      </c>
      <c r="G362" s="30" t="s">
        <v>26</v>
      </c>
      <c r="H362" s="31">
        <f t="shared" si="141"/>
        <v>0</v>
      </c>
      <c r="I362" s="31">
        <f t="shared" si="142"/>
        <v>0</v>
      </c>
      <c r="J362" s="31">
        <f t="shared" ref="J362:S362" si="147">+I362+J141</f>
        <v>0</v>
      </c>
      <c r="K362" s="31">
        <f t="shared" si="147"/>
        <v>0</v>
      </c>
      <c r="L362" s="31">
        <f t="shared" si="147"/>
        <v>0</v>
      </c>
      <c r="M362" s="31">
        <f t="shared" si="147"/>
        <v>0</v>
      </c>
      <c r="N362" s="31">
        <f t="shared" si="147"/>
        <v>0</v>
      </c>
      <c r="O362" s="31">
        <f t="shared" si="147"/>
        <v>0</v>
      </c>
      <c r="P362" s="31">
        <f t="shared" si="147"/>
        <v>0</v>
      </c>
      <c r="Q362" s="31">
        <f t="shared" si="147"/>
        <v>0</v>
      </c>
      <c r="R362" s="31">
        <f t="shared" si="147"/>
        <v>0</v>
      </c>
      <c r="S362" s="31">
        <f t="shared" si="147"/>
        <v>0</v>
      </c>
    </row>
    <row r="363" spans="1:19" ht="15" x14ac:dyDescent="0.2">
      <c r="A363" s="30">
        <v>3401</v>
      </c>
      <c r="B363" s="30">
        <v>1</v>
      </c>
      <c r="C363" s="30" t="s">
        <v>140</v>
      </c>
      <c r="D363" s="30" t="s">
        <v>141</v>
      </c>
      <c r="E363" s="30">
        <v>40000</v>
      </c>
      <c r="F363" s="30">
        <v>40323</v>
      </c>
      <c r="G363" s="30" t="s">
        <v>26</v>
      </c>
      <c r="H363" s="31">
        <f t="shared" si="141"/>
        <v>34300</v>
      </c>
      <c r="I363" s="31">
        <f t="shared" si="142"/>
        <v>133100</v>
      </c>
      <c r="J363" s="31">
        <f t="shared" ref="J363:S363" si="148">+I363+J142</f>
        <v>231600</v>
      </c>
      <c r="K363" s="31">
        <f t="shared" si="148"/>
        <v>304900</v>
      </c>
      <c r="L363" s="31">
        <f t="shared" si="148"/>
        <v>449100</v>
      </c>
      <c r="M363" s="31">
        <f t="shared" si="148"/>
        <v>487500</v>
      </c>
      <c r="N363" s="31">
        <f t="shared" si="148"/>
        <v>538900</v>
      </c>
      <c r="O363" s="31">
        <f t="shared" si="148"/>
        <v>655700</v>
      </c>
      <c r="P363" s="31">
        <f t="shared" si="148"/>
        <v>687600</v>
      </c>
      <c r="Q363" s="31">
        <f t="shared" si="148"/>
        <v>832200</v>
      </c>
      <c r="R363" s="31">
        <f t="shared" si="148"/>
        <v>880800</v>
      </c>
      <c r="S363" s="31">
        <f t="shared" si="148"/>
        <v>1000000</v>
      </c>
    </row>
    <row r="364" spans="1:19" ht="15" x14ac:dyDescent="0.2">
      <c r="A364" s="30">
        <v>3413</v>
      </c>
      <c r="B364" s="30">
        <v>1</v>
      </c>
      <c r="C364" s="30" t="s">
        <v>142</v>
      </c>
      <c r="D364" s="30" t="s">
        <v>127</v>
      </c>
      <c r="E364" s="30" t="s">
        <v>99</v>
      </c>
      <c r="F364" s="30">
        <v>40323</v>
      </c>
      <c r="G364" s="30" t="s">
        <v>26</v>
      </c>
      <c r="H364" s="31">
        <f t="shared" si="141"/>
        <v>0</v>
      </c>
      <c r="I364" s="31">
        <f t="shared" si="142"/>
        <v>0</v>
      </c>
      <c r="J364" s="31">
        <f t="shared" ref="J364:S364" si="149">+I364+J143</f>
        <v>0</v>
      </c>
      <c r="K364" s="31">
        <f t="shared" si="149"/>
        <v>0</v>
      </c>
      <c r="L364" s="31">
        <f t="shared" si="149"/>
        <v>0</v>
      </c>
      <c r="M364" s="31">
        <f t="shared" si="149"/>
        <v>0</v>
      </c>
      <c r="N364" s="31">
        <f t="shared" si="149"/>
        <v>0</v>
      </c>
      <c r="O364" s="31">
        <f t="shared" si="149"/>
        <v>0</v>
      </c>
      <c r="P364" s="31">
        <f t="shared" si="149"/>
        <v>0</v>
      </c>
      <c r="Q364" s="31">
        <f t="shared" si="149"/>
        <v>0</v>
      </c>
      <c r="R364" s="31">
        <f t="shared" si="149"/>
        <v>0</v>
      </c>
      <c r="S364" s="31">
        <f t="shared" si="149"/>
        <v>0</v>
      </c>
    </row>
    <row r="365" spans="1:19" ht="15" x14ac:dyDescent="0.2">
      <c r="A365" s="30">
        <v>3418</v>
      </c>
      <c r="B365" s="30">
        <v>1</v>
      </c>
      <c r="C365" s="30" t="s">
        <v>143</v>
      </c>
      <c r="D365" s="30" t="s">
        <v>127</v>
      </c>
      <c r="E365" s="30">
        <v>49901</v>
      </c>
      <c r="F365" s="30">
        <v>40320</v>
      </c>
      <c r="G365" s="30" t="s">
        <v>26</v>
      </c>
      <c r="H365" s="31">
        <f t="shared" si="141"/>
        <v>60000</v>
      </c>
      <c r="I365" s="31">
        <f t="shared" si="142"/>
        <v>120000</v>
      </c>
      <c r="J365" s="31">
        <f t="shared" ref="J365:S365" si="150">+I365+J144</f>
        <v>180000</v>
      </c>
      <c r="K365" s="31">
        <f t="shared" si="150"/>
        <v>240000</v>
      </c>
      <c r="L365" s="31">
        <f t="shared" si="150"/>
        <v>300000</v>
      </c>
      <c r="M365" s="31">
        <f t="shared" si="150"/>
        <v>320000</v>
      </c>
      <c r="N365" s="31">
        <f t="shared" si="150"/>
        <v>320000</v>
      </c>
      <c r="O365" s="31">
        <f t="shared" si="150"/>
        <v>320000</v>
      </c>
      <c r="P365" s="31">
        <f t="shared" si="150"/>
        <v>320000</v>
      </c>
      <c r="Q365" s="31">
        <f t="shared" si="150"/>
        <v>320000</v>
      </c>
      <c r="R365" s="31">
        <f t="shared" si="150"/>
        <v>320000</v>
      </c>
      <c r="S365" s="31">
        <f t="shared" si="150"/>
        <v>320000</v>
      </c>
    </row>
    <row r="366" spans="1:19" ht="15" x14ac:dyDescent="0.2">
      <c r="A366" s="30">
        <v>3419</v>
      </c>
      <c r="B366" s="30">
        <v>1</v>
      </c>
      <c r="C366" s="30" t="s">
        <v>144</v>
      </c>
      <c r="D366" s="30" t="s">
        <v>127</v>
      </c>
      <c r="E366" s="30">
        <v>40000</v>
      </c>
      <c r="F366" s="30">
        <v>40320</v>
      </c>
      <c r="G366" s="30" t="s">
        <v>26</v>
      </c>
      <c r="H366" s="31">
        <f t="shared" si="141"/>
        <v>0</v>
      </c>
      <c r="I366" s="31">
        <f t="shared" si="142"/>
        <v>0</v>
      </c>
      <c r="J366" s="31">
        <f t="shared" ref="J366:S366" si="151">+I366+J145</f>
        <v>0</v>
      </c>
      <c r="K366" s="31">
        <f t="shared" si="151"/>
        <v>0</v>
      </c>
      <c r="L366" s="31">
        <f t="shared" si="151"/>
        <v>0</v>
      </c>
      <c r="M366" s="31">
        <f t="shared" si="151"/>
        <v>0</v>
      </c>
      <c r="N366" s="31">
        <f t="shared" si="151"/>
        <v>0</v>
      </c>
      <c r="O366" s="31">
        <f t="shared" si="151"/>
        <v>0</v>
      </c>
      <c r="P366" s="31">
        <f t="shared" si="151"/>
        <v>0</v>
      </c>
      <c r="Q366" s="31">
        <f t="shared" si="151"/>
        <v>0</v>
      </c>
      <c r="R366" s="31">
        <f t="shared" si="151"/>
        <v>0</v>
      </c>
      <c r="S366" s="31">
        <f t="shared" si="151"/>
        <v>0</v>
      </c>
    </row>
    <row r="367" spans="1:19" ht="15" x14ac:dyDescent="0.2">
      <c r="A367" s="30">
        <v>3420</v>
      </c>
      <c r="B367" s="30">
        <v>1</v>
      </c>
      <c r="C367" s="30" t="s">
        <v>145</v>
      </c>
      <c r="D367" s="30" t="s">
        <v>127</v>
      </c>
      <c r="E367" s="30">
        <v>40000</v>
      </c>
      <c r="F367" s="30">
        <v>40320</v>
      </c>
      <c r="G367" s="30" t="s">
        <v>26</v>
      </c>
      <c r="H367" s="31">
        <f t="shared" si="141"/>
        <v>0</v>
      </c>
      <c r="I367" s="31">
        <f t="shared" si="142"/>
        <v>0</v>
      </c>
      <c r="J367" s="31">
        <f t="shared" ref="J367:S367" si="152">+I367+J146</f>
        <v>0</v>
      </c>
      <c r="K367" s="31">
        <f t="shared" si="152"/>
        <v>0</v>
      </c>
      <c r="L367" s="31">
        <f t="shared" si="152"/>
        <v>0</v>
      </c>
      <c r="M367" s="31">
        <f t="shared" si="152"/>
        <v>0</v>
      </c>
      <c r="N367" s="31">
        <f t="shared" si="152"/>
        <v>0</v>
      </c>
      <c r="O367" s="31">
        <f t="shared" si="152"/>
        <v>0</v>
      </c>
      <c r="P367" s="31">
        <f t="shared" si="152"/>
        <v>0</v>
      </c>
      <c r="Q367" s="31">
        <f t="shared" si="152"/>
        <v>0</v>
      </c>
      <c r="R367" s="31">
        <f t="shared" si="152"/>
        <v>0</v>
      </c>
      <c r="S367" s="31">
        <f t="shared" si="152"/>
        <v>0</v>
      </c>
    </row>
    <row r="368" spans="1:19" ht="15" x14ac:dyDescent="0.2">
      <c r="A368" s="30">
        <v>3422</v>
      </c>
      <c r="B368" s="30">
        <v>1</v>
      </c>
      <c r="C368" s="30" t="s">
        <v>146</v>
      </c>
      <c r="D368" s="30" t="s">
        <v>127</v>
      </c>
      <c r="E368" s="30">
        <v>49901</v>
      </c>
      <c r="F368" s="30">
        <v>40320</v>
      </c>
      <c r="G368" s="30" t="s">
        <v>26</v>
      </c>
      <c r="H368" s="31">
        <f t="shared" si="141"/>
        <v>0</v>
      </c>
      <c r="I368" s="31">
        <f t="shared" si="142"/>
        <v>0</v>
      </c>
      <c r="J368" s="31">
        <f t="shared" ref="J368:S368" si="153">+I368+J147</f>
        <v>0</v>
      </c>
      <c r="K368" s="31">
        <f t="shared" si="153"/>
        <v>0</v>
      </c>
      <c r="L368" s="31">
        <f t="shared" si="153"/>
        <v>0</v>
      </c>
      <c r="M368" s="31">
        <f t="shared" si="153"/>
        <v>0</v>
      </c>
      <c r="N368" s="31">
        <f t="shared" si="153"/>
        <v>0</v>
      </c>
      <c r="O368" s="31">
        <f t="shared" si="153"/>
        <v>100000</v>
      </c>
      <c r="P368" s="31">
        <f t="shared" si="153"/>
        <v>350000</v>
      </c>
      <c r="Q368" s="31">
        <f t="shared" si="153"/>
        <v>900000</v>
      </c>
      <c r="R368" s="31">
        <f t="shared" si="153"/>
        <v>1200000</v>
      </c>
      <c r="S368" s="31">
        <f t="shared" si="153"/>
        <v>1400000</v>
      </c>
    </row>
    <row r="369" spans="1:19" ht="15" x14ac:dyDescent="0.2">
      <c r="A369" s="30">
        <v>3423</v>
      </c>
      <c r="B369" s="30">
        <v>1</v>
      </c>
      <c r="C369" s="30" t="s">
        <v>147</v>
      </c>
      <c r="D369" s="30" t="s">
        <v>127</v>
      </c>
      <c r="E369" s="30">
        <v>40000</v>
      </c>
      <c r="F369" s="30">
        <v>40320</v>
      </c>
      <c r="G369" s="30" t="s">
        <v>26</v>
      </c>
      <c r="H369" s="31">
        <f t="shared" si="141"/>
        <v>0</v>
      </c>
      <c r="I369" s="31">
        <f t="shared" si="142"/>
        <v>0</v>
      </c>
      <c r="J369" s="31">
        <f t="shared" ref="J369:S369" si="154">+I369+J148</f>
        <v>0</v>
      </c>
      <c r="K369" s="31">
        <f t="shared" si="154"/>
        <v>0</v>
      </c>
      <c r="L369" s="31">
        <f t="shared" si="154"/>
        <v>0</v>
      </c>
      <c r="M369" s="31">
        <f t="shared" si="154"/>
        <v>0</v>
      </c>
      <c r="N369" s="31">
        <f t="shared" si="154"/>
        <v>0</v>
      </c>
      <c r="O369" s="31">
        <f t="shared" si="154"/>
        <v>0</v>
      </c>
      <c r="P369" s="31">
        <f t="shared" si="154"/>
        <v>0</v>
      </c>
      <c r="Q369" s="31">
        <f t="shared" si="154"/>
        <v>17000</v>
      </c>
      <c r="R369" s="31">
        <f t="shared" si="154"/>
        <v>34000</v>
      </c>
      <c r="S369" s="31">
        <f t="shared" si="154"/>
        <v>50000</v>
      </c>
    </row>
    <row r="370" spans="1:19" ht="15" x14ac:dyDescent="0.2">
      <c r="A370" s="30">
        <v>3424</v>
      </c>
      <c r="B370" s="30">
        <v>1</v>
      </c>
      <c r="C370" s="30" t="s">
        <v>148</v>
      </c>
      <c r="D370" s="30" t="s">
        <v>127</v>
      </c>
      <c r="E370" s="30">
        <v>40000</v>
      </c>
      <c r="F370" s="30">
        <v>40320</v>
      </c>
      <c r="G370" s="30" t="s">
        <v>26</v>
      </c>
      <c r="H370" s="31">
        <f t="shared" si="141"/>
        <v>0</v>
      </c>
      <c r="I370" s="31">
        <f t="shared" si="142"/>
        <v>0</v>
      </c>
      <c r="J370" s="31">
        <f t="shared" ref="J370:S370" si="155">+I370+J149</f>
        <v>0</v>
      </c>
      <c r="K370" s="31">
        <f t="shared" si="155"/>
        <v>0</v>
      </c>
      <c r="L370" s="31">
        <f t="shared" si="155"/>
        <v>16000</v>
      </c>
      <c r="M370" s="31">
        <f t="shared" si="155"/>
        <v>16000</v>
      </c>
      <c r="N370" s="31">
        <f t="shared" si="155"/>
        <v>16000</v>
      </c>
      <c r="O370" s="31">
        <f t="shared" si="155"/>
        <v>16000</v>
      </c>
      <c r="P370" s="31">
        <f t="shared" si="155"/>
        <v>16000</v>
      </c>
      <c r="Q370" s="31">
        <f t="shared" si="155"/>
        <v>16000</v>
      </c>
      <c r="R370" s="31">
        <f t="shared" si="155"/>
        <v>91000</v>
      </c>
      <c r="S370" s="31">
        <f t="shared" si="155"/>
        <v>125000</v>
      </c>
    </row>
    <row r="371" spans="1:19" ht="15" x14ac:dyDescent="0.2">
      <c r="A371" s="30">
        <v>3425</v>
      </c>
      <c r="B371" s="30">
        <v>1</v>
      </c>
      <c r="C371" s="30" t="s">
        <v>149</v>
      </c>
      <c r="D371" s="30" t="s">
        <v>127</v>
      </c>
      <c r="E371" s="30">
        <v>40000</v>
      </c>
      <c r="F371" s="30">
        <v>40320</v>
      </c>
      <c r="G371" s="30" t="s">
        <v>26</v>
      </c>
      <c r="H371" s="31">
        <f t="shared" si="141"/>
        <v>0</v>
      </c>
      <c r="I371" s="31">
        <f t="shared" si="142"/>
        <v>0</v>
      </c>
      <c r="J371" s="31">
        <f t="shared" ref="J371:S371" si="156">+I371+J150</f>
        <v>0</v>
      </c>
      <c r="K371" s="31">
        <f t="shared" si="156"/>
        <v>0</v>
      </c>
      <c r="L371" s="31">
        <f t="shared" si="156"/>
        <v>0</v>
      </c>
      <c r="M371" s="31">
        <f t="shared" si="156"/>
        <v>0</v>
      </c>
      <c r="N371" s="31">
        <f t="shared" si="156"/>
        <v>0</v>
      </c>
      <c r="O371" s="31">
        <f t="shared" si="156"/>
        <v>0</v>
      </c>
      <c r="P371" s="31">
        <f t="shared" si="156"/>
        <v>0</v>
      </c>
      <c r="Q371" s="31">
        <f t="shared" si="156"/>
        <v>17000</v>
      </c>
      <c r="R371" s="31">
        <f t="shared" si="156"/>
        <v>34000</v>
      </c>
      <c r="S371" s="31">
        <f t="shared" si="156"/>
        <v>50000</v>
      </c>
    </row>
    <row r="372" spans="1:19" ht="15" x14ac:dyDescent="0.2">
      <c r="A372" s="30">
        <v>3427</v>
      </c>
      <c r="B372" s="30">
        <v>1</v>
      </c>
      <c r="C372" s="30" t="s">
        <v>150</v>
      </c>
      <c r="D372" s="30" t="s">
        <v>127</v>
      </c>
      <c r="E372" s="30">
        <v>40000</v>
      </c>
      <c r="F372" s="30">
        <v>40320</v>
      </c>
      <c r="G372" s="30" t="s">
        <v>26</v>
      </c>
      <c r="H372" s="31">
        <f t="shared" si="141"/>
        <v>0</v>
      </c>
      <c r="I372" s="31">
        <f t="shared" si="142"/>
        <v>0</v>
      </c>
      <c r="J372" s="31">
        <f t="shared" ref="J372:S372" si="157">+I372+J151</f>
        <v>0</v>
      </c>
      <c r="K372" s="31">
        <f t="shared" si="157"/>
        <v>0</v>
      </c>
      <c r="L372" s="31">
        <f t="shared" si="157"/>
        <v>0</v>
      </c>
      <c r="M372" s="31">
        <f t="shared" si="157"/>
        <v>0</v>
      </c>
      <c r="N372" s="31">
        <f t="shared" si="157"/>
        <v>0</v>
      </c>
      <c r="O372" s="31">
        <f t="shared" si="157"/>
        <v>0</v>
      </c>
      <c r="P372" s="31">
        <f t="shared" si="157"/>
        <v>0</v>
      </c>
      <c r="Q372" s="31">
        <f t="shared" si="157"/>
        <v>17000</v>
      </c>
      <c r="R372" s="31">
        <f t="shared" si="157"/>
        <v>34000</v>
      </c>
      <c r="S372" s="31">
        <f t="shared" si="157"/>
        <v>50000</v>
      </c>
    </row>
    <row r="373" spans="1:19" ht="15" x14ac:dyDescent="0.2">
      <c r="A373" s="30">
        <v>3428</v>
      </c>
      <c r="B373" s="30">
        <v>1</v>
      </c>
      <c r="C373" s="30" t="s">
        <v>151</v>
      </c>
      <c r="D373" s="30" t="s">
        <v>127</v>
      </c>
      <c r="E373" s="30">
        <v>40000</v>
      </c>
      <c r="F373" s="30">
        <v>40323</v>
      </c>
      <c r="G373" s="30" t="s">
        <v>26</v>
      </c>
      <c r="H373" s="31">
        <f t="shared" si="141"/>
        <v>0</v>
      </c>
      <c r="I373" s="31">
        <f t="shared" si="142"/>
        <v>40000</v>
      </c>
      <c r="J373" s="31">
        <f t="shared" ref="J373:S373" si="158">+I373+J152</f>
        <v>890000</v>
      </c>
      <c r="K373" s="31">
        <f t="shared" si="158"/>
        <v>1000000</v>
      </c>
      <c r="L373" s="31">
        <f t="shared" si="158"/>
        <v>1000000</v>
      </c>
      <c r="M373" s="31">
        <f t="shared" si="158"/>
        <v>1000000</v>
      </c>
      <c r="N373" s="31">
        <f t="shared" si="158"/>
        <v>1000000</v>
      </c>
      <c r="O373" s="31">
        <f t="shared" si="158"/>
        <v>1000000</v>
      </c>
      <c r="P373" s="31">
        <f t="shared" si="158"/>
        <v>1000000</v>
      </c>
      <c r="Q373" s="31">
        <f t="shared" si="158"/>
        <v>1000000</v>
      </c>
      <c r="R373" s="31">
        <f t="shared" si="158"/>
        <v>1000000</v>
      </c>
      <c r="S373" s="31">
        <f t="shared" si="158"/>
        <v>1000000</v>
      </c>
    </row>
    <row r="374" spans="1:19" ht="15" x14ac:dyDescent="0.2">
      <c r="A374" s="30">
        <v>3429</v>
      </c>
      <c r="B374" s="30">
        <v>1</v>
      </c>
      <c r="C374" s="30" t="s">
        <v>152</v>
      </c>
      <c r="D374" s="30" t="s">
        <v>96</v>
      </c>
      <c r="E374" s="30">
        <v>40000</v>
      </c>
      <c r="F374" s="30">
        <v>40323</v>
      </c>
      <c r="G374" s="30" t="s">
        <v>26</v>
      </c>
      <c r="H374" s="31">
        <f t="shared" si="141"/>
        <v>0</v>
      </c>
      <c r="I374" s="31">
        <f t="shared" si="142"/>
        <v>0</v>
      </c>
      <c r="J374" s="31">
        <f t="shared" ref="J374:S374" si="159">+I374+J153</f>
        <v>0</v>
      </c>
      <c r="K374" s="31">
        <f t="shared" si="159"/>
        <v>0</v>
      </c>
      <c r="L374" s="31">
        <f t="shared" si="159"/>
        <v>0</v>
      </c>
      <c r="M374" s="31">
        <f t="shared" si="159"/>
        <v>0</v>
      </c>
      <c r="N374" s="31">
        <f t="shared" si="159"/>
        <v>0</v>
      </c>
      <c r="O374" s="31">
        <f t="shared" si="159"/>
        <v>0</v>
      </c>
      <c r="P374" s="31">
        <f t="shared" si="159"/>
        <v>0</v>
      </c>
      <c r="Q374" s="31">
        <f t="shared" si="159"/>
        <v>0</v>
      </c>
      <c r="R374" s="31">
        <f t="shared" si="159"/>
        <v>0</v>
      </c>
      <c r="S374" s="31">
        <f t="shared" si="159"/>
        <v>0</v>
      </c>
    </row>
    <row r="375" spans="1:19" ht="15" x14ac:dyDescent="0.2">
      <c r="A375" s="30">
        <v>3430</v>
      </c>
      <c r="B375" s="30">
        <v>1</v>
      </c>
      <c r="C375" s="30" t="s">
        <v>153</v>
      </c>
      <c r="D375" s="30" t="s">
        <v>127</v>
      </c>
      <c r="E375" s="30">
        <v>40000</v>
      </c>
      <c r="F375" s="30">
        <v>40323</v>
      </c>
      <c r="G375" s="30" t="s">
        <v>26</v>
      </c>
      <c r="H375" s="31">
        <f t="shared" si="141"/>
        <v>0</v>
      </c>
      <c r="I375" s="31">
        <f t="shared" si="142"/>
        <v>0</v>
      </c>
      <c r="J375" s="31">
        <f t="shared" ref="J375:S375" si="160">+I375+J154</f>
        <v>0</v>
      </c>
      <c r="K375" s="31">
        <f t="shared" si="160"/>
        <v>0</v>
      </c>
      <c r="L375" s="31">
        <f t="shared" si="160"/>
        <v>0</v>
      </c>
      <c r="M375" s="31">
        <f t="shared" si="160"/>
        <v>0</v>
      </c>
      <c r="N375" s="31">
        <f t="shared" si="160"/>
        <v>0</v>
      </c>
      <c r="O375" s="31">
        <f t="shared" si="160"/>
        <v>0</v>
      </c>
      <c r="P375" s="31">
        <f t="shared" si="160"/>
        <v>0</v>
      </c>
      <c r="Q375" s="31">
        <f t="shared" si="160"/>
        <v>0</v>
      </c>
      <c r="R375" s="31">
        <f t="shared" si="160"/>
        <v>0</v>
      </c>
      <c r="S375" s="31">
        <f t="shared" si="160"/>
        <v>0</v>
      </c>
    </row>
    <row r="376" spans="1:19" ht="15" x14ac:dyDescent="0.2">
      <c r="A376" s="30">
        <v>3431</v>
      </c>
      <c r="B376" s="30">
        <v>1</v>
      </c>
      <c r="C376" s="30" t="s">
        <v>154</v>
      </c>
      <c r="D376" s="30" t="s">
        <v>141</v>
      </c>
      <c r="E376" s="30">
        <v>40000</v>
      </c>
      <c r="F376" s="30">
        <v>40323</v>
      </c>
      <c r="G376" s="30" t="s">
        <v>26</v>
      </c>
      <c r="H376" s="31">
        <f t="shared" si="141"/>
        <v>0</v>
      </c>
      <c r="I376" s="31">
        <f t="shared" si="142"/>
        <v>50000</v>
      </c>
      <c r="J376" s="31">
        <f t="shared" ref="J376:S376" si="161">+I376+J155</f>
        <v>150000</v>
      </c>
      <c r="K376" s="31">
        <f t="shared" si="161"/>
        <v>150000</v>
      </c>
      <c r="L376" s="31">
        <f t="shared" si="161"/>
        <v>150000</v>
      </c>
      <c r="M376" s="31">
        <f t="shared" si="161"/>
        <v>150000</v>
      </c>
      <c r="N376" s="31">
        <f t="shared" si="161"/>
        <v>350000</v>
      </c>
      <c r="O376" s="31">
        <f t="shared" si="161"/>
        <v>2100000</v>
      </c>
      <c r="P376" s="31">
        <f t="shared" si="161"/>
        <v>3100000</v>
      </c>
      <c r="Q376" s="31">
        <f t="shared" si="161"/>
        <v>3500000</v>
      </c>
      <c r="R376" s="31">
        <f t="shared" si="161"/>
        <v>3700000</v>
      </c>
      <c r="S376" s="31">
        <f t="shared" si="161"/>
        <v>3750000</v>
      </c>
    </row>
    <row r="377" spans="1:19" ht="15" x14ac:dyDescent="0.2">
      <c r="A377" s="30">
        <v>3432</v>
      </c>
      <c r="B377" s="30">
        <v>1</v>
      </c>
      <c r="C377" s="30" t="s">
        <v>155</v>
      </c>
      <c r="D377" s="30" t="s">
        <v>127</v>
      </c>
      <c r="E377" s="30">
        <v>40000</v>
      </c>
      <c r="F377" s="30">
        <v>40323</v>
      </c>
      <c r="G377" s="30" t="s">
        <v>26</v>
      </c>
      <c r="H377" s="31">
        <f t="shared" si="141"/>
        <v>0</v>
      </c>
      <c r="I377" s="31">
        <f t="shared" si="142"/>
        <v>0</v>
      </c>
      <c r="J377" s="31">
        <f t="shared" ref="J377:S377" si="162">+I377+J156</f>
        <v>0</v>
      </c>
      <c r="K377" s="31">
        <f t="shared" si="162"/>
        <v>0</v>
      </c>
      <c r="L377" s="31">
        <f t="shared" si="162"/>
        <v>0</v>
      </c>
      <c r="M377" s="31">
        <f t="shared" si="162"/>
        <v>0</v>
      </c>
      <c r="N377" s="31">
        <f t="shared" si="162"/>
        <v>0</v>
      </c>
      <c r="O377" s="31">
        <f t="shared" si="162"/>
        <v>200000</v>
      </c>
      <c r="P377" s="31">
        <f t="shared" si="162"/>
        <v>1200000</v>
      </c>
      <c r="Q377" s="31">
        <f t="shared" si="162"/>
        <v>1950000</v>
      </c>
      <c r="R377" s="31">
        <f t="shared" si="162"/>
        <v>2150000</v>
      </c>
      <c r="S377" s="31">
        <f t="shared" si="162"/>
        <v>2250000</v>
      </c>
    </row>
    <row r="378" spans="1:19" ht="15" x14ac:dyDescent="0.2">
      <c r="A378" s="30">
        <v>3432</v>
      </c>
      <c r="B378" s="30">
        <v>2</v>
      </c>
      <c r="C378" s="30" t="s">
        <v>155</v>
      </c>
      <c r="D378" s="30" t="s">
        <v>127</v>
      </c>
      <c r="E378" s="30">
        <v>40000</v>
      </c>
      <c r="F378" s="30">
        <v>40323</v>
      </c>
      <c r="G378" s="30" t="s">
        <v>26</v>
      </c>
      <c r="H378" s="31">
        <f t="shared" si="141"/>
        <v>0</v>
      </c>
      <c r="I378" s="31">
        <f t="shared" si="142"/>
        <v>0</v>
      </c>
      <c r="J378" s="31">
        <f t="shared" ref="J378:S378" si="163">+I378+J157</f>
        <v>0</v>
      </c>
      <c r="K378" s="31">
        <f t="shared" si="163"/>
        <v>0</v>
      </c>
      <c r="L378" s="31">
        <f t="shared" si="163"/>
        <v>0</v>
      </c>
      <c r="M378" s="31">
        <f t="shared" si="163"/>
        <v>0</v>
      </c>
      <c r="N378" s="31">
        <f t="shared" si="163"/>
        <v>0</v>
      </c>
      <c r="O378" s="31">
        <f t="shared" si="163"/>
        <v>0</v>
      </c>
      <c r="P378" s="31">
        <f t="shared" si="163"/>
        <v>0</v>
      </c>
      <c r="Q378" s="31">
        <f t="shared" si="163"/>
        <v>0</v>
      </c>
      <c r="R378" s="31">
        <f t="shared" si="163"/>
        <v>20000</v>
      </c>
      <c r="S378" s="31">
        <f t="shared" si="163"/>
        <v>60000</v>
      </c>
    </row>
    <row r="379" spans="1:19" ht="15" x14ac:dyDescent="0.2">
      <c r="A379" s="30">
        <v>3434</v>
      </c>
      <c r="B379" s="30">
        <v>1</v>
      </c>
      <c r="C379" s="30" t="s">
        <v>156</v>
      </c>
      <c r="D379" s="30" t="s">
        <v>127</v>
      </c>
      <c r="E379" s="30">
        <v>40000</v>
      </c>
      <c r="F379" s="30">
        <v>40323</v>
      </c>
      <c r="G379" s="30" t="s">
        <v>26</v>
      </c>
      <c r="H379" s="31">
        <f t="shared" si="141"/>
        <v>0</v>
      </c>
      <c r="I379" s="31">
        <f t="shared" si="142"/>
        <v>0</v>
      </c>
      <c r="J379" s="31">
        <f t="shared" ref="J379:S379" si="164">+I379+J158</f>
        <v>0</v>
      </c>
      <c r="K379" s="31">
        <f t="shared" si="164"/>
        <v>0</v>
      </c>
      <c r="L379" s="31">
        <f t="shared" si="164"/>
        <v>0</v>
      </c>
      <c r="M379" s="31">
        <f t="shared" si="164"/>
        <v>0</v>
      </c>
      <c r="N379" s="31">
        <f t="shared" si="164"/>
        <v>0</v>
      </c>
      <c r="O379" s="31">
        <f t="shared" si="164"/>
        <v>25000</v>
      </c>
      <c r="P379" s="31">
        <f t="shared" si="164"/>
        <v>50000</v>
      </c>
      <c r="Q379" s="31">
        <f t="shared" si="164"/>
        <v>50000</v>
      </c>
      <c r="R379" s="31">
        <f t="shared" si="164"/>
        <v>50000</v>
      </c>
      <c r="S379" s="31">
        <f t="shared" si="164"/>
        <v>50000</v>
      </c>
    </row>
    <row r="380" spans="1:19" ht="15" x14ac:dyDescent="0.2">
      <c r="A380" s="30">
        <v>3434</v>
      </c>
      <c r="B380" s="30">
        <v>2</v>
      </c>
      <c r="C380" s="30" t="s">
        <v>156</v>
      </c>
      <c r="D380" s="30" t="s">
        <v>106</v>
      </c>
      <c r="E380" s="30" t="s">
        <v>99</v>
      </c>
      <c r="F380" s="30">
        <v>40323</v>
      </c>
      <c r="G380" s="30" t="s">
        <v>26</v>
      </c>
      <c r="H380" s="31">
        <f t="shared" si="141"/>
        <v>0</v>
      </c>
      <c r="I380" s="31">
        <f t="shared" si="142"/>
        <v>0</v>
      </c>
      <c r="J380" s="31">
        <f t="shared" ref="J380:S380" si="165">+I380+J159</f>
        <v>0</v>
      </c>
      <c r="K380" s="31">
        <f t="shared" si="165"/>
        <v>0</v>
      </c>
      <c r="L380" s="31">
        <f t="shared" si="165"/>
        <v>0</v>
      </c>
      <c r="M380" s="31">
        <f t="shared" si="165"/>
        <v>0</v>
      </c>
      <c r="N380" s="31">
        <f t="shared" si="165"/>
        <v>0</v>
      </c>
      <c r="O380" s="31">
        <f t="shared" si="165"/>
        <v>25000</v>
      </c>
      <c r="P380" s="31">
        <f t="shared" si="165"/>
        <v>50000</v>
      </c>
      <c r="Q380" s="31">
        <f t="shared" si="165"/>
        <v>50000</v>
      </c>
      <c r="R380" s="31">
        <f t="shared" si="165"/>
        <v>50000</v>
      </c>
      <c r="S380" s="31">
        <f t="shared" si="165"/>
        <v>50000</v>
      </c>
    </row>
    <row r="381" spans="1:19" ht="15" x14ac:dyDescent="0.2">
      <c r="A381" s="30">
        <v>3434</v>
      </c>
      <c r="B381" s="30">
        <v>3</v>
      </c>
      <c r="C381" s="30" t="s">
        <v>156</v>
      </c>
      <c r="D381" s="30" t="s">
        <v>94</v>
      </c>
      <c r="E381" s="30" t="s">
        <v>99</v>
      </c>
      <c r="F381" s="30">
        <v>40323</v>
      </c>
      <c r="G381" s="30" t="s">
        <v>26</v>
      </c>
      <c r="H381" s="31">
        <f t="shared" si="141"/>
        <v>0</v>
      </c>
      <c r="I381" s="31">
        <f t="shared" si="142"/>
        <v>0</v>
      </c>
      <c r="J381" s="31">
        <f t="shared" ref="J381:S381" si="166">+I381+J160</f>
        <v>0</v>
      </c>
      <c r="K381" s="31">
        <f t="shared" si="166"/>
        <v>0</v>
      </c>
      <c r="L381" s="31">
        <f t="shared" si="166"/>
        <v>0</v>
      </c>
      <c r="M381" s="31">
        <f t="shared" si="166"/>
        <v>0</v>
      </c>
      <c r="N381" s="31">
        <f t="shared" si="166"/>
        <v>0</v>
      </c>
      <c r="O381" s="31">
        <f t="shared" si="166"/>
        <v>15000</v>
      </c>
      <c r="P381" s="31">
        <f t="shared" si="166"/>
        <v>30000</v>
      </c>
      <c r="Q381" s="31">
        <f t="shared" si="166"/>
        <v>45000</v>
      </c>
      <c r="R381" s="31">
        <f t="shared" si="166"/>
        <v>50000</v>
      </c>
      <c r="S381" s="31">
        <f t="shared" si="166"/>
        <v>50000</v>
      </c>
    </row>
    <row r="382" spans="1:19" ht="15" x14ac:dyDescent="0.2">
      <c r="A382" s="30">
        <v>3435</v>
      </c>
      <c r="B382" s="30">
        <v>1</v>
      </c>
      <c r="C382" s="30" t="s">
        <v>157</v>
      </c>
      <c r="D382" s="30" t="s">
        <v>127</v>
      </c>
      <c r="E382" s="30">
        <v>49901</v>
      </c>
      <c r="F382" s="30">
        <v>40320</v>
      </c>
      <c r="G382" s="30" t="s">
        <v>26</v>
      </c>
      <c r="H382" s="31">
        <f t="shared" si="141"/>
        <v>0</v>
      </c>
      <c r="I382" s="31">
        <f t="shared" si="142"/>
        <v>0</v>
      </c>
      <c r="J382" s="31">
        <f t="shared" ref="J382:S382" si="167">+I382+J161</f>
        <v>0</v>
      </c>
      <c r="K382" s="31">
        <f t="shared" si="167"/>
        <v>0</v>
      </c>
      <c r="L382" s="31">
        <f t="shared" si="167"/>
        <v>0</v>
      </c>
      <c r="M382" s="31">
        <f t="shared" si="167"/>
        <v>0</v>
      </c>
      <c r="N382" s="31">
        <f t="shared" si="167"/>
        <v>0</v>
      </c>
      <c r="O382" s="31">
        <f t="shared" si="167"/>
        <v>550000</v>
      </c>
      <c r="P382" s="31">
        <f t="shared" si="167"/>
        <v>850000</v>
      </c>
      <c r="Q382" s="31">
        <f t="shared" si="167"/>
        <v>1100000</v>
      </c>
      <c r="R382" s="31">
        <f t="shared" si="167"/>
        <v>1350000</v>
      </c>
      <c r="S382" s="31">
        <f t="shared" si="167"/>
        <v>1500000</v>
      </c>
    </row>
    <row r="383" spans="1:19" ht="15" x14ac:dyDescent="0.2">
      <c r="A383" s="30">
        <v>3436</v>
      </c>
      <c r="B383" s="30">
        <v>1</v>
      </c>
      <c r="C383" s="30" t="s">
        <v>158</v>
      </c>
      <c r="D383" s="30" t="s">
        <v>127</v>
      </c>
      <c r="E383" s="30">
        <v>40000</v>
      </c>
      <c r="F383" s="30">
        <v>40320</v>
      </c>
      <c r="G383" s="30" t="s">
        <v>26</v>
      </c>
      <c r="H383" s="31">
        <f t="shared" si="141"/>
        <v>0</v>
      </c>
      <c r="I383" s="31">
        <f t="shared" si="142"/>
        <v>0</v>
      </c>
      <c r="J383" s="31">
        <f t="shared" ref="J383:S383" si="168">+I383+J162</f>
        <v>0</v>
      </c>
      <c r="K383" s="31">
        <f t="shared" si="168"/>
        <v>0</v>
      </c>
      <c r="L383" s="31">
        <f t="shared" si="168"/>
        <v>0</v>
      </c>
      <c r="M383" s="31">
        <f t="shared" si="168"/>
        <v>0</v>
      </c>
      <c r="N383" s="31">
        <f t="shared" si="168"/>
        <v>0</v>
      </c>
      <c r="O383" s="31">
        <f t="shared" si="168"/>
        <v>0</v>
      </c>
      <c r="P383" s="31">
        <f t="shared" si="168"/>
        <v>0</v>
      </c>
      <c r="Q383" s="31">
        <f t="shared" si="168"/>
        <v>0</v>
      </c>
      <c r="R383" s="31">
        <f t="shared" si="168"/>
        <v>0</v>
      </c>
      <c r="S383" s="31">
        <f t="shared" si="168"/>
        <v>0</v>
      </c>
    </row>
    <row r="384" spans="1:19" ht="15" x14ac:dyDescent="0.2">
      <c r="A384" s="30">
        <v>3437</v>
      </c>
      <c r="B384" s="30">
        <v>1</v>
      </c>
      <c r="C384" s="30" t="s">
        <v>159</v>
      </c>
      <c r="D384" s="30" t="s">
        <v>127</v>
      </c>
      <c r="E384" s="30">
        <v>40000</v>
      </c>
      <c r="F384" s="30">
        <v>40320</v>
      </c>
      <c r="G384" s="30" t="s">
        <v>26</v>
      </c>
      <c r="H384" s="31">
        <f t="shared" si="141"/>
        <v>0</v>
      </c>
      <c r="I384" s="31">
        <f t="shared" si="142"/>
        <v>0</v>
      </c>
      <c r="J384" s="31">
        <f t="shared" ref="J384:S384" si="169">+I384+J163</f>
        <v>0</v>
      </c>
      <c r="K384" s="31">
        <f t="shared" si="169"/>
        <v>0</v>
      </c>
      <c r="L384" s="31">
        <f t="shared" si="169"/>
        <v>0</v>
      </c>
      <c r="M384" s="31">
        <f t="shared" si="169"/>
        <v>0</v>
      </c>
      <c r="N384" s="31">
        <f t="shared" si="169"/>
        <v>0</v>
      </c>
      <c r="O384" s="31">
        <f t="shared" si="169"/>
        <v>0</v>
      </c>
      <c r="P384" s="31">
        <f t="shared" si="169"/>
        <v>0</v>
      </c>
      <c r="Q384" s="31">
        <f t="shared" si="169"/>
        <v>0</v>
      </c>
      <c r="R384" s="31">
        <f t="shared" si="169"/>
        <v>0</v>
      </c>
      <c r="S384" s="31">
        <f t="shared" si="169"/>
        <v>0</v>
      </c>
    </row>
    <row r="385" spans="1:19" ht="15" x14ac:dyDescent="0.2">
      <c r="A385" s="30">
        <v>3445</v>
      </c>
      <c r="B385" s="30">
        <v>1</v>
      </c>
      <c r="C385" s="30" t="s">
        <v>160</v>
      </c>
      <c r="D385" s="30" t="s">
        <v>127</v>
      </c>
      <c r="E385" s="30">
        <v>40000</v>
      </c>
      <c r="F385" s="30">
        <v>40320</v>
      </c>
      <c r="G385" s="30" t="s">
        <v>26</v>
      </c>
      <c r="H385" s="31">
        <f t="shared" si="141"/>
        <v>0</v>
      </c>
      <c r="I385" s="31">
        <f t="shared" si="142"/>
        <v>0</v>
      </c>
      <c r="J385" s="31">
        <f t="shared" ref="J385:S385" si="170">+I385+J164</f>
        <v>0</v>
      </c>
      <c r="K385" s="31">
        <f t="shared" si="170"/>
        <v>0</v>
      </c>
      <c r="L385" s="31">
        <f t="shared" si="170"/>
        <v>0</v>
      </c>
      <c r="M385" s="31">
        <f t="shared" si="170"/>
        <v>0</v>
      </c>
      <c r="N385" s="31">
        <f t="shared" si="170"/>
        <v>0</v>
      </c>
      <c r="O385" s="31">
        <f t="shared" si="170"/>
        <v>0</v>
      </c>
      <c r="P385" s="31">
        <f t="shared" si="170"/>
        <v>0</v>
      </c>
      <c r="Q385" s="31">
        <f t="shared" si="170"/>
        <v>0</v>
      </c>
      <c r="R385" s="31">
        <f t="shared" si="170"/>
        <v>0</v>
      </c>
      <c r="S385" s="31">
        <f t="shared" si="170"/>
        <v>0</v>
      </c>
    </row>
    <row r="386" spans="1:19" ht="15" x14ac:dyDescent="0.2">
      <c r="A386" s="30">
        <v>3448</v>
      </c>
      <c r="B386" s="30">
        <v>1</v>
      </c>
      <c r="C386" s="30" t="s">
        <v>161</v>
      </c>
      <c r="D386" s="30" t="s">
        <v>141</v>
      </c>
      <c r="E386" s="30">
        <v>40000</v>
      </c>
      <c r="F386" s="30">
        <v>40320</v>
      </c>
      <c r="G386" s="30" t="s">
        <v>26</v>
      </c>
      <c r="H386" s="31">
        <f t="shared" si="141"/>
        <v>0</v>
      </c>
      <c r="I386" s="31">
        <f t="shared" si="142"/>
        <v>0</v>
      </c>
      <c r="J386" s="31">
        <f t="shared" ref="J386:S386" si="171">+I386+J165</f>
        <v>0</v>
      </c>
      <c r="K386" s="31">
        <f t="shared" si="171"/>
        <v>0</v>
      </c>
      <c r="L386" s="31">
        <f t="shared" si="171"/>
        <v>0</v>
      </c>
      <c r="M386" s="31">
        <f t="shared" si="171"/>
        <v>0</v>
      </c>
      <c r="N386" s="31">
        <f t="shared" si="171"/>
        <v>0</v>
      </c>
      <c r="O386" s="31">
        <f t="shared" si="171"/>
        <v>0</v>
      </c>
      <c r="P386" s="31">
        <f t="shared" si="171"/>
        <v>0</v>
      </c>
      <c r="Q386" s="31">
        <f t="shared" si="171"/>
        <v>0</v>
      </c>
      <c r="R386" s="31">
        <f t="shared" si="171"/>
        <v>0</v>
      </c>
      <c r="S386" s="31">
        <f t="shared" si="171"/>
        <v>0</v>
      </c>
    </row>
    <row r="387" spans="1:19" ht="15" x14ac:dyDescent="0.2">
      <c r="A387" s="30">
        <v>3450</v>
      </c>
      <c r="B387" s="30">
        <v>1</v>
      </c>
      <c r="C387" s="30" t="s">
        <v>162</v>
      </c>
      <c r="D387" s="30" t="s">
        <v>127</v>
      </c>
      <c r="E387" s="30">
        <v>49901</v>
      </c>
      <c r="F387" s="30">
        <v>40320</v>
      </c>
      <c r="G387" s="30" t="s">
        <v>26</v>
      </c>
      <c r="H387" s="31">
        <f t="shared" si="141"/>
        <v>260000</v>
      </c>
      <c r="I387" s="31">
        <f t="shared" si="142"/>
        <v>320000</v>
      </c>
      <c r="J387" s="31">
        <f t="shared" ref="J387:S387" si="172">+I387+J166</f>
        <v>380000</v>
      </c>
      <c r="K387" s="31">
        <f t="shared" si="172"/>
        <v>440000</v>
      </c>
      <c r="L387" s="31">
        <f t="shared" si="172"/>
        <v>500000</v>
      </c>
      <c r="M387" s="31">
        <f t="shared" si="172"/>
        <v>500000</v>
      </c>
      <c r="N387" s="31">
        <f t="shared" si="172"/>
        <v>500000</v>
      </c>
      <c r="O387" s="31">
        <f t="shared" si="172"/>
        <v>500000</v>
      </c>
      <c r="P387" s="31">
        <f t="shared" si="172"/>
        <v>500000</v>
      </c>
      <c r="Q387" s="31">
        <f t="shared" si="172"/>
        <v>500000</v>
      </c>
      <c r="R387" s="31">
        <f t="shared" si="172"/>
        <v>500000</v>
      </c>
      <c r="S387" s="31">
        <f t="shared" si="172"/>
        <v>500000</v>
      </c>
    </row>
    <row r="388" spans="1:19" ht="15" x14ac:dyDescent="0.2">
      <c r="A388" s="30">
        <v>3453</v>
      </c>
      <c r="B388" s="30">
        <v>1</v>
      </c>
      <c r="C388" s="30" t="s">
        <v>163</v>
      </c>
      <c r="D388" s="30" t="s">
        <v>141</v>
      </c>
      <c r="E388" s="30">
        <v>40000</v>
      </c>
      <c r="F388" s="30">
        <v>40320</v>
      </c>
      <c r="G388" s="30" t="s">
        <v>26</v>
      </c>
      <c r="H388" s="31">
        <f t="shared" si="141"/>
        <v>0</v>
      </c>
      <c r="I388" s="31">
        <f t="shared" si="142"/>
        <v>0</v>
      </c>
      <c r="J388" s="31">
        <f t="shared" ref="J388:S388" si="173">+I388+J167</f>
        <v>50000</v>
      </c>
      <c r="K388" s="31">
        <f t="shared" si="173"/>
        <v>100000</v>
      </c>
      <c r="L388" s="31">
        <f t="shared" si="173"/>
        <v>150000</v>
      </c>
      <c r="M388" s="31">
        <f t="shared" si="173"/>
        <v>200000</v>
      </c>
      <c r="N388" s="31">
        <f t="shared" si="173"/>
        <v>250000</v>
      </c>
      <c r="O388" s="31">
        <f t="shared" si="173"/>
        <v>300000</v>
      </c>
      <c r="P388" s="31">
        <f t="shared" si="173"/>
        <v>315000</v>
      </c>
      <c r="Q388" s="31">
        <f t="shared" si="173"/>
        <v>315000</v>
      </c>
      <c r="R388" s="31">
        <f t="shared" si="173"/>
        <v>315000</v>
      </c>
      <c r="S388" s="31">
        <f t="shared" si="173"/>
        <v>315000</v>
      </c>
    </row>
    <row r="389" spans="1:19" ht="15" x14ac:dyDescent="0.2">
      <c r="A389" s="30">
        <v>3455</v>
      </c>
      <c r="B389" s="30">
        <v>1</v>
      </c>
      <c r="C389" s="30" t="s">
        <v>164</v>
      </c>
      <c r="D389" s="30" t="s">
        <v>127</v>
      </c>
      <c r="E389" s="30">
        <v>40000</v>
      </c>
      <c r="F389" s="30">
        <v>40320</v>
      </c>
      <c r="G389" s="30" t="s">
        <v>26</v>
      </c>
      <c r="H389" s="31">
        <f t="shared" si="141"/>
        <v>0</v>
      </c>
      <c r="I389" s="31">
        <f t="shared" si="142"/>
        <v>0</v>
      </c>
      <c r="J389" s="31">
        <f t="shared" ref="J389:S389" si="174">+I389+J168</f>
        <v>0</v>
      </c>
      <c r="K389" s="31">
        <f t="shared" si="174"/>
        <v>0</v>
      </c>
      <c r="L389" s="31">
        <f t="shared" si="174"/>
        <v>0</v>
      </c>
      <c r="M389" s="31">
        <f t="shared" si="174"/>
        <v>0</v>
      </c>
      <c r="N389" s="31">
        <f t="shared" si="174"/>
        <v>0</v>
      </c>
      <c r="O389" s="31">
        <f t="shared" si="174"/>
        <v>0</v>
      </c>
      <c r="P389" s="31">
        <f t="shared" si="174"/>
        <v>0</v>
      </c>
      <c r="Q389" s="31">
        <f t="shared" si="174"/>
        <v>0</v>
      </c>
      <c r="R389" s="31">
        <f t="shared" si="174"/>
        <v>0</v>
      </c>
      <c r="S389" s="31">
        <f t="shared" si="174"/>
        <v>0</v>
      </c>
    </row>
    <row r="390" spans="1:19" ht="15" x14ac:dyDescent="0.2">
      <c r="A390" s="30">
        <v>3456</v>
      </c>
      <c r="B390" s="30">
        <v>1</v>
      </c>
      <c r="C390" s="30" t="s">
        <v>165</v>
      </c>
      <c r="D390" s="30" t="s">
        <v>127</v>
      </c>
      <c r="E390" s="30">
        <v>40000</v>
      </c>
      <c r="F390" s="30">
        <v>40320</v>
      </c>
      <c r="G390" s="30" t="s">
        <v>26</v>
      </c>
      <c r="H390" s="31">
        <f t="shared" si="141"/>
        <v>0</v>
      </c>
      <c r="I390" s="31">
        <f t="shared" si="142"/>
        <v>0</v>
      </c>
      <c r="J390" s="31">
        <f t="shared" ref="J390:S390" si="175">+I390+J169</f>
        <v>0</v>
      </c>
      <c r="K390" s="31">
        <f t="shared" si="175"/>
        <v>0</v>
      </c>
      <c r="L390" s="31">
        <f t="shared" si="175"/>
        <v>0</v>
      </c>
      <c r="M390" s="31">
        <f t="shared" si="175"/>
        <v>0</v>
      </c>
      <c r="N390" s="31">
        <f t="shared" si="175"/>
        <v>0</v>
      </c>
      <c r="O390" s="31">
        <f t="shared" si="175"/>
        <v>0</v>
      </c>
      <c r="P390" s="31">
        <f t="shared" si="175"/>
        <v>0</v>
      </c>
      <c r="Q390" s="31">
        <f t="shared" si="175"/>
        <v>0</v>
      </c>
      <c r="R390" s="31">
        <f t="shared" si="175"/>
        <v>0</v>
      </c>
      <c r="S390" s="31">
        <f t="shared" si="175"/>
        <v>0</v>
      </c>
    </row>
    <row r="391" spans="1:19" ht="15" x14ac:dyDescent="0.2">
      <c r="A391" s="30">
        <v>3459</v>
      </c>
      <c r="B391" s="30">
        <v>1</v>
      </c>
      <c r="C391" s="30" t="s">
        <v>166</v>
      </c>
      <c r="D391" s="30" t="s">
        <v>127</v>
      </c>
      <c r="E391" s="30">
        <v>40000</v>
      </c>
      <c r="F391" s="30">
        <v>40320</v>
      </c>
      <c r="G391" s="30" t="s">
        <v>26</v>
      </c>
      <c r="H391" s="31">
        <f t="shared" si="141"/>
        <v>0</v>
      </c>
      <c r="I391" s="31">
        <f t="shared" si="142"/>
        <v>0</v>
      </c>
      <c r="J391" s="31">
        <f t="shared" ref="J391:S391" si="176">+I391+J170</f>
        <v>0</v>
      </c>
      <c r="K391" s="31">
        <f t="shared" si="176"/>
        <v>0</v>
      </c>
      <c r="L391" s="31">
        <f t="shared" si="176"/>
        <v>0</v>
      </c>
      <c r="M391" s="31">
        <f t="shared" si="176"/>
        <v>0</v>
      </c>
      <c r="N391" s="31">
        <f t="shared" si="176"/>
        <v>0</v>
      </c>
      <c r="O391" s="31">
        <f t="shared" si="176"/>
        <v>0</v>
      </c>
      <c r="P391" s="31">
        <f t="shared" si="176"/>
        <v>0</v>
      </c>
      <c r="Q391" s="31">
        <f t="shared" si="176"/>
        <v>0</v>
      </c>
      <c r="R391" s="31">
        <f t="shared" si="176"/>
        <v>0</v>
      </c>
      <c r="S391" s="31">
        <f t="shared" si="176"/>
        <v>0</v>
      </c>
    </row>
    <row r="392" spans="1:19" ht="15" x14ac:dyDescent="0.2">
      <c r="A392" s="30">
        <v>3460</v>
      </c>
      <c r="B392" s="30">
        <v>1</v>
      </c>
      <c r="C392" s="30" t="s">
        <v>167</v>
      </c>
      <c r="D392" s="30" t="s">
        <v>127</v>
      </c>
      <c r="E392" s="30">
        <v>40000</v>
      </c>
      <c r="F392" s="30">
        <v>40320</v>
      </c>
      <c r="G392" s="30" t="s">
        <v>26</v>
      </c>
      <c r="H392" s="31">
        <f t="shared" si="141"/>
        <v>0</v>
      </c>
      <c r="I392" s="31">
        <f t="shared" si="142"/>
        <v>0</v>
      </c>
      <c r="J392" s="31">
        <f t="shared" ref="J392:S392" si="177">+I392+J171</f>
        <v>0</v>
      </c>
      <c r="K392" s="31">
        <f t="shared" si="177"/>
        <v>0</v>
      </c>
      <c r="L392" s="31">
        <f t="shared" si="177"/>
        <v>0</v>
      </c>
      <c r="M392" s="31">
        <f t="shared" si="177"/>
        <v>0</v>
      </c>
      <c r="N392" s="31">
        <f t="shared" si="177"/>
        <v>0</v>
      </c>
      <c r="O392" s="31">
        <f t="shared" si="177"/>
        <v>0</v>
      </c>
      <c r="P392" s="31">
        <f t="shared" si="177"/>
        <v>0</v>
      </c>
      <c r="Q392" s="31">
        <f t="shared" si="177"/>
        <v>0</v>
      </c>
      <c r="R392" s="31">
        <f t="shared" si="177"/>
        <v>0</v>
      </c>
      <c r="S392" s="31">
        <f t="shared" si="177"/>
        <v>0</v>
      </c>
    </row>
    <row r="393" spans="1:19" ht="15" x14ac:dyDescent="0.2">
      <c r="A393" s="30">
        <v>3466</v>
      </c>
      <c r="B393" s="30">
        <v>1</v>
      </c>
      <c r="C393" s="30" t="s">
        <v>168</v>
      </c>
      <c r="D393" s="30" t="s">
        <v>141</v>
      </c>
      <c r="E393" s="30">
        <v>40000</v>
      </c>
      <c r="F393" s="30">
        <v>40323</v>
      </c>
      <c r="G393" s="30" t="s">
        <v>26</v>
      </c>
      <c r="H393" s="31">
        <f t="shared" si="141"/>
        <v>0</v>
      </c>
      <c r="I393" s="31">
        <f t="shared" si="142"/>
        <v>0</v>
      </c>
      <c r="J393" s="31">
        <f t="shared" ref="J393:S393" si="178">+I393+J172</f>
        <v>0</v>
      </c>
      <c r="K393" s="31">
        <f t="shared" si="178"/>
        <v>0</v>
      </c>
      <c r="L393" s="31">
        <f t="shared" si="178"/>
        <v>0</v>
      </c>
      <c r="M393" s="31">
        <f t="shared" si="178"/>
        <v>0</v>
      </c>
      <c r="N393" s="31">
        <f t="shared" si="178"/>
        <v>0</v>
      </c>
      <c r="O393" s="31">
        <f t="shared" si="178"/>
        <v>0</v>
      </c>
      <c r="P393" s="31">
        <f t="shared" si="178"/>
        <v>0</v>
      </c>
      <c r="Q393" s="31">
        <f t="shared" si="178"/>
        <v>0</v>
      </c>
      <c r="R393" s="31">
        <f t="shared" si="178"/>
        <v>0</v>
      </c>
      <c r="S393" s="31">
        <f t="shared" si="178"/>
        <v>0</v>
      </c>
    </row>
    <row r="394" spans="1:19" ht="15" x14ac:dyDescent="0.2">
      <c r="A394" s="30">
        <v>3467</v>
      </c>
      <c r="B394" s="30">
        <v>1</v>
      </c>
      <c r="C394" s="30" t="s">
        <v>169</v>
      </c>
      <c r="D394" s="30" t="s">
        <v>127</v>
      </c>
      <c r="E394" s="30" t="s">
        <v>99</v>
      </c>
      <c r="F394" s="30">
        <v>40320</v>
      </c>
      <c r="G394" s="30" t="s">
        <v>26</v>
      </c>
      <c r="H394" s="31">
        <f t="shared" si="141"/>
        <v>0</v>
      </c>
      <c r="I394" s="31">
        <f t="shared" si="142"/>
        <v>0</v>
      </c>
      <c r="J394" s="31">
        <f t="shared" ref="J394:S394" si="179">+I394+J173</f>
        <v>0</v>
      </c>
      <c r="K394" s="31">
        <f t="shared" si="179"/>
        <v>0</v>
      </c>
      <c r="L394" s="31">
        <f t="shared" si="179"/>
        <v>0</v>
      </c>
      <c r="M394" s="31">
        <f t="shared" si="179"/>
        <v>0</v>
      </c>
      <c r="N394" s="31">
        <f t="shared" si="179"/>
        <v>0</v>
      </c>
      <c r="O394" s="31">
        <f t="shared" si="179"/>
        <v>0</v>
      </c>
      <c r="P394" s="31">
        <f t="shared" si="179"/>
        <v>0</v>
      </c>
      <c r="Q394" s="31">
        <f t="shared" si="179"/>
        <v>16667</v>
      </c>
      <c r="R394" s="31">
        <f t="shared" si="179"/>
        <v>33334</v>
      </c>
      <c r="S394" s="31">
        <f t="shared" si="179"/>
        <v>50000</v>
      </c>
    </row>
    <row r="395" spans="1:19" ht="15" x14ac:dyDescent="0.2">
      <c r="A395" s="30">
        <v>3477</v>
      </c>
      <c r="B395" s="30">
        <v>1</v>
      </c>
      <c r="C395" s="30" t="s">
        <v>170</v>
      </c>
      <c r="D395" s="30" t="s">
        <v>127</v>
      </c>
      <c r="E395" s="30" t="s">
        <v>99</v>
      </c>
      <c r="F395" s="30">
        <v>40323</v>
      </c>
      <c r="G395" s="30" t="s">
        <v>26</v>
      </c>
      <c r="H395" s="31">
        <f t="shared" si="141"/>
        <v>150000</v>
      </c>
      <c r="I395" s="31">
        <f t="shared" si="142"/>
        <v>280000</v>
      </c>
      <c r="J395" s="31">
        <f t="shared" ref="J395:S395" si="180">+I395+J174</f>
        <v>430000</v>
      </c>
      <c r="K395" s="31">
        <f t="shared" si="180"/>
        <v>580000</v>
      </c>
      <c r="L395" s="31">
        <f t="shared" si="180"/>
        <v>680000</v>
      </c>
      <c r="M395" s="31">
        <f t="shared" si="180"/>
        <v>704000</v>
      </c>
      <c r="N395" s="31">
        <f t="shared" si="180"/>
        <v>704000</v>
      </c>
      <c r="O395" s="31">
        <f t="shared" si="180"/>
        <v>704000</v>
      </c>
      <c r="P395" s="31">
        <f t="shared" si="180"/>
        <v>704000</v>
      </c>
      <c r="Q395" s="31">
        <f t="shared" si="180"/>
        <v>704000</v>
      </c>
      <c r="R395" s="31">
        <f t="shared" si="180"/>
        <v>704000</v>
      </c>
      <c r="S395" s="31">
        <f t="shared" si="180"/>
        <v>704000</v>
      </c>
    </row>
    <row r="396" spans="1:19" ht="15" x14ac:dyDescent="0.2">
      <c r="A396" s="30">
        <v>3479</v>
      </c>
      <c r="B396" s="30">
        <v>1</v>
      </c>
      <c r="C396" s="30" t="s">
        <v>171</v>
      </c>
      <c r="D396" s="30" t="s">
        <v>127</v>
      </c>
      <c r="E396" s="30">
        <v>40000</v>
      </c>
      <c r="F396" s="30">
        <v>40320</v>
      </c>
      <c r="G396" s="30" t="s">
        <v>26</v>
      </c>
      <c r="H396" s="31">
        <f t="shared" si="141"/>
        <v>0</v>
      </c>
      <c r="I396" s="31">
        <f t="shared" si="142"/>
        <v>0</v>
      </c>
      <c r="J396" s="31">
        <f t="shared" ref="J396:S396" si="181">+I396+J175</f>
        <v>0</v>
      </c>
      <c r="K396" s="31">
        <f t="shared" si="181"/>
        <v>0</v>
      </c>
      <c r="L396" s="31">
        <f t="shared" si="181"/>
        <v>0</v>
      </c>
      <c r="M396" s="31">
        <f t="shared" si="181"/>
        <v>0</v>
      </c>
      <c r="N396" s="31">
        <f t="shared" si="181"/>
        <v>0</v>
      </c>
      <c r="O396" s="31">
        <f t="shared" si="181"/>
        <v>0</v>
      </c>
      <c r="P396" s="31">
        <f t="shared" si="181"/>
        <v>0</v>
      </c>
      <c r="Q396" s="31">
        <f t="shared" si="181"/>
        <v>0</v>
      </c>
      <c r="R396" s="31">
        <f t="shared" si="181"/>
        <v>0</v>
      </c>
      <c r="S396" s="31">
        <f t="shared" si="181"/>
        <v>0</v>
      </c>
    </row>
    <row r="397" spans="1:19" ht="15" x14ac:dyDescent="0.2">
      <c r="A397" s="30">
        <v>3480</v>
      </c>
      <c r="B397" s="30">
        <v>1</v>
      </c>
      <c r="C397" s="30" t="s">
        <v>172</v>
      </c>
      <c r="D397" s="30" t="s">
        <v>127</v>
      </c>
      <c r="E397" s="30">
        <v>40000</v>
      </c>
      <c r="F397" s="30">
        <v>40320</v>
      </c>
      <c r="G397" s="30" t="s">
        <v>26</v>
      </c>
      <c r="H397" s="31">
        <f t="shared" si="141"/>
        <v>25000</v>
      </c>
      <c r="I397" s="31">
        <f t="shared" si="142"/>
        <v>50000</v>
      </c>
      <c r="J397" s="31">
        <f t="shared" ref="J397:S397" si="182">+I397+J176</f>
        <v>50000</v>
      </c>
      <c r="K397" s="31">
        <f t="shared" si="182"/>
        <v>50000</v>
      </c>
      <c r="L397" s="31">
        <f t="shared" si="182"/>
        <v>50000</v>
      </c>
      <c r="M397" s="31">
        <f t="shared" si="182"/>
        <v>50000</v>
      </c>
      <c r="N397" s="31">
        <f t="shared" si="182"/>
        <v>50000</v>
      </c>
      <c r="O397" s="31">
        <f t="shared" si="182"/>
        <v>50000</v>
      </c>
      <c r="P397" s="31">
        <f t="shared" si="182"/>
        <v>50000</v>
      </c>
      <c r="Q397" s="31">
        <f t="shared" si="182"/>
        <v>50000</v>
      </c>
      <c r="R397" s="31">
        <f t="shared" si="182"/>
        <v>50000</v>
      </c>
      <c r="S397" s="31">
        <f t="shared" si="182"/>
        <v>50000</v>
      </c>
    </row>
    <row r="398" spans="1:19" ht="15" x14ac:dyDescent="0.2">
      <c r="A398" s="30">
        <v>3482</v>
      </c>
      <c r="B398" s="30">
        <v>1</v>
      </c>
      <c r="C398" s="30" t="s">
        <v>173</v>
      </c>
      <c r="D398" s="30" t="s">
        <v>109</v>
      </c>
      <c r="E398" s="30">
        <v>40000</v>
      </c>
      <c r="F398" s="30">
        <v>40320</v>
      </c>
      <c r="G398" s="30" t="s">
        <v>26</v>
      </c>
      <c r="H398" s="31">
        <f t="shared" si="141"/>
        <v>0</v>
      </c>
      <c r="I398" s="31">
        <f t="shared" si="142"/>
        <v>0</v>
      </c>
      <c r="J398" s="31">
        <f t="shared" ref="J398:S398" si="183">+I398+J177</f>
        <v>0</v>
      </c>
      <c r="K398" s="31">
        <f t="shared" si="183"/>
        <v>0</v>
      </c>
      <c r="L398" s="31">
        <f t="shared" si="183"/>
        <v>0</v>
      </c>
      <c r="M398" s="31">
        <f t="shared" si="183"/>
        <v>0</v>
      </c>
      <c r="N398" s="31">
        <f t="shared" si="183"/>
        <v>0</v>
      </c>
      <c r="O398" s="31">
        <f t="shared" si="183"/>
        <v>0</v>
      </c>
      <c r="P398" s="31">
        <f t="shared" si="183"/>
        <v>0</v>
      </c>
      <c r="Q398" s="31">
        <f t="shared" si="183"/>
        <v>0</v>
      </c>
      <c r="R398" s="31">
        <f t="shared" si="183"/>
        <v>0</v>
      </c>
      <c r="S398" s="31">
        <f t="shared" si="183"/>
        <v>0</v>
      </c>
    </row>
    <row r="399" spans="1:19" ht="15" x14ac:dyDescent="0.2">
      <c r="A399" s="30">
        <v>3484</v>
      </c>
      <c r="B399" s="30">
        <v>1</v>
      </c>
      <c r="C399" s="30" t="s">
        <v>174</v>
      </c>
      <c r="D399" s="30" t="s">
        <v>127</v>
      </c>
      <c r="E399" s="30">
        <v>40000</v>
      </c>
      <c r="F399" s="30">
        <v>40320</v>
      </c>
      <c r="G399" s="30" t="s">
        <v>26</v>
      </c>
      <c r="H399" s="31">
        <f t="shared" si="141"/>
        <v>25000</v>
      </c>
      <c r="I399" s="31">
        <f t="shared" si="142"/>
        <v>50000</v>
      </c>
      <c r="J399" s="31">
        <f t="shared" ref="J399:S399" si="184">+I399+J178</f>
        <v>50000</v>
      </c>
      <c r="K399" s="31">
        <f t="shared" si="184"/>
        <v>50000</v>
      </c>
      <c r="L399" s="31">
        <f t="shared" si="184"/>
        <v>50000</v>
      </c>
      <c r="M399" s="31">
        <f t="shared" si="184"/>
        <v>50000</v>
      </c>
      <c r="N399" s="31">
        <f t="shared" si="184"/>
        <v>50000</v>
      </c>
      <c r="O399" s="31">
        <f t="shared" si="184"/>
        <v>50000</v>
      </c>
      <c r="P399" s="31">
        <f t="shared" si="184"/>
        <v>50000</v>
      </c>
      <c r="Q399" s="31">
        <f t="shared" si="184"/>
        <v>50000</v>
      </c>
      <c r="R399" s="31">
        <f t="shared" si="184"/>
        <v>50000</v>
      </c>
      <c r="S399" s="31">
        <f t="shared" si="184"/>
        <v>50000</v>
      </c>
    </row>
    <row r="400" spans="1:19" ht="15" x14ac:dyDescent="0.2">
      <c r="A400" s="30">
        <v>3485</v>
      </c>
      <c r="B400" s="30">
        <v>1</v>
      </c>
      <c r="C400" s="30" t="s">
        <v>175</v>
      </c>
      <c r="D400" s="30" t="s">
        <v>109</v>
      </c>
      <c r="E400" s="30">
        <v>40000</v>
      </c>
      <c r="F400" s="30">
        <v>40320</v>
      </c>
      <c r="G400" s="30" t="s">
        <v>26</v>
      </c>
      <c r="H400" s="31">
        <f t="shared" si="141"/>
        <v>100000</v>
      </c>
      <c r="I400" s="31">
        <f t="shared" si="142"/>
        <v>200000</v>
      </c>
      <c r="J400" s="31">
        <f t="shared" ref="J400:S400" si="185">+I400+J179</f>
        <v>300000</v>
      </c>
      <c r="K400" s="31">
        <f t="shared" si="185"/>
        <v>375000</v>
      </c>
      <c r="L400" s="31">
        <f t="shared" si="185"/>
        <v>450000</v>
      </c>
      <c r="M400" s="31">
        <f t="shared" si="185"/>
        <v>450000</v>
      </c>
      <c r="N400" s="31">
        <f t="shared" si="185"/>
        <v>450000</v>
      </c>
      <c r="O400" s="31">
        <f t="shared" si="185"/>
        <v>450000</v>
      </c>
      <c r="P400" s="31">
        <f t="shared" si="185"/>
        <v>450000</v>
      </c>
      <c r="Q400" s="31">
        <f t="shared" si="185"/>
        <v>450000</v>
      </c>
      <c r="R400" s="31">
        <f t="shared" si="185"/>
        <v>450000</v>
      </c>
      <c r="S400" s="31">
        <f t="shared" si="185"/>
        <v>450000</v>
      </c>
    </row>
    <row r="401" spans="1:19" ht="15" x14ac:dyDescent="0.2">
      <c r="A401" s="30">
        <v>3487</v>
      </c>
      <c r="B401" s="30">
        <v>1</v>
      </c>
      <c r="C401" s="30" t="s">
        <v>176</v>
      </c>
      <c r="D401" s="30" t="s">
        <v>127</v>
      </c>
      <c r="E401" s="30">
        <v>40000</v>
      </c>
      <c r="F401" s="30">
        <v>40320</v>
      </c>
      <c r="G401" s="30" t="s">
        <v>26</v>
      </c>
      <c r="H401" s="31">
        <f t="shared" si="141"/>
        <v>60000</v>
      </c>
      <c r="I401" s="31">
        <f t="shared" si="142"/>
        <v>120000</v>
      </c>
      <c r="J401" s="31">
        <f t="shared" ref="J401:S401" si="186">+I401+J180</f>
        <v>160000</v>
      </c>
      <c r="K401" s="31">
        <f t="shared" si="186"/>
        <v>160000</v>
      </c>
      <c r="L401" s="31">
        <f t="shared" si="186"/>
        <v>160000</v>
      </c>
      <c r="M401" s="31">
        <f t="shared" si="186"/>
        <v>160000</v>
      </c>
      <c r="N401" s="31">
        <f t="shared" si="186"/>
        <v>160000</v>
      </c>
      <c r="O401" s="31">
        <f t="shared" si="186"/>
        <v>160000</v>
      </c>
      <c r="P401" s="31">
        <f t="shared" si="186"/>
        <v>160000</v>
      </c>
      <c r="Q401" s="31">
        <f t="shared" si="186"/>
        <v>160000</v>
      </c>
      <c r="R401" s="31">
        <f t="shared" si="186"/>
        <v>160000</v>
      </c>
      <c r="S401" s="31">
        <f t="shared" si="186"/>
        <v>160000</v>
      </c>
    </row>
    <row r="402" spans="1:19" ht="15" x14ac:dyDescent="0.2">
      <c r="A402" s="30">
        <v>3488</v>
      </c>
      <c r="B402" s="30">
        <v>1</v>
      </c>
      <c r="C402" s="30" t="s">
        <v>177</v>
      </c>
      <c r="D402" s="30" t="s">
        <v>127</v>
      </c>
      <c r="E402" s="30">
        <v>40000</v>
      </c>
      <c r="F402" s="30">
        <v>40320</v>
      </c>
      <c r="G402" s="30" t="s">
        <v>26</v>
      </c>
      <c r="H402" s="31">
        <f t="shared" si="141"/>
        <v>0</v>
      </c>
      <c r="I402" s="31">
        <f t="shared" si="142"/>
        <v>0</v>
      </c>
      <c r="J402" s="31">
        <f t="shared" ref="J402:S402" si="187">+I402+J181</f>
        <v>0</v>
      </c>
      <c r="K402" s="31">
        <f t="shared" si="187"/>
        <v>0</v>
      </c>
      <c r="L402" s="31">
        <f t="shared" si="187"/>
        <v>0</v>
      </c>
      <c r="M402" s="31">
        <f t="shared" si="187"/>
        <v>0</v>
      </c>
      <c r="N402" s="31">
        <f t="shared" si="187"/>
        <v>0</v>
      </c>
      <c r="O402" s="31">
        <f t="shared" si="187"/>
        <v>0</v>
      </c>
      <c r="P402" s="31">
        <f t="shared" si="187"/>
        <v>0</v>
      </c>
      <c r="Q402" s="31">
        <f t="shared" si="187"/>
        <v>0</v>
      </c>
      <c r="R402" s="31">
        <f t="shared" si="187"/>
        <v>0</v>
      </c>
      <c r="S402" s="31">
        <f t="shared" si="187"/>
        <v>0</v>
      </c>
    </row>
    <row r="403" spans="1:19" ht="15" x14ac:dyDescent="0.2">
      <c r="A403" s="30">
        <v>3489</v>
      </c>
      <c r="B403" s="30">
        <v>1</v>
      </c>
      <c r="C403" s="30" t="s">
        <v>178</v>
      </c>
      <c r="D403" s="30" t="s">
        <v>109</v>
      </c>
      <c r="E403" s="30">
        <v>40000</v>
      </c>
      <c r="F403" s="30">
        <v>40323</v>
      </c>
      <c r="G403" s="30" t="s">
        <v>26</v>
      </c>
      <c r="H403" s="31">
        <f t="shared" si="141"/>
        <v>0</v>
      </c>
      <c r="I403" s="31">
        <f t="shared" si="142"/>
        <v>0</v>
      </c>
      <c r="J403" s="31">
        <f t="shared" ref="J403:S403" si="188">+I403+J182</f>
        <v>0</v>
      </c>
      <c r="K403" s="31">
        <f t="shared" si="188"/>
        <v>0</v>
      </c>
      <c r="L403" s="31">
        <f t="shared" si="188"/>
        <v>0</v>
      </c>
      <c r="M403" s="31">
        <f t="shared" si="188"/>
        <v>0</v>
      </c>
      <c r="N403" s="31">
        <f t="shared" si="188"/>
        <v>0</v>
      </c>
      <c r="O403" s="31">
        <f t="shared" si="188"/>
        <v>0</v>
      </c>
      <c r="P403" s="31">
        <f t="shared" si="188"/>
        <v>0</v>
      </c>
      <c r="Q403" s="31">
        <f t="shared" si="188"/>
        <v>0</v>
      </c>
      <c r="R403" s="31">
        <f t="shared" si="188"/>
        <v>0</v>
      </c>
      <c r="S403" s="31">
        <f t="shared" si="188"/>
        <v>0</v>
      </c>
    </row>
    <row r="404" spans="1:19" ht="15" x14ac:dyDescent="0.2">
      <c r="A404" s="30">
        <v>3490</v>
      </c>
      <c r="B404" s="30">
        <v>1</v>
      </c>
      <c r="C404" s="30" t="s">
        <v>179</v>
      </c>
      <c r="D404" s="30" t="s">
        <v>141</v>
      </c>
      <c r="E404" s="30">
        <v>40000</v>
      </c>
      <c r="F404" s="30">
        <v>40323</v>
      </c>
      <c r="G404" s="30" t="s">
        <v>26</v>
      </c>
      <c r="H404" s="31">
        <f t="shared" si="141"/>
        <v>150000</v>
      </c>
      <c r="I404" s="31">
        <f t="shared" si="142"/>
        <v>900000</v>
      </c>
      <c r="J404" s="31">
        <f t="shared" ref="J404:S404" si="189">+I404+J183</f>
        <v>2400000</v>
      </c>
      <c r="K404" s="31">
        <f t="shared" si="189"/>
        <v>2900000</v>
      </c>
      <c r="L404" s="31">
        <f t="shared" si="189"/>
        <v>3100000</v>
      </c>
      <c r="M404" s="31">
        <f t="shared" si="189"/>
        <v>3200000</v>
      </c>
      <c r="N404" s="31">
        <f t="shared" si="189"/>
        <v>3200000</v>
      </c>
      <c r="O404" s="31">
        <f t="shared" si="189"/>
        <v>3200000</v>
      </c>
      <c r="P404" s="31">
        <f t="shared" si="189"/>
        <v>3200000</v>
      </c>
      <c r="Q404" s="31">
        <f t="shared" si="189"/>
        <v>3200000</v>
      </c>
      <c r="R404" s="31">
        <f t="shared" si="189"/>
        <v>3200000</v>
      </c>
      <c r="S404" s="31">
        <f t="shared" si="189"/>
        <v>3200000</v>
      </c>
    </row>
    <row r="405" spans="1:19" ht="15" x14ac:dyDescent="0.2">
      <c r="A405" s="30">
        <v>3492</v>
      </c>
      <c r="B405" s="30">
        <v>1</v>
      </c>
      <c r="C405" s="30" t="s">
        <v>180</v>
      </c>
      <c r="D405" s="30" t="s">
        <v>127</v>
      </c>
      <c r="E405" s="30">
        <v>40000</v>
      </c>
      <c r="F405" s="30">
        <v>40320</v>
      </c>
      <c r="G405" s="30" t="s">
        <v>26</v>
      </c>
      <c r="H405" s="31">
        <f t="shared" si="141"/>
        <v>0</v>
      </c>
      <c r="I405" s="31">
        <f t="shared" si="142"/>
        <v>0</v>
      </c>
      <c r="J405" s="31">
        <f t="shared" ref="J405:S405" si="190">+I405+J184</f>
        <v>0</v>
      </c>
      <c r="K405" s="31">
        <f t="shared" si="190"/>
        <v>0</v>
      </c>
      <c r="L405" s="31">
        <f t="shared" si="190"/>
        <v>0</v>
      </c>
      <c r="M405" s="31">
        <f t="shared" si="190"/>
        <v>0</v>
      </c>
      <c r="N405" s="31">
        <f t="shared" si="190"/>
        <v>0</v>
      </c>
      <c r="O405" s="31">
        <f t="shared" si="190"/>
        <v>0</v>
      </c>
      <c r="P405" s="31">
        <f t="shared" si="190"/>
        <v>0</v>
      </c>
      <c r="Q405" s="31">
        <f t="shared" si="190"/>
        <v>0</v>
      </c>
      <c r="R405" s="31">
        <f t="shared" si="190"/>
        <v>0</v>
      </c>
      <c r="S405" s="31">
        <f t="shared" si="190"/>
        <v>0</v>
      </c>
    </row>
    <row r="406" spans="1:19" ht="15" x14ac:dyDescent="0.2">
      <c r="A406" s="30">
        <v>3493</v>
      </c>
      <c r="B406" s="30">
        <v>1</v>
      </c>
      <c r="C406" s="30" t="s">
        <v>181</v>
      </c>
      <c r="D406" s="30" t="s">
        <v>127</v>
      </c>
      <c r="E406" s="30">
        <v>40000</v>
      </c>
      <c r="F406" s="30">
        <v>40320</v>
      </c>
      <c r="G406" s="30" t="s">
        <v>26</v>
      </c>
      <c r="H406" s="31">
        <f t="shared" si="141"/>
        <v>0</v>
      </c>
      <c r="I406" s="31">
        <f t="shared" si="142"/>
        <v>0</v>
      </c>
      <c r="J406" s="31">
        <f t="shared" ref="J406:S406" si="191">+I406+J185</f>
        <v>0</v>
      </c>
      <c r="K406" s="31">
        <f t="shared" si="191"/>
        <v>0</v>
      </c>
      <c r="L406" s="31">
        <f t="shared" si="191"/>
        <v>0</v>
      </c>
      <c r="M406" s="31">
        <f t="shared" si="191"/>
        <v>0</v>
      </c>
      <c r="N406" s="31">
        <f t="shared" si="191"/>
        <v>0</v>
      </c>
      <c r="O406" s="31">
        <f t="shared" si="191"/>
        <v>0</v>
      </c>
      <c r="P406" s="31">
        <f t="shared" si="191"/>
        <v>0</v>
      </c>
      <c r="Q406" s="31">
        <f t="shared" si="191"/>
        <v>0</v>
      </c>
      <c r="R406" s="31">
        <f t="shared" si="191"/>
        <v>0</v>
      </c>
      <c r="S406" s="31">
        <f t="shared" si="191"/>
        <v>0</v>
      </c>
    </row>
    <row r="407" spans="1:19" ht="15" x14ac:dyDescent="0.2">
      <c r="A407" s="30">
        <v>3494</v>
      </c>
      <c r="B407" s="30">
        <v>1</v>
      </c>
      <c r="C407" s="30" t="s">
        <v>182</v>
      </c>
      <c r="D407" s="30" t="s">
        <v>127</v>
      </c>
      <c r="E407" s="30">
        <v>40000</v>
      </c>
      <c r="F407" s="30">
        <v>40320</v>
      </c>
      <c r="G407" s="30" t="s">
        <v>26</v>
      </c>
      <c r="H407" s="31">
        <f t="shared" si="141"/>
        <v>0</v>
      </c>
      <c r="I407" s="31">
        <f t="shared" si="142"/>
        <v>0</v>
      </c>
      <c r="J407" s="31">
        <f t="shared" ref="J407:S407" si="192">+I407+J186</f>
        <v>0</v>
      </c>
      <c r="K407" s="31">
        <f t="shared" si="192"/>
        <v>0</v>
      </c>
      <c r="L407" s="31">
        <f t="shared" si="192"/>
        <v>0</v>
      </c>
      <c r="M407" s="31">
        <f t="shared" si="192"/>
        <v>0</v>
      </c>
      <c r="N407" s="31">
        <f t="shared" si="192"/>
        <v>0</v>
      </c>
      <c r="O407" s="31">
        <f t="shared" si="192"/>
        <v>0</v>
      </c>
      <c r="P407" s="31">
        <f t="shared" si="192"/>
        <v>0</v>
      </c>
      <c r="Q407" s="31">
        <f t="shared" si="192"/>
        <v>0</v>
      </c>
      <c r="R407" s="31">
        <f t="shared" si="192"/>
        <v>0</v>
      </c>
      <c r="S407" s="31">
        <f t="shared" si="192"/>
        <v>0</v>
      </c>
    </row>
    <row r="408" spans="1:19" ht="15" x14ac:dyDescent="0.2">
      <c r="A408" s="30">
        <v>3495</v>
      </c>
      <c r="B408" s="30">
        <v>1</v>
      </c>
      <c r="C408" s="30" t="s">
        <v>183</v>
      </c>
      <c r="D408" s="30" t="s">
        <v>127</v>
      </c>
      <c r="E408" s="30">
        <v>40000</v>
      </c>
      <c r="F408" s="30">
        <v>40320</v>
      </c>
      <c r="G408" s="30" t="s">
        <v>26</v>
      </c>
      <c r="H408" s="31">
        <f t="shared" si="141"/>
        <v>0</v>
      </c>
      <c r="I408" s="31">
        <f t="shared" si="142"/>
        <v>0</v>
      </c>
      <c r="J408" s="31">
        <f t="shared" ref="J408:S408" si="193">+I408+J187</f>
        <v>0</v>
      </c>
      <c r="K408" s="31">
        <f t="shared" si="193"/>
        <v>0</v>
      </c>
      <c r="L408" s="31">
        <f t="shared" si="193"/>
        <v>0</v>
      </c>
      <c r="M408" s="31">
        <f t="shared" si="193"/>
        <v>0</v>
      </c>
      <c r="N408" s="31">
        <f t="shared" si="193"/>
        <v>0</v>
      </c>
      <c r="O408" s="31">
        <f t="shared" si="193"/>
        <v>0</v>
      </c>
      <c r="P408" s="31">
        <f t="shared" si="193"/>
        <v>0</v>
      </c>
      <c r="Q408" s="31">
        <f t="shared" si="193"/>
        <v>0</v>
      </c>
      <c r="R408" s="31">
        <f t="shared" si="193"/>
        <v>0</v>
      </c>
      <c r="S408" s="31">
        <f t="shared" si="193"/>
        <v>0</v>
      </c>
    </row>
    <row r="409" spans="1:19" ht="15" x14ac:dyDescent="0.2">
      <c r="A409" s="30">
        <v>3496</v>
      </c>
      <c r="B409" s="30">
        <v>1</v>
      </c>
      <c r="C409" s="30" t="s">
        <v>184</v>
      </c>
      <c r="D409" s="30" t="s">
        <v>127</v>
      </c>
      <c r="E409" s="30">
        <v>40000</v>
      </c>
      <c r="F409" s="30">
        <v>40323</v>
      </c>
      <c r="G409" s="30" t="s">
        <v>26</v>
      </c>
      <c r="H409" s="31">
        <f t="shared" si="141"/>
        <v>0</v>
      </c>
      <c r="I409" s="31">
        <f t="shared" si="142"/>
        <v>0</v>
      </c>
      <c r="J409" s="31">
        <f t="shared" ref="J409:S409" si="194">+I409+J188</f>
        <v>0</v>
      </c>
      <c r="K409" s="31">
        <f t="shared" si="194"/>
        <v>0</v>
      </c>
      <c r="L409" s="31">
        <f t="shared" si="194"/>
        <v>0</v>
      </c>
      <c r="M409" s="31">
        <f t="shared" si="194"/>
        <v>0</v>
      </c>
      <c r="N409" s="31">
        <f t="shared" si="194"/>
        <v>0</v>
      </c>
      <c r="O409" s="31">
        <f t="shared" si="194"/>
        <v>0</v>
      </c>
      <c r="P409" s="31">
        <f t="shared" si="194"/>
        <v>0</v>
      </c>
      <c r="Q409" s="31">
        <f t="shared" si="194"/>
        <v>0</v>
      </c>
      <c r="R409" s="31">
        <f t="shared" si="194"/>
        <v>0</v>
      </c>
      <c r="S409" s="31">
        <f t="shared" si="194"/>
        <v>0</v>
      </c>
    </row>
    <row r="410" spans="1:19" ht="15" x14ac:dyDescent="0.2">
      <c r="A410" s="30">
        <v>3497</v>
      </c>
      <c r="B410" s="30">
        <v>1</v>
      </c>
      <c r="C410" s="30" t="s">
        <v>185</v>
      </c>
      <c r="D410" s="30" t="s">
        <v>127</v>
      </c>
      <c r="E410" s="30" t="s">
        <v>99</v>
      </c>
      <c r="F410" s="30">
        <v>40323</v>
      </c>
      <c r="G410" s="30" t="s">
        <v>26</v>
      </c>
      <c r="H410" s="31">
        <f t="shared" si="141"/>
        <v>0</v>
      </c>
      <c r="I410" s="31">
        <f t="shared" si="142"/>
        <v>0</v>
      </c>
      <c r="J410" s="31">
        <f t="shared" ref="J410:S410" si="195">+I410+J189</f>
        <v>0</v>
      </c>
      <c r="K410" s="31">
        <f t="shared" si="195"/>
        <v>0</v>
      </c>
      <c r="L410" s="31">
        <f t="shared" si="195"/>
        <v>0</v>
      </c>
      <c r="M410" s="31">
        <f t="shared" si="195"/>
        <v>0</v>
      </c>
      <c r="N410" s="31">
        <f t="shared" si="195"/>
        <v>0</v>
      </c>
      <c r="O410" s="31">
        <f t="shared" si="195"/>
        <v>0</v>
      </c>
      <c r="P410" s="31">
        <f t="shared" si="195"/>
        <v>0</v>
      </c>
      <c r="Q410" s="31">
        <f t="shared" si="195"/>
        <v>0</v>
      </c>
      <c r="R410" s="31">
        <f t="shared" si="195"/>
        <v>0</v>
      </c>
      <c r="S410" s="31">
        <f t="shared" si="195"/>
        <v>0</v>
      </c>
    </row>
    <row r="411" spans="1:19" ht="15" x14ac:dyDescent="0.2">
      <c r="A411" s="30">
        <v>3702</v>
      </c>
      <c r="B411" s="30">
        <v>1</v>
      </c>
      <c r="C411" s="30" t="s">
        <v>186</v>
      </c>
      <c r="D411" s="30" t="s">
        <v>127</v>
      </c>
      <c r="E411" s="30">
        <v>40000</v>
      </c>
      <c r="F411" s="30">
        <v>40323</v>
      </c>
      <c r="G411" s="30" t="s">
        <v>26</v>
      </c>
      <c r="H411" s="31">
        <f t="shared" si="141"/>
        <v>0</v>
      </c>
      <c r="I411" s="31">
        <f t="shared" si="142"/>
        <v>0</v>
      </c>
      <c r="J411" s="31">
        <f t="shared" ref="J411:S411" si="196">+I411+J190</f>
        <v>90000</v>
      </c>
      <c r="K411" s="31">
        <f t="shared" si="196"/>
        <v>90000</v>
      </c>
      <c r="L411" s="31">
        <f t="shared" si="196"/>
        <v>90000</v>
      </c>
      <c r="M411" s="31">
        <f t="shared" si="196"/>
        <v>190000</v>
      </c>
      <c r="N411" s="31">
        <f t="shared" si="196"/>
        <v>190000</v>
      </c>
      <c r="O411" s="31">
        <f t="shared" si="196"/>
        <v>190000</v>
      </c>
      <c r="P411" s="31">
        <f t="shared" si="196"/>
        <v>190000</v>
      </c>
      <c r="Q411" s="31">
        <f t="shared" si="196"/>
        <v>250000</v>
      </c>
      <c r="R411" s="31">
        <f t="shared" si="196"/>
        <v>250000</v>
      </c>
      <c r="S411" s="31">
        <f t="shared" si="196"/>
        <v>250000</v>
      </c>
    </row>
    <row r="412" spans="1:19" ht="15" x14ac:dyDescent="0.2">
      <c r="A412" s="30">
        <v>3713</v>
      </c>
      <c r="B412" s="30">
        <v>1</v>
      </c>
      <c r="C412" s="30" t="s">
        <v>187</v>
      </c>
      <c r="D412" s="30" t="s">
        <v>109</v>
      </c>
      <c r="E412" s="30">
        <v>40000</v>
      </c>
      <c r="F412" s="30">
        <v>40323</v>
      </c>
      <c r="G412" s="30" t="s">
        <v>26</v>
      </c>
      <c r="H412" s="31">
        <f t="shared" si="141"/>
        <v>0</v>
      </c>
      <c r="I412" s="31">
        <f t="shared" si="142"/>
        <v>0</v>
      </c>
      <c r="J412" s="31">
        <f t="shared" ref="J412:S412" si="197">+I412+J191</f>
        <v>0</v>
      </c>
      <c r="K412" s="31">
        <f t="shared" si="197"/>
        <v>0</v>
      </c>
      <c r="L412" s="31">
        <f t="shared" si="197"/>
        <v>0</v>
      </c>
      <c r="M412" s="31">
        <f t="shared" si="197"/>
        <v>0</v>
      </c>
      <c r="N412" s="31">
        <f t="shared" si="197"/>
        <v>0</v>
      </c>
      <c r="O412" s="31">
        <f t="shared" si="197"/>
        <v>0</v>
      </c>
      <c r="P412" s="31">
        <f t="shared" si="197"/>
        <v>0</v>
      </c>
      <c r="Q412" s="31">
        <f t="shared" si="197"/>
        <v>0</v>
      </c>
      <c r="R412" s="31">
        <f t="shared" si="197"/>
        <v>0</v>
      </c>
      <c r="S412" s="31">
        <f t="shared" si="197"/>
        <v>0</v>
      </c>
    </row>
    <row r="413" spans="1:19" ht="15" x14ac:dyDescent="0.2">
      <c r="A413" s="30">
        <v>3714</v>
      </c>
      <c r="B413" s="30">
        <v>1</v>
      </c>
      <c r="C413" s="30" t="s">
        <v>100</v>
      </c>
      <c r="D413" s="30" t="s">
        <v>86</v>
      </c>
      <c r="E413" s="30" t="s">
        <v>99</v>
      </c>
      <c r="F413" s="30">
        <v>40323</v>
      </c>
      <c r="G413" s="30" t="s">
        <v>26</v>
      </c>
      <c r="H413" s="31">
        <f t="shared" si="141"/>
        <v>0</v>
      </c>
      <c r="I413" s="31">
        <f t="shared" si="142"/>
        <v>10000</v>
      </c>
      <c r="J413" s="31">
        <f t="shared" ref="J413:S413" si="198">+I413+J192</f>
        <v>20000</v>
      </c>
      <c r="K413" s="31">
        <f t="shared" si="198"/>
        <v>30000</v>
      </c>
      <c r="L413" s="31">
        <f t="shared" si="198"/>
        <v>40000</v>
      </c>
      <c r="M413" s="31">
        <f t="shared" si="198"/>
        <v>50000</v>
      </c>
      <c r="N413" s="31">
        <f t="shared" si="198"/>
        <v>60000</v>
      </c>
      <c r="O413" s="31">
        <f t="shared" si="198"/>
        <v>70000</v>
      </c>
      <c r="P413" s="31">
        <f t="shared" si="198"/>
        <v>80000</v>
      </c>
      <c r="Q413" s="31">
        <f t="shared" si="198"/>
        <v>90000</v>
      </c>
      <c r="R413" s="31">
        <f t="shared" si="198"/>
        <v>100000</v>
      </c>
      <c r="S413" s="31">
        <f t="shared" si="198"/>
        <v>100000</v>
      </c>
    </row>
    <row r="414" spans="1:19" ht="15" x14ac:dyDescent="0.2">
      <c r="A414" s="30">
        <v>3722</v>
      </c>
      <c r="B414" s="30">
        <v>1</v>
      </c>
      <c r="C414" s="30" t="s">
        <v>188</v>
      </c>
      <c r="D414" s="30" t="s">
        <v>127</v>
      </c>
      <c r="E414" s="30" t="s">
        <v>99</v>
      </c>
      <c r="F414" s="30">
        <v>40323</v>
      </c>
      <c r="G414" s="30" t="s">
        <v>26</v>
      </c>
      <c r="H414" s="31">
        <f t="shared" si="141"/>
        <v>0</v>
      </c>
      <c r="I414" s="31">
        <f t="shared" si="142"/>
        <v>0</v>
      </c>
      <c r="J414" s="31">
        <f t="shared" ref="J414:S414" si="199">+I414+J193</f>
        <v>0</v>
      </c>
      <c r="K414" s="31">
        <f t="shared" si="199"/>
        <v>0</v>
      </c>
      <c r="L414" s="31">
        <f t="shared" si="199"/>
        <v>0</v>
      </c>
      <c r="M414" s="31">
        <f t="shared" si="199"/>
        <v>0</v>
      </c>
      <c r="N414" s="31">
        <f t="shared" si="199"/>
        <v>0</v>
      </c>
      <c r="O414" s="31">
        <f t="shared" si="199"/>
        <v>0</v>
      </c>
      <c r="P414" s="31">
        <f t="shared" si="199"/>
        <v>0</v>
      </c>
      <c r="Q414" s="31">
        <f t="shared" si="199"/>
        <v>0</v>
      </c>
      <c r="R414" s="31">
        <f t="shared" si="199"/>
        <v>0</v>
      </c>
      <c r="S414" s="31">
        <f t="shared" si="199"/>
        <v>0</v>
      </c>
    </row>
    <row r="415" spans="1:19" ht="15" x14ac:dyDescent="0.2">
      <c r="A415" s="30">
        <v>3722</v>
      </c>
      <c r="B415" s="30">
        <v>2</v>
      </c>
      <c r="C415" s="30" t="s">
        <v>188</v>
      </c>
      <c r="D415" s="30" t="s">
        <v>102</v>
      </c>
      <c r="E415" s="30" t="s">
        <v>99</v>
      </c>
      <c r="F415" s="30">
        <v>40323</v>
      </c>
      <c r="G415" s="30" t="s">
        <v>26</v>
      </c>
      <c r="H415" s="31">
        <f t="shared" si="141"/>
        <v>0</v>
      </c>
      <c r="I415" s="31">
        <f t="shared" si="142"/>
        <v>0</v>
      </c>
      <c r="J415" s="31">
        <f t="shared" ref="J415:S415" si="200">+I415+J194</f>
        <v>0</v>
      </c>
      <c r="K415" s="31">
        <f t="shared" si="200"/>
        <v>0</v>
      </c>
      <c r="L415" s="31">
        <f t="shared" si="200"/>
        <v>0</v>
      </c>
      <c r="M415" s="31">
        <f t="shared" si="200"/>
        <v>0</v>
      </c>
      <c r="N415" s="31">
        <f t="shared" si="200"/>
        <v>0</v>
      </c>
      <c r="O415" s="31">
        <f t="shared" si="200"/>
        <v>0</v>
      </c>
      <c r="P415" s="31">
        <f t="shared" si="200"/>
        <v>0</v>
      </c>
      <c r="Q415" s="31">
        <f t="shared" si="200"/>
        <v>0</v>
      </c>
      <c r="R415" s="31">
        <f t="shared" si="200"/>
        <v>0</v>
      </c>
      <c r="S415" s="31">
        <f t="shared" si="200"/>
        <v>0</v>
      </c>
    </row>
    <row r="416" spans="1:19" ht="15" x14ac:dyDescent="0.2">
      <c r="A416" s="30">
        <v>3735</v>
      </c>
      <c r="B416" s="30">
        <v>1</v>
      </c>
      <c r="C416" s="30" t="s">
        <v>189</v>
      </c>
      <c r="D416" s="30" t="s">
        <v>96</v>
      </c>
      <c r="E416" s="30" t="s">
        <v>99</v>
      </c>
      <c r="F416" s="30">
        <v>40323</v>
      </c>
      <c r="G416" s="30" t="s">
        <v>26</v>
      </c>
      <c r="H416" s="31">
        <f t="shared" si="141"/>
        <v>100000</v>
      </c>
      <c r="I416" s="31">
        <f t="shared" si="142"/>
        <v>150000</v>
      </c>
      <c r="J416" s="31">
        <f t="shared" ref="J416:S416" si="201">+I416+J195</f>
        <v>200000</v>
      </c>
      <c r="K416" s="31">
        <f t="shared" si="201"/>
        <v>250000</v>
      </c>
      <c r="L416" s="31">
        <f t="shared" si="201"/>
        <v>350000</v>
      </c>
      <c r="M416" s="31">
        <f t="shared" si="201"/>
        <v>450000</v>
      </c>
      <c r="N416" s="31">
        <f t="shared" si="201"/>
        <v>550000</v>
      </c>
      <c r="O416" s="31">
        <f t="shared" si="201"/>
        <v>650000</v>
      </c>
      <c r="P416" s="31">
        <f t="shared" si="201"/>
        <v>700000</v>
      </c>
      <c r="Q416" s="31">
        <f t="shared" si="201"/>
        <v>800000</v>
      </c>
      <c r="R416" s="31">
        <f t="shared" si="201"/>
        <v>900000</v>
      </c>
      <c r="S416" s="31">
        <f t="shared" si="201"/>
        <v>975000</v>
      </c>
    </row>
    <row r="417" spans="1:19" ht="15" x14ac:dyDescent="0.2">
      <c r="A417" s="30">
        <v>3735</v>
      </c>
      <c r="B417" s="30">
        <v>2</v>
      </c>
      <c r="C417" s="30" t="s">
        <v>189</v>
      </c>
      <c r="D417" s="30" t="s">
        <v>109</v>
      </c>
      <c r="E417" s="30" t="s">
        <v>99</v>
      </c>
      <c r="F417" s="30">
        <v>40323</v>
      </c>
      <c r="G417" s="30" t="s">
        <v>26</v>
      </c>
      <c r="H417" s="31">
        <f t="shared" si="141"/>
        <v>15000</v>
      </c>
      <c r="I417" s="31">
        <f t="shared" si="142"/>
        <v>30000</v>
      </c>
      <c r="J417" s="31">
        <f t="shared" ref="J417:S417" si="202">+I417+J196</f>
        <v>30000</v>
      </c>
      <c r="K417" s="31">
        <f t="shared" si="202"/>
        <v>30000</v>
      </c>
      <c r="L417" s="31">
        <f t="shared" si="202"/>
        <v>30000</v>
      </c>
      <c r="M417" s="31">
        <f t="shared" si="202"/>
        <v>30000</v>
      </c>
      <c r="N417" s="31">
        <f t="shared" si="202"/>
        <v>30000</v>
      </c>
      <c r="O417" s="31">
        <f t="shared" si="202"/>
        <v>30000</v>
      </c>
      <c r="P417" s="31">
        <f t="shared" si="202"/>
        <v>30000</v>
      </c>
      <c r="Q417" s="31">
        <f t="shared" si="202"/>
        <v>30000</v>
      </c>
      <c r="R417" s="31">
        <f t="shared" si="202"/>
        <v>30000</v>
      </c>
      <c r="S417" s="31">
        <f t="shared" si="202"/>
        <v>30000</v>
      </c>
    </row>
    <row r="418" spans="1:19" ht="15" x14ac:dyDescent="0.2">
      <c r="A418" s="30">
        <v>3735</v>
      </c>
      <c r="B418" s="30">
        <v>3</v>
      </c>
      <c r="C418" s="30" t="s">
        <v>189</v>
      </c>
      <c r="D418" s="30" t="s">
        <v>96</v>
      </c>
      <c r="E418" s="30" t="s">
        <v>99</v>
      </c>
      <c r="F418" s="30">
        <v>40323</v>
      </c>
      <c r="G418" s="30" t="s">
        <v>26</v>
      </c>
      <c r="H418" s="31">
        <f t="shared" si="141"/>
        <v>10000</v>
      </c>
      <c r="I418" s="31">
        <f t="shared" si="142"/>
        <v>25000</v>
      </c>
      <c r="J418" s="31">
        <f t="shared" ref="J418:S418" si="203">+I418+J197</f>
        <v>30000</v>
      </c>
      <c r="K418" s="31">
        <f t="shared" si="203"/>
        <v>30000</v>
      </c>
      <c r="L418" s="31">
        <f t="shared" si="203"/>
        <v>30000</v>
      </c>
      <c r="M418" s="31">
        <f t="shared" si="203"/>
        <v>30000</v>
      </c>
      <c r="N418" s="31">
        <f t="shared" si="203"/>
        <v>30000</v>
      </c>
      <c r="O418" s="31">
        <f t="shared" si="203"/>
        <v>30000</v>
      </c>
      <c r="P418" s="31">
        <f t="shared" si="203"/>
        <v>30000</v>
      </c>
      <c r="Q418" s="31">
        <f t="shared" si="203"/>
        <v>30000</v>
      </c>
      <c r="R418" s="31">
        <f t="shared" si="203"/>
        <v>30000</v>
      </c>
      <c r="S418" s="31">
        <f t="shared" si="203"/>
        <v>30000</v>
      </c>
    </row>
    <row r="419" spans="1:19" ht="15" x14ac:dyDescent="0.2">
      <c r="A419" s="30">
        <v>3742</v>
      </c>
      <c r="B419" s="30">
        <v>1</v>
      </c>
      <c r="C419" s="30" t="s">
        <v>190</v>
      </c>
      <c r="D419" s="30" t="s">
        <v>92</v>
      </c>
      <c r="E419" s="30">
        <v>40000</v>
      </c>
      <c r="F419" s="30">
        <v>40322</v>
      </c>
      <c r="G419" s="30" t="s">
        <v>26</v>
      </c>
      <c r="H419" s="31">
        <f t="shared" si="141"/>
        <v>5000</v>
      </c>
      <c r="I419" s="31">
        <f t="shared" si="142"/>
        <v>10000</v>
      </c>
      <c r="J419" s="31">
        <f t="shared" ref="J419:S419" si="204">+I419+J198</f>
        <v>20000</v>
      </c>
      <c r="K419" s="31">
        <f t="shared" si="204"/>
        <v>35000</v>
      </c>
      <c r="L419" s="31">
        <f t="shared" si="204"/>
        <v>50000</v>
      </c>
      <c r="M419" s="31">
        <f t="shared" si="204"/>
        <v>80000</v>
      </c>
      <c r="N419" s="31">
        <f t="shared" si="204"/>
        <v>110000</v>
      </c>
      <c r="O419" s="31">
        <f t="shared" si="204"/>
        <v>135000</v>
      </c>
      <c r="P419" s="31">
        <f t="shared" si="204"/>
        <v>265000</v>
      </c>
      <c r="Q419" s="31">
        <f t="shared" si="204"/>
        <v>290000</v>
      </c>
      <c r="R419" s="31">
        <f t="shared" si="204"/>
        <v>300000</v>
      </c>
      <c r="S419" s="31">
        <f t="shared" si="204"/>
        <v>350000</v>
      </c>
    </row>
    <row r="420" spans="1:19" ht="15" x14ac:dyDescent="0.2">
      <c r="A420" s="30">
        <v>3748</v>
      </c>
      <c r="B420" s="30">
        <v>1</v>
      </c>
      <c r="C420" s="30" t="s">
        <v>191</v>
      </c>
      <c r="D420" s="30" t="s">
        <v>127</v>
      </c>
      <c r="E420" s="30">
        <v>40000</v>
      </c>
      <c r="F420" s="30">
        <v>40320</v>
      </c>
      <c r="G420" s="30" t="s">
        <v>26</v>
      </c>
      <c r="H420" s="31">
        <f t="shared" si="141"/>
        <v>50000</v>
      </c>
      <c r="I420" s="31">
        <f t="shared" si="142"/>
        <v>50000</v>
      </c>
      <c r="J420" s="31">
        <f t="shared" ref="J420:S420" si="205">+I420+J199</f>
        <v>50000</v>
      </c>
      <c r="K420" s="31">
        <f t="shared" si="205"/>
        <v>50000</v>
      </c>
      <c r="L420" s="31">
        <f t="shared" si="205"/>
        <v>50000</v>
      </c>
      <c r="M420" s="31">
        <f t="shared" si="205"/>
        <v>50000</v>
      </c>
      <c r="N420" s="31">
        <f t="shared" si="205"/>
        <v>50000</v>
      </c>
      <c r="O420" s="31">
        <f t="shared" si="205"/>
        <v>50000</v>
      </c>
      <c r="P420" s="31">
        <f t="shared" si="205"/>
        <v>50000</v>
      </c>
      <c r="Q420" s="31">
        <f t="shared" si="205"/>
        <v>50000</v>
      </c>
      <c r="R420" s="31">
        <f t="shared" si="205"/>
        <v>50000</v>
      </c>
      <c r="S420" s="31">
        <f t="shared" si="205"/>
        <v>50000</v>
      </c>
    </row>
    <row r="421" spans="1:19" ht="15" x14ac:dyDescent="0.2">
      <c r="A421" s="30">
        <v>3753</v>
      </c>
      <c r="B421" s="30">
        <v>1</v>
      </c>
      <c r="C421" s="30" t="s">
        <v>192</v>
      </c>
      <c r="D421" s="30" t="s">
        <v>127</v>
      </c>
      <c r="E421" s="30">
        <v>40000</v>
      </c>
      <c r="F421" s="30">
        <v>40323</v>
      </c>
      <c r="G421" s="30" t="s">
        <v>26</v>
      </c>
      <c r="H421" s="31">
        <f t="shared" si="141"/>
        <v>25000</v>
      </c>
      <c r="I421" s="31">
        <f t="shared" si="142"/>
        <v>50000</v>
      </c>
      <c r="J421" s="31">
        <f t="shared" ref="J421:S421" si="206">+I421+J200</f>
        <v>50000</v>
      </c>
      <c r="K421" s="31">
        <f t="shared" si="206"/>
        <v>50000</v>
      </c>
      <c r="L421" s="31">
        <f t="shared" si="206"/>
        <v>50000</v>
      </c>
      <c r="M421" s="31">
        <f t="shared" si="206"/>
        <v>50000</v>
      </c>
      <c r="N421" s="31">
        <f t="shared" si="206"/>
        <v>50000</v>
      </c>
      <c r="O421" s="31">
        <f t="shared" si="206"/>
        <v>50000</v>
      </c>
      <c r="P421" s="31">
        <f t="shared" si="206"/>
        <v>50000</v>
      </c>
      <c r="Q421" s="31">
        <f t="shared" si="206"/>
        <v>50000</v>
      </c>
      <c r="R421" s="31">
        <f t="shared" si="206"/>
        <v>50000</v>
      </c>
      <c r="S421" s="31">
        <f t="shared" si="206"/>
        <v>50000</v>
      </c>
    </row>
    <row r="422" spans="1:19" ht="15" x14ac:dyDescent="0.2">
      <c r="A422" s="30">
        <v>3754</v>
      </c>
      <c r="B422" s="30">
        <v>1</v>
      </c>
      <c r="C422" s="30" t="s">
        <v>193</v>
      </c>
      <c r="D422" s="30" t="s">
        <v>127</v>
      </c>
      <c r="E422" s="30">
        <v>40000</v>
      </c>
      <c r="F422" s="30">
        <v>40323</v>
      </c>
      <c r="G422" s="30" t="s">
        <v>26</v>
      </c>
      <c r="H422" s="31">
        <f t="shared" ref="H422:H424" si="207">+H201</f>
        <v>0</v>
      </c>
      <c r="I422" s="31">
        <f t="shared" ref="I422:I424" si="208">+H201+I201</f>
        <v>0</v>
      </c>
      <c r="J422" s="31">
        <f t="shared" ref="J422:S422" si="209">+I422+J201</f>
        <v>0</v>
      </c>
      <c r="K422" s="31">
        <f t="shared" si="209"/>
        <v>0</v>
      </c>
      <c r="L422" s="31">
        <f t="shared" si="209"/>
        <v>0</v>
      </c>
      <c r="M422" s="31">
        <f t="shared" si="209"/>
        <v>0</v>
      </c>
      <c r="N422" s="31">
        <f t="shared" si="209"/>
        <v>0</v>
      </c>
      <c r="O422" s="31">
        <f t="shared" si="209"/>
        <v>0</v>
      </c>
      <c r="P422" s="31">
        <f t="shared" si="209"/>
        <v>0</v>
      </c>
      <c r="Q422" s="31">
        <f t="shared" si="209"/>
        <v>0</v>
      </c>
      <c r="R422" s="31">
        <f t="shared" si="209"/>
        <v>0</v>
      </c>
      <c r="S422" s="31">
        <f t="shared" si="209"/>
        <v>0</v>
      </c>
    </row>
    <row r="423" spans="1:19" ht="15" x14ac:dyDescent="0.2">
      <c r="A423" s="30">
        <v>3756</v>
      </c>
      <c r="B423" s="30">
        <v>1</v>
      </c>
      <c r="C423" s="30" t="s">
        <v>194</v>
      </c>
      <c r="D423" s="30" t="s">
        <v>127</v>
      </c>
      <c r="E423" s="30">
        <v>40000</v>
      </c>
      <c r="F423" s="30">
        <v>40320</v>
      </c>
      <c r="G423" s="30" t="s">
        <v>26</v>
      </c>
      <c r="H423" s="31">
        <f t="shared" si="207"/>
        <v>70000</v>
      </c>
      <c r="I423" s="31">
        <f t="shared" si="208"/>
        <v>140000</v>
      </c>
      <c r="J423" s="31">
        <f t="shared" ref="J423:S423" si="210">+I423+J202</f>
        <v>210000</v>
      </c>
      <c r="K423" s="31">
        <f t="shared" si="210"/>
        <v>225000</v>
      </c>
      <c r="L423" s="31">
        <f t="shared" si="210"/>
        <v>225000</v>
      </c>
      <c r="M423" s="31">
        <f t="shared" si="210"/>
        <v>225000</v>
      </c>
      <c r="N423" s="31">
        <f t="shared" si="210"/>
        <v>225000</v>
      </c>
      <c r="O423" s="31">
        <f t="shared" si="210"/>
        <v>225000</v>
      </c>
      <c r="P423" s="31">
        <f t="shared" si="210"/>
        <v>225000</v>
      </c>
      <c r="Q423" s="31">
        <f t="shared" si="210"/>
        <v>225000</v>
      </c>
      <c r="R423" s="31">
        <f t="shared" si="210"/>
        <v>225000</v>
      </c>
      <c r="S423" s="31">
        <f t="shared" si="210"/>
        <v>225000</v>
      </c>
    </row>
    <row r="424" spans="1:19" ht="15" x14ac:dyDescent="0.2">
      <c r="A424" s="30">
        <v>4400</v>
      </c>
      <c r="B424" s="30">
        <v>1</v>
      </c>
      <c r="C424" s="30" t="s">
        <v>195</v>
      </c>
      <c r="D424" s="30" t="s">
        <v>86</v>
      </c>
      <c r="E424" s="30">
        <v>40000</v>
      </c>
      <c r="F424" s="30">
        <v>40323</v>
      </c>
      <c r="G424" s="30" t="s">
        <v>26</v>
      </c>
      <c r="H424" s="31">
        <f t="shared" si="207"/>
        <v>0</v>
      </c>
      <c r="I424" s="31">
        <f t="shared" si="208"/>
        <v>0</v>
      </c>
      <c r="J424" s="31">
        <f t="shared" ref="J424:S424" si="211">+I424+J203</f>
        <v>40000</v>
      </c>
      <c r="K424" s="31">
        <f t="shared" si="211"/>
        <v>40000</v>
      </c>
      <c r="L424" s="31">
        <f t="shared" si="211"/>
        <v>40000</v>
      </c>
      <c r="M424" s="31">
        <f t="shared" si="211"/>
        <v>80000</v>
      </c>
      <c r="N424" s="31">
        <f t="shared" si="211"/>
        <v>80000</v>
      </c>
      <c r="O424" s="31">
        <f t="shared" si="211"/>
        <v>80000</v>
      </c>
      <c r="P424" s="31">
        <f t="shared" si="211"/>
        <v>120000</v>
      </c>
      <c r="Q424" s="31">
        <f t="shared" si="211"/>
        <v>160000</v>
      </c>
      <c r="R424" s="31">
        <f t="shared" si="211"/>
        <v>200000</v>
      </c>
      <c r="S424" s="31">
        <f t="shared" si="211"/>
        <v>200000</v>
      </c>
    </row>
    <row r="425" spans="1:19" ht="15" x14ac:dyDescent="0.2">
      <c r="A425" s="25"/>
      <c r="B425" s="25"/>
      <c r="C425" s="25"/>
      <c r="D425" s="25"/>
      <c r="E425" s="25"/>
      <c r="F425" s="25"/>
      <c r="G425" s="25"/>
      <c r="H425" s="27"/>
      <c r="I425" s="27"/>
      <c r="J425" s="27"/>
      <c r="K425" s="27"/>
      <c r="L425" s="27"/>
      <c r="M425" s="27"/>
      <c r="N425" s="27"/>
      <c r="O425" s="27"/>
      <c r="P425" s="27"/>
      <c r="Q425" s="27"/>
      <c r="R425" s="27"/>
      <c r="S425" s="27"/>
    </row>
    <row r="426" spans="1:19" ht="16.5" thickBot="1" x14ac:dyDescent="0.3">
      <c r="A426" s="25"/>
      <c r="B426" s="25"/>
      <c r="C426" s="25"/>
      <c r="D426" s="25"/>
      <c r="E426" s="25"/>
      <c r="F426" s="25"/>
      <c r="G426" s="25"/>
      <c r="H426" s="36">
        <f>SUM(H294:H425)</f>
        <v>10954997</v>
      </c>
      <c r="I426" s="36">
        <f t="shared" ref="I426:J426" si="212">SUM(I294:I425)</f>
        <v>21119801</v>
      </c>
      <c r="J426" s="36">
        <f t="shared" si="212"/>
        <v>32405914</v>
      </c>
      <c r="K426" s="36">
        <f t="shared" ref="K426:S426" si="213">SUM(K294:K425)</f>
        <v>39996119</v>
      </c>
      <c r="L426" s="36">
        <f t="shared" si="213"/>
        <v>45876439</v>
      </c>
      <c r="M426" s="36">
        <f t="shared" si="213"/>
        <v>48676074</v>
      </c>
      <c r="N426" s="36">
        <f t="shared" si="213"/>
        <v>51298671</v>
      </c>
      <c r="O426" s="36">
        <f t="shared" si="213"/>
        <v>56190679</v>
      </c>
      <c r="P426" s="36">
        <f t="shared" si="213"/>
        <v>61833584</v>
      </c>
      <c r="Q426" s="36">
        <f t="shared" si="213"/>
        <v>73993880</v>
      </c>
      <c r="R426" s="36">
        <f t="shared" si="213"/>
        <v>81294645</v>
      </c>
      <c r="S426" s="36">
        <f t="shared" si="213"/>
        <v>87572442</v>
      </c>
    </row>
    <row r="427" spans="1:19" ht="15.75" thickTop="1" x14ac:dyDescent="0.2">
      <c r="A427" s="25"/>
      <c r="B427" s="25"/>
      <c r="C427" s="25"/>
      <c r="D427" s="25"/>
      <c r="E427" s="25"/>
      <c r="F427" s="25"/>
      <c r="G427" s="25"/>
      <c r="H427" s="27"/>
      <c r="I427" s="27"/>
      <c r="J427" s="27"/>
      <c r="K427" s="27"/>
      <c r="L427" s="27"/>
      <c r="M427" s="27"/>
      <c r="N427" s="27"/>
      <c r="O427" s="27"/>
      <c r="P427" s="27"/>
      <c r="Q427" s="27"/>
      <c r="R427" s="27"/>
      <c r="S427" s="27"/>
    </row>
    <row r="428" spans="1:19" ht="15" x14ac:dyDescent="0.2">
      <c r="A428" s="25"/>
      <c r="B428" s="25"/>
      <c r="C428" s="25"/>
      <c r="D428" s="25"/>
      <c r="E428" s="25"/>
      <c r="F428" s="25"/>
      <c r="G428" s="25"/>
      <c r="H428" s="27"/>
      <c r="I428" s="27"/>
      <c r="J428" s="27"/>
      <c r="K428" s="27"/>
      <c r="L428" s="27"/>
      <c r="M428" s="27"/>
      <c r="N428" s="27"/>
      <c r="O428" s="27"/>
      <c r="P428" s="27"/>
      <c r="Q428" s="27"/>
      <c r="R428" s="27"/>
      <c r="S428" s="27"/>
    </row>
    <row r="429" spans="1:19" ht="15" x14ac:dyDescent="0.2">
      <c r="A429" s="30">
        <v>2553</v>
      </c>
      <c r="B429" s="30">
        <v>1</v>
      </c>
      <c r="C429" s="30" t="s">
        <v>196</v>
      </c>
      <c r="D429" s="30" t="s">
        <v>197</v>
      </c>
      <c r="E429" s="30">
        <v>40000</v>
      </c>
      <c r="F429" s="30">
        <v>40245</v>
      </c>
      <c r="G429" s="30" t="s">
        <v>26</v>
      </c>
      <c r="H429" s="31">
        <f>+H208</f>
        <v>30735</v>
      </c>
      <c r="I429" s="31">
        <f>+H208+I208</f>
        <v>61986</v>
      </c>
      <c r="J429" s="31">
        <f t="shared" ref="J429:S429" si="214">+I429+J208</f>
        <v>128517</v>
      </c>
      <c r="K429" s="31">
        <f t="shared" si="214"/>
        <v>159716</v>
      </c>
      <c r="L429" s="31">
        <f t="shared" si="214"/>
        <v>203003</v>
      </c>
      <c r="M429" s="31">
        <f t="shared" si="214"/>
        <v>280278</v>
      </c>
      <c r="N429" s="31">
        <f t="shared" si="214"/>
        <v>368504</v>
      </c>
      <c r="O429" s="31">
        <f t="shared" si="214"/>
        <v>382864</v>
      </c>
      <c r="P429" s="31">
        <f t="shared" si="214"/>
        <v>417731</v>
      </c>
      <c r="Q429" s="31">
        <f t="shared" si="214"/>
        <v>454716</v>
      </c>
      <c r="R429" s="31">
        <f t="shared" si="214"/>
        <v>487000</v>
      </c>
      <c r="S429" s="31">
        <f t="shared" si="214"/>
        <v>516547</v>
      </c>
    </row>
    <row r="430" spans="1:19" ht="15" x14ac:dyDescent="0.2">
      <c r="A430" s="30">
        <v>2556</v>
      </c>
      <c r="B430" s="30">
        <v>1</v>
      </c>
      <c r="C430" s="30" t="s">
        <v>198</v>
      </c>
      <c r="D430" s="30" t="s">
        <v>199</v>
      </c>
      <c r="E430" s="30">
        <v>40000</v>
      </c>
      <c r="F430" s="30">
        <v>40245</v>
      </c>
      <c r="G430" s="30" t="s">
        <v>26</v>
      </c>
      <c r="H430" s="31">
        <f>+H209</f>
        <v>187019</v>
      </c>
      <c r="I430" s="31">
        <f>+H209+I209</f>
        <v>312012</v>
      </c>
      <c r="J430" s="31">
        <f t="shared" ref="J430:S430" si="215">+I430+J209</f>
        <v>479717</v>
      </c>
      <c r="K430" s="31">
        <f t="shared" si="215"/>
        <v>619157</v>
      </c>
      <c r="L430" s="31">
        <f t="shared" si="215"/>
        <v>705993</v>
      </c>
      <c r="M430" s="31">
        <f t="shared" si="215"/>
        <v>852185</v>
      </c>
      <c r="N430" s="31">
        <f t="shared" si="215"/>
        <v>978121</v>
      </c>
      <c r="O430" s="31">
        <f t="shared" si="215"/>
        <v>1085056</v>
      </c>
      <c r="P430" s="31">
        <f t="shared" si="215"/>
        <v>1241298</v>
      </c>
      <c r="Q430" s="31">
        <f t="shared" si="215"/>
        <v>1325935</v>
      </c>
      <c r="R430" s="31">
        <f t="shared" si="215"/>
        <v>1438680</v>
      </c>
      <c r="S430" s="31">
        <f t="shared" si="215"/>
        <v>1570269</v>
      </c>
    </row>
    <row r="431" spans="1:19" ht="15" x14ac:dyDescent="0.2">
      <c r="A431" s="30">
        <v>2558</v>
      </c>
      <c r="B431" s="30">
        <v>1</v>
      </c>
      <c r="C431" s="30" t="s">
        <v>200</v>
      </c>
      <c r="D431" s="30" t="s">
        <v>25</v>
      </c>
      <c r="E431" s="30">
        <v>40000</v>
      </c>
      <c r="F431" s="30">
        <v>40245</v>
      </c>
      <c r="G431" s="30" t="s">
        <v>26</v>
      </c>
      <c r="H431" s="31">
        <f>+H210</f>
        <v>189759</v>
      </c>
      <c r="I431" s="31">
        <f>+H210+I210</f>
        <v>396647</v>
      </c>
      <c r="J431" s="31">
        <f t="shared" ref="J431:S431" si="216">+I431+J210</f>
        <v>624143</v>
      </c>
      <c r="K431" s="31">
        <f t="shared" si="216"/>
        <v>865557</v>
      </c>
      <c r="L431" s="31">
        <f t="shared" si="216"/>
        <v>1124099</v>
      </c>
      <c r="M431" s="31">
        <f t="shared" si="216"/>
        <v>1406729</v>
      </c>
      <c r="N431" s="31">
        <f t="shared" si="216"/>
        <v>1689359</v>
      </c>
      <c r="O431" s="31">
        <f t="shared" si="216"/>
        <v>1965030</v>
      </c>
      <c r="P431" s="31">
        <f t="shared" si="216"/>
        <v>2206175</v>
      </c>
      <c r="Q431" s="31">
        <f t="shared" si="216"/>
        <v>2430191</v>
      </c>
      <c r="R431" s="31">
        <f t="shared" si="216"/>
        <v>2602553</v>
      </c>
      <c r="S431" s="31">
        <f t="shared" si="216"/>
        <v>2757784</v>
      </c>
    </row>
    <row r="432" spans="1:19" ht="15" x14ac:dyDescent="0.2">
      <c r="A432" s="30">
        <v>4999</v>
      </c>
      <c r="B432" s="30">
        <v>1</v>
      </c>
      <c r="C432" s="30" t="s">
        <v>201</v>
      </c>
      <c r="D432" s="30" t="s">
        <v>202</v>
      </c>
      <c r="E432" s="30">
        <v>0</v>
      </c>
      <c r="F432" s="30">
        <v>40242</v>
      </c>
      <c r="G432" s="30" t="s">
        <v>26</v>
      </c>
      <c r="H432" s="31">
        <f>+H211</f>
        <v>2283</v>
      </c>
      <c r="I432" s="31">
        <f>+H211+I211</f>
        <v>15267</v>
      </c>
      <c r="J432" s="31">
        <f t="shared" ref="J432:S432" si="217">+I432+J211</f>
        <v>16926</v>
      </c>
      <c r="K432" s="31">
        <f t="shared" si="217"/>
        <v>39648</v>
      </c>
      <c r="L432" s="31">
        <f t="shared" si="217"/>
        <v>45462</v>
      </c>
      <c r="M432" s="31">
        <f t="shared" si="217"/>
        <v>55110</v>
      </c>
      <c r="N432" s="31">
        <f t="shared" si="217"/>
        <v>108204</v>
      </c>
      <c r="O432" s="31">
        <f t="shared" si="217"/>
        <v>121045</v>
      </c>
      <c r="P432" s="31">
        <f t="shared" si="217"/>
        <v>132870</v>
      </c>
      <c r="Q432" s="31">
        <f t="shared" si="217"/>
        <v>174069</v>
      </c>
      <c r="R432" s="31">
        <f t="shared" si="217"/>
        <v>177601</v>
      </c>
      <c r="S432" s="31">
        <f t="shared" si="217"/>
        <v>178349</v>
      </c>
    </row>
    <row r="433" spans="1:19" ht="15" x14ac:dyDescent="0.2">
      <c r="A433" s="30">
        <v>4999</v>
      </c>
      <c r="B433" s="30">
        <v>2</v>
      </c>
      <c r="C433" s="30" t="s">
        <v>201</v>
      </c>
      <c r="D433" s="30" t="s">
        <v>202</v>
      </c>
      <c r="E433" s="30">
        <v>0</v>
      </c>
      <c r="F433" s="30">
        <v>40242</v>
      </c>
      <c r="G433" s="30" t="s">
        <v>26</v>
      </c>
      <c r="H433" s="31">
        <f>+H212</f>
        <v>0</v>
      </c>
      <c r="I433" s="31">
        <f>+H212+I212</f>
        <v>263</v>
      </c>
      <c r="J433" s="31">
        <f t="shared" ref="J433:S433" si="218">+I433+J212</f>
        <v>351</v>
      </c>
      <c r="K433" s="31">
        <f t="shared" si="218"/>
        <v>2113</v>
      </c>
      <c r="L433" s="31">
        <f t="shared" si="218"/>
        <v>2201</v>
      </c>
      <c r="M433" s="31">
        <f t="shared" si="218"/>
        <v>2464</v>
      </c>
      <c r="N433" s="31">
        <f t="shared" si="218"/>
        <v>5581</v>
      </c>
      <c r="O433" s="31">
        <f t="shared" si="218"/>
        <v>7072</v>
      </c>
      <c r="P433" s="31">
        <f t="shared" si="218"/>
        <v>8300</v>
      </c>
      <c r="Q433" s="31">
        <f t="shared" si="218"/>
        <v>11521</v>
      </c>
      <c r="R433" s="31">
        <f t="shared" si="218"/>
        <v>11696</v>
      </c>
      <c r="S433" s="31">
        <f t="shared" si="218"/>
        <v>11696</v>
      </c>
    </row>
    <row r="434" spans="1:19" ht="15" x14ac:dyDescent="0.2">
      <c r="A434" s="25"/>
      <c r="B434" s="25"/>
      <c r="C434" s="25"/>
      <c r="D434" s="25"/>
      <c r="E434" s="25"/>
      <c r="F434" s="25"/>
      <c r="G434" s="25"/>
      <c r="H434" s="27"/>
      <c r="I434" s="27"/>
      <c r="J434" s="27"/>
      <c r="K434" s="27"/>
      <c r="L434" s="27"/>
      <c r="M434" s="27"/>
      <c r="N434" s="27"/>
      <c r="O434" s="27"/>
      <c r="P434" s="27"/>
      <c r="Q434" s="27"/>
      <c r="R434" s="27"/>
      <c r="S434" s="27"/>
    </row>
    <row r="435" spans="1:19" ht="16.5" thickBot="1" x14ac:dyDescent="0.3">
      <c r="A435" s="25"/>
      <c r="B435" s="25"/>
      <c r="C435" s="25"/>
      <c r="D435" s="25"/>
      <c r="E435" s="25"/>
      <c r="F435" s="25"/>
      <c r="G435" s="25"/>
      <c r="H435" s="36">
        <f>SUM(H429:H434)</f>
        <v>409796</v>
      </c>
      <c r="I435" s="36">
        <f t="shared" ref="I435:J435" si="219">SUM(I429:I434)</f>
        <v>786175</v>
      </c>
      <c r="J435" s="36">
        <f t="shared" si="219"/>
        <v>1249654</v>
      </c>
      <c r="K435" s="36">
        <f t="shared" ref="K435:S435" si="220">SUM(K429:K434)</f>
        <v>1686191</v>
      </c>
      <c r="L435" s="36">
        <f t="shared" si="220"/>
        <v>2080758</v>
      </c>
      <c r="M435" s="36">
        <f t="shared" si="220"/>
        <v>2596766</v>
      </c>
      <c r="N435" s="36">
        <f t="shared" si="220"/>
        <v>3149769</v>
      </c>
      <c r="O435" s="36">
        <f t="shared" si="220"/>
        <v>3561067</v>
      </c>
      <c r="P435" s="36">
        <f t="shared" si="220"/>
        <v>4006374</v>
      </c>
      <c r="Q435" s="36">
        <f t="shared" si="220"/>
        <v>4396432</v>
      </c>
      <c r="R435" s="36">
        <f t="shared" si="220"/>
        <v>4717530</v>
      </c>
      <c r="S435" s="36">
        <f t="shared" si="220"/>
        <v>5034645</v>
      </c>
    </row>
    <row r="436" spans="1:19" ht="15.75" thickTop="1" x14ac:dyDescent="0.2">
      <c r="A436" s="25"/>
      <c r="B436" s="25"/>
      <c r="C436" s="25"/>
      <c r="D436" s="25"/>
      <c r="E436" s="25"/>
      <c r="F436" s="25"/>
      <c r="G436" s="25"/>
      <c r="H436" s="27"/>
      <c r="I436" s="27"/>
      <c r="J436" s="27"/>
      <c r="K436" s="27"/>
      <c r="L436" s="27"/>
      <c r="M436" s="27"/>
      <c r="N436" s="27"/>
      <c r="O436" s="27"/>
      <c r="P436" s="27"/>
      <c r="Q436" s="27"/>
      <c r="R436" s="27"/>
      <c r="S436" s="27"/>
    </row>
    <row r="437" spans="1:19" ht="15" x14ac:dyDescent="0.2">
      <c r="A437" s="25"/>
      <c r="B437" s="25"/>
      <c r="C437" s="25"/>
      <c r="D437" s="25"/>
      <c r="E437" s="25"/>
      <c r="F437" s="25"/>
      <c r="G437" s="25"/>
      <c r="H437" s="27"/>
      <c r="I437" s="27"/>
      <c r="J437" s="27"/>
      <c r="K437" s="27"/>
      <c r="L437" s="27"/>
      <c r="M437" s="27"/>
      <c r="N437" s="27"/>
      <c r="O437" s="27"/>
      <c r="P437" s="27"/>
      <c r="Q437" s="27"/>
      <c r="R437" s="27"/>
      <c r="S437" s="27"/>
    </row>
    <row r="438" spans="1:19" ht="15.75" x14ac:dyDescent="0.25">
      <c r="A438" s="25"/>
      <c r="B438" s="25"/>
      <c r="C438" s="25"/>
      <c r="D438" s="25"/>
      <c r="E438" s="25"/>
      <c r="F438" s="25"/>
      <c r="G438" s="25"/>
      <c r="H438" s="26">
        <f t="shared" ref="H438:S438" si="221">+H435+H426+H291</f>
        <v>14587793</v>
      </c>
      <c r="I438" s="26">
        <f t="shared" si="221"/>
        <v>28680976</v>
      </c>
      <c r="J438" s="26">
        <f t="shared" si="221"/>
        <v>44638568</v>
      </c>
      <c r="K438" s="26">
        <f t="shared" si="221"/>
        <v>56767310</v>
      </c>
      <c r="L438" s="26">
        <f t="shared" si="221"/>
        <v>66899197</v>
      </c>
      <c r="M438" s="26">
        <f t="shared" si="221"/>
        <v>74244840</v>
      </c>
      <c r="N438" s="26">
        <f t="shared" si="221"/>
        <v>81708440</v>
      </c>
      <c r="O438" s="26">
        <f t="shared" si="221"/>
        <v>91770746</v>
      </c>
      <c r="P438" s="26">
        <f t="shared" si="221"/>
        <v>102535958</v>
      </c>
      <c r="Q438" s="26">
        <f t="shared" si="221"/>
        <v>118973312</v>
      </c>
      <c r="R438" s="26">
        <f t="shared" si="221"/>
        <v>130474175</v>
      </c>
      <c r="S438" s="26">
        <f t="shared" si="221"/>
        <v>141099087</v>
      </c>
    </row>
    <row r="439" spans="1:19" ht="15" x14ac:dyDescent="0.2">
      <c r="A439" s="25"/>
      <c r="B439" s="25"/>
      <c r="C439" s="25"/>
      <c r="D439" s="25"/>
      <c r="E439" s="25"/>
      <c r="F439" s="25"/>
      <c r="G439" s="25"/>
      <c r="H439" s="27"/>
      <c r="I439" s="27"/>
      <c r="J439" s="27"/>
      <c r="K439" s="27"/>
      <c r="L439" s="27"/>
      <c r="M439" s="27"/>
      <c r="N439" s="27"/>
      <c r="O439" s="27"/>
      <c r="P439" s="27"/>
      <c r="Q439" s="27"/>
      <c r="R439" s="27"/>
      <c r="S439" s="27"/>
    </row>
    <row r="440" spans="1:19" ht="15" x14ac:dyDescent="0.2">
      <c r="A440" s="25"/>
      <c r="B440" s="25"/>
      <c r="C440" s="25"/>
      <c r="D440" s="25"/>
      <c r="E440" s="25"/>
      <c r="F440" s="25"/>
      <c r="G440" s="25"/>
      <c r="H440" s="27"/>
      <c r="I440" s="27"/>
      <c r="J440" s="27"/>
      <c r="K440" s="27"/>
      <c r="L440" s="27"/>
      <c r="M440" s="27"/>
      <c r="N440" s="27"/>
      <c r="O440" s="27"/>
      <c r="P440" s="27"/>
      <c r="Q440" s="27"/>
      <c r="R440" s="27"/>
      <c r="S440" s="27"/>
    </row>
    <row r="455" spans="1:19" x14ac:dyDescent="0.2">
      <c r="A455" s="17" t="s">
        <v>0</v>
      </c>
      <c r="B455" s="17" t="s">
        <v>1</v>
      </c>
      <c r="C455" s="17" t="s">
        <v>2</v>
      </c>
      <c r="D455" s="17" t="s">
        <v>3</v>
      </c>
      <c r="E455" s="17" t="s">
        <v>4</v>
      </c>
      <c r="F455" s="17" t="s">
        <v>5</v>
      </c>
      <c r="G455" s="17" t="s">
        <v>6</v>
      </c>
      <c r="H455" s="20" t="s">
        <v>596</v>
      </c>
      <c r="I455" s="20" t="s">
        <v>8</v>
      </c>
      <c r="J455" s="20" t="s">
        <v>9</v>
      </c>
      <c r="K455" s="20" t="s">
        <v>10</v>
      </c>
      <c r="L455" s="20" t="s">
        <v>11</v>
      </c>
      <c r="M455" s="20" t="s">
        <v>12</v>
      </c>
      <c r="N455" s="20" t="s">
        <v>13</v>
      </c>
      <c r="O455" s="20" t="s">
        <v>14</v>
      </c>
      <c r="P455" s="20" t="s">
        <v>15</v>
      </c>
      <c r="Q455" s="20" t="s">
        <v>16</v>
      </c>
      <c r="R455" s="20" t="s">
        <v>17</v>
      </c>
      <c r="S455" s="20" t="s">
        <v>18</v>
      </c>
    </row>
    <row r="456" spans="1:19" ht="15" x14ac:dyDescent="0.2">
      <c r="A456" s="30">
        <v>2550</v>
      </c>
      <c r="B456" s="30">
        <v>1</v>
      </c>
      <c r="C456" s="30" t="s">
        <v>24</v>
      </c>
      <c r="D456" s="30" t="s">
        <v>25</v>
      </c>
      <c r="E456" s="30">
        <v>40000</v>
      </c>
      <c r="F456" s="30">
        <v>40312</v>
      </c>
      <c r="G456" s="30" t="s">
        <v>26</v>
      </c>
      <c r="H456" s="31">
        <v>48000</v>
      </c>
      <c r="I456" s="31">
        <v>172000</v>
      </c>
      <c r="J456" s="31">
        <v>312000</v>
      </c>
      <c r="K456" s="31">
        <v>450000</v>
      </c>
      <c r="L456" s="31">
        <v>588000</v>
      </c>
      <c r="M456" s="31">
        <v>687000</v>
      </c>
      <c r="N456" s="31">
        <v>703000</v>
      </c>
      <c r="O456" s="31">
        <v>823000</v>
      </c>
      <c r="P456" s="31">
        <v>993000</v>
      </c>
      <c r="Q456" s="31">
        <v>1012000</v>
      </c>
      <c r="R456" s="31">
        <v>1084000</v>
      </c>
      <c r="S456" s="31">
        <v>1191000</v>
      </c>
    </row>
    <row r="457" spans="1:19" ht="15" x14ac:dyDescent="0.2">
      <c r="A457" s="30">
        <v>2551</v>
      </c>
      <c r="B457" s="30">
        <v>1</v>
      </c>
      <c r="C457" s="30" t="s">
        <v>27</v>
      </c>
      <c r="D457" s="30" t="s">
        <v>28</v>
      </c>
      <c r="E457" s="30">
        <v>40000</v>
      </c>
      <c r="F457" s="30">
        <v>40312</v>
      </c>
      <c r="G457" s="30" t="s">
        <v>26</v>
      </c>
      <c r="H457" s="31">
        <v>572000</v>
      </c>
      <c r="I457" s="31">
        <v>1224000</v>
      </c>
      <c r="J457" s="31">
        <v>1880000</v>
      </c>
      <c r="K457" s="31">
        <v>2461000</v>
      </c>
      <c r="L457" s="31">
        <v>3110000</v>
      </c>
      <c r="M457" s="31">
        <v>3857000</v>
      </c>
      <c r="N457" s="31">
        <v>4692000</v>
      </c>
      <c r="O457" s="31">
        <v>5492000</v>
      </c>
      <c r="P457" s="31">
        <v>6246000</v>
      </c>
      <c r="Q457" s="31">
        <v>6855000</v>
      </c>
      <c r="R457" s="31">
        <v>7289000</v>
      </c>
      <c r="S457" s="31">
        <v>7532000</v>
      </c>
    </row>
    <row r="458" spans="1:19" ht="15" x14ac:dyDescent="0.2">
      <c r="A458" s="30">
        <v>2552</v>
      </c>
      <c r="B458" s="30">
        <v>2</v>
      </c>
      <c r="C458" s="30" t="s">
        <v>29</v>
      </c>
      <c r="D458" s="30" t="s">
        <v>31</v>
      </c>
      <c r="E458" s="30">
        <v>40000</v>
      </c>
      <c r="F458" s="30">
        <v>40312</v>
      </c>
      <c r="G458" s="30" t="s">
        <v>26</v>
      </c>
      <c r="H458" s="31">
        <v>425000</v>
      </c>
      <c r="I458" s="31">
        <v>852000</v>
      </c>
      <c r="J458" s="31">
        <v>1315000</v>
      </c>
      <c r="K458" s="31">
        <v>1704000</v>
      </c>
      <c r="L458" s="31">
        <v>1990000</v>
      </c>
      <c r="M458" s="31">
        <v>2407000</v>
      </c>
      <c r="N458" s="31">
        <f>2721000+109000</f>
        <v>2830000</v>
      </c>
      <c r="O458" s="31">
        <f>3203000+110000</f>
        <v>3313000</v>
      </c>
      <c r="P458" s="31">
        <f>3528000+122000</f>
        <v>3650000</v>
      </c>
      <c r="Q458" s="31">
        <f>3825000+134000</f>
        <v>3959000</v>
      </c>
      <c r="R458" s="31">
        <f>4144000+144000</f>
        <v>4288000</v>
      </c>
      <c r="S458" s="31">
        <f>4500000+158000</f>
        <v>4658000</v>
      </c>
    </row>
    <row r="459" spans="1:19" ht="15" x14ac:dyDescent="0.2">
      <c r="A459" s="30">
        <v>2554</v>
      </c>
      <c r="B459" s="30">
        <v>2</v>
      </c>
      <c r="C459" s="30" t="s">
        <v>32</v>
      </c>
      <c r="D459" s="30" t="s">
        <v>31</v>
      </c>
      <c r="E459" s="30">
        <v>40000</v>
      </c>
      <c r="F459" s="30">
        <v>40312</v>
      </c>
      <c r="G459" s="30" t="s">
        <v>26</v>
      </c>
      <c r="H459" s="31">
        <v>523000</v>
      </c>
      <c r="I459" s="31">
        <v>1036000</v>
      </c>
      <c r="J459" s="31">
        <v>1495000</v>
      </c>
      <c r="K459" s="31">
        <v>2041000</v>
      </c>
      <c r="L459" s="31">
        <v>2464000</v>
      </c>
      <c r="M459" s="31">
        <v>2787000</v>
      </c>
      <c r="N459" s="31">
        <v>3213000</v>
      </c>
      <c r="O459" s="31">
        <f>3740000+123000</f>
        <v>3863000</v>
      </c>
      <c r="P459" s="31">
        <f>4196000+140000</f>
        <v>4336000</v>
      </c>
      <c r="Q459" s="31">
        <f>4547000+155000</f>
        <v>4702000</v>
      </c>
      <c r="R459" s="31">
        <f>5077000+165000</f>
        <v>5242000</v>
      </c>
      <c r="S459" s="31">
        <f>5500000+193000</f>
        <v>5693000</v>
      </c>
    </row>
    <row r="460" spans="1:19" ht="15" x14ac:dyDescent="0.2">
      <c r="A460" s="30">
        <v>2555</v>
      </c>
      <c r="B460" s="30">
        <v>1</v>
      </c>
      <c r="C460" s="30" t="s">
        <v>33</v>
      </c>
      <c r="D460" s="30" t="s">
        <v>34</v>
      </c>
      <c r="E460" s="30">
        <v>40000</v>
      </c>
      <c r="F460" s="30">
        <v>40312</v>
      </c>
      <c r="G460" s="30" t="s">
        <v>26</v>
      </c>
      <c r="H460" s="31">
        <v>100000</v>
      </c>
      <c r="I460" s="31">
        <v>150000</v>
      </c>
      <c r="J460" s="31">
        <v>200000</v>
      </c>
      <c r="K460" s="31">
        <v>200000</v>
      </c>
      <c r="L460" s="31">
        <v>200000</v>
      </c>
      <c r="M460" s="31">
        <v>200000</v>
      </c>
      <c r="N460" s="31">
        <v>200000</v>
      </c>
      <c r="O460" s="31">
        <v>200000</v>
      </c>
      <c r="P460" s="31">
        <v>200000</v>
      </c>
      <c r="Q460" s="31">
        <v>200000</v>
      </c>
      <c r="R460" s="31">
        <v>200000</v>
      </c>
      <c r="S460" s="31">
        <v>200000</v>
      </c>
    </row>
    <row r="461" spans="1:19" ht="15" x14ac:dyDescent="0.2">
      <c r="A461" s="30">
        <v>2559</v>
      </c>
      <c r="B461" s="30">
        <v>1</v>
      </c>
      <c r="C461" s="30" t="s">
        <v>35</v>
      </c>
      <c r="D461" s="30" t="s">
        <v>25</v>
      </c>
      <c r="E461" s="30">
        <v>40000</v>
      </c>
      <c r="F461" s="30">
        <v>40312</v>
      </c>
      <c r="G461" s="30" t="s">
        <v>26</v>
      </c>
      <c r="H461" s="31">
        <v>9000</v>
      </c>
      <c r="I461" s="31">
        <v>31000</v>
      </c>
      <c r="J461" s="31">
        <v>52000</v>
      </c>
      <c r="K461" s="31">
        <v>88000</v>
      </c>
      <c r="L461" s="31">
        <v>98000</v>
      </c>
      <c r="M461" s="31">
        <v>128000</v>
      </c>
      <c r="N461" s="31">
        <v>160000</v>
      </c>
      <c r="O461" s="31">
        <v>176000</v>
      </c>
      <c r="P461" s="31">
        <v>205000</v>
      </c>
      <c r="Q461" s="31">
        <v>224000</v>
      </c>
      <c r="R461" s="31">
        <v>247000</v>
      </c>
      <c r="S461" s="31">
        <v>261000</v>
      </c>
    </row>
    <row r="462" spans="1:19" ht="15" x14ac:dyDescent="0.2">
      <c r="A462" s="30">
        <v>3402</v>
      </c>
      <c r="B462" s="30">
        <v>1</v>
      </c>
      <c r="C462" s="30" t="s">
        <v>36</v>
      </c>
      <c r="D462" s="30" t="s">
        <v>37</v>
      </c>
      <c r="E462" s="30">
        <v>40000</v>
      </c>
      <c r="F462" s="30">
        <v>40312</v>
      </c>
      <c r="G462" s="30" t="s">
        <v>26</v>
      </c>
      <c r="H462" s="31">
        <v>337000</v>
      </c>
      <c r="I462" s="31">
        <v>683000</v>
      </c>
      <c r="J462" s="31">
        <v>999000</v>
      </c>
      <c r="K462" s="31">
        <v>1324000</v>
      </c>
      <c r="L462" s="31">
        <v>1549000</v>
      </c>
      <c r="M462" s="31">
        <v>1914000</v>
      </c>
      <c r="N462" s="31">
        <v>2263000</v>
      </c>
      <c r="O462" s="31">
        <v>2657000</v>
      </c>
      <c r="P462" s="31">
        <v>3021000</v>
      </c>
      <c r="Q462" s="31">
        <v>3354000</v>
      </c>
      <c r="R462" s="31">
        <v>3766000</v>
      </c>
      <c r="S462" s="31">
        <v>3981000</v>
      </c>
    </row>
    <row r="463" spans="1:19" ht="15" x14ac:dyDescent="0.2">
      <c r="A463" s="30">
        <v>3403</v>
      </c>
      <c r="B463" s="30">
        <v>1</v>
      </c>
      <c r="C463" s="30" t="s">
        <v>38</v>
      </c>
      <c r="D463" s="30" t="s">
        <v>39</v>
      </c>
      <c r="E463" s="30">
        <v>40000</v>
      </c>
      <c r="F463" s="30">
        <v>40312</v>
      </c>
      <c r="G463" s="30" t="s">
        <v>26</v>
      </c>
      <c r="H463" s="31">
        <v>90000</v>
      </c>
      <c r="I463" s="31">
        <v>211000</v>
      </c>
      <c r="J463" s="31">
        <v>259000</v>
      </c>
      <c r="K463" s="31">
        <v>285000</v>
      </c>
      <c r="L463" s="31">
        <v>308000</v>
      </c>
      <c r="M463" s="31">
        <v>410000</v>
      </c>
      <c r="N463" s="31">
        <v>514000</v>
      </c>
      <c r="O463" s="31">
        <v>661000</v>
      </c>
      <c r="P463" s="31">
        <v>823000</v>
      </c>
      <c r="Q463" s="31">
        <v>917000</v>
      </c>
      <c r="R463" s="31">
        <v>1049000</v>
      </c>
      <c r="S463" s="31">
        <v>1174000</v>
      </c>
    </row>
    <row r="464" spans="1:19" ht="15" x14ac:dyDescent="0.2">
      <c r="A464" s="30">
        <v>3404</v>
      </c>
      <c r="B464" s="30">
        <v>1</v>
      </c>
      <c r="C464" s="30" t="s">
        <v>40</v>
      </c>
      <c r="D464" s="30" t="s">
        <v>41</v>
      </c>
      <c r="E464" s="30">
        <v>40000</v>
      </c>
      <c r="F464" s="30">
        <v>40312</v>
      </c>
      <c r="G464" s="30" t="s">
        <v>26</v>
      </c>
      <c r="H464" s="31">
        <v>45000</v>
      </c>
      <c r="I464" s="31">
        <v>101000</v>
      </c>
      <c r="J464" s="31">
        <v>179000</v>
      </c>
      <c r="K464" s="31">
        <v>254000</v>
      </c>
      <c r="L464" s="31">
        <v>294000</v>
      </c>
      <c r="M464" s="31">
        <v>348000</v>
      </c>
      <c r="N464" s="31">
        <v>395000</v>
      </c>
      <c r="O464" s="31">
        <v>523000</v>
      </c>
      <c r="P464" s="31">
        <v>650000</v>
      </c>
      <c r="Q464" s="31">
        <v>755000</v>
      </c>
      <c r="R464" s="31">
        <v>855000</v>
      </c>
      <c r="S464" s="31">
        <v>927000</v>
      </c>
    </row>
    <row r="465" spans="1:19" ht="15" x14ac:dyDescent="0.2">
      <c r="A465" s="30">
        <v>3405</v>
      </c>
      <c r="B465" s="30">
        <v>1</v>
      </c>
      <c r="C465" s="30" t="s">
        <v>42</v>
      </c>
      <c r="D465" s="30" t="s">
        <v>43</v>
      </c>
      <c r="E465" s="30">
        <v>40000</v>
      </c>
      <c r="F465" s="30">
        <v>40312</v>
      </c>
      <c r="G465" s="30" t="s">
        <v>26</v>
      </c>
      <c r="H465" s="31">
        <v>68000</v>
      </c>
      <c r="I465" s="31">
        <v>227000</v>
      </c>
      <c r="J465" s="31">
        <v>374000</v>
      </c>
      <c r="K465" s="31">
        <v>444000</v>
      </c>
      <c r="L465" s="31">
        <v>636000</v>
      </c>
      <c r="M465" s="31">
        <v>935000</v>
      </c>
      <c r="N465" s="31">
        <v>1247000</v>
      </c>
      <c r="O465" s="31">
        <v>1381000</v>
      </c>
      <c r="P465" s="31">
        <v>1972000</v>
      </c>
      <c r="Q465" s="31">
        <v>2444000</v>
      </c>
      <c r="R465" s="31">
        <v>2601000</v>
      </c>
      <c r="S465" s="31">
        <v>3387000</v>
      </c>
    </row>
    <row r="466" spans="1:19" ht="15" x14ac:dyDescent="0.2">
      <c r="A466" s="30">
        <v>3406</v>
      </c>
      <c r="B466" s="30">
        <v>1</v>
      </c>
      <c r="C466" s="30" t="s">
        <v>44</v>
      </c>
      <c r="D466" s="30" t="s">
        <v>43</v>
      </c>
      <c r="E466" s="30">
        <v>40000</v>
      </c>
      <c r="F466" s="30">
        <v>40312</v>
      </c>
      <c r="G466" s="30" t="s">
        <v>26</v>
      </c>
      <c r="H466" s="31">
        <v>70000</v>
      </c>
      <c r="I466" s="31">
        <v>148000</v>
      </c>
      <c r="J466" s="31">
        <v>218000</v>
      </c>
      <c r="K466" s="31">
        <v>305000</v>
      </c>
      <c r="L466" s="31">
        <v>374000</v>
      </c>
      <c r="M466" s="31">
        <v>443000</v>
      </c>
      <c r="N466" s="31">
        <v>495000</v>
      </c>
      <c r="O466" s="31">
        <v>582000</v>
      </c>
      <c r="P466" s="31">
        <v>652000</v>
      </c>
      <c r="Q466" s="31">
        <v>739000</v>
      </c>
      <c r="R466" s="31">
        <v>800000</v>
      </c>
      <c r="S466" s="31">
        <v>869000</v>
      </c>
    </row>
    <row r="467" spans="1:19" ht="15" x14ac:dyDescent="0.2">
      <c r="A467" s="30">
        <v>3407</v>
      </c>
      <c r="B467" s="30">
        <v>1</v>
      </c>
      <c r="C467" s="30" t="s">
        <v>45</v>
      </c>
      <c r="D467" s="30" t="s">
        <v>41</v>
      </c>
      <c r="E467" s="30">
        <v>40000</v>
      </c>
      <c r="F467" s="30">
        <v>40312</v>
      </c>
      <c r="G467" s="30" t="s">
        <v>26</v>
      </c>
      <c r="H467" s="31">
        <v>0</v>
      </c>
      <c r="I467" s="31">
        <v>0</v>
      </c>
      <c r="J467" s="31">
        <v>0</v>
      </c>
      <c r="K467" s="31">
        <v>0</v>
      </c>
      <c r="L467" s="31">
        <v>0</v>
      </c>
      <c r="M467" s="31">
        <v>0</v>
      </c>
      <c r="N467" s="31">
        <v>0</v>
      </c>
      <c r="O467" s="31">
        <v>0</v>
      </c>
      <c r="P467" s="31">
        <v>0</v>
      </c>
      <c r="Q467" s="31">
        <v>0</v>
      </c>
      <c r="R467" s="31">
        <v>0</v>
      </c>
      <c r="S467" s="31">
        <v>0</v>
      </c>
    </row>
    <row r="468" spans="1:19" ht="15" x14ac:dyDescent="0.2">
      <c r="A468" s="30">
        <v>3408</v>
      </c>
      <c r="B468" s="30">
        <v>1</v>
      </c>
      <c r="C468" s="30" t="s">
        <v>46</v>
      </c>
      <c r="D468" s="30" t="s">
        <v>41</v>
      </c>
      <c r="E468" s="30">
        <v>40000</v>
      </c>
      <c r="F468" s="30">
        <v>40312</v>
      </c>
      <c r="G468" s="30" t="s">
        <v>26</v>
      </c>
      <c r="H468" s="31">
        <v>89000</v>
      </c>
      <c r="I468" s="31">
        <v>242000</v>
      </c>
      <c r="J468" s="31">
        <v>347000</v>
      </c>
      <c r="K468" s="31">
        <v>449000</v>
      </c>
      <c r="L468" s="31">
        <v>514000</v>
      </c>
      <c r="M468" s="31">
        <v>633000</v>
      </c>
      <c r="N468" s="31">
        <v>733000</v>
      </c>
      <c r="O468" s="31">
        <v>1058000</v>
      </c>
      <c r="P468" s="31">
        <v>1270000</v>
      </c>
      <c r="Q468" s="31">
        <v>1465000</v>
      </c>
      <c r="R468" s="31">
        <v>1588000</v>
      </c>
      <c r="S468" s="31">
        <v>1750000</v>
      </c>
    </row>
    <row r="469" spans="1:19" ht="15" x14ac:dyDescent="0.2">
      <c r="A469" s="30">
        <v>3438</v>
      </c>
      <c r="B469" s="30">
        <v>2</v>
      </c>
      <c r="C469" s="30" t="s">
        <v>47</v>
      </c>
      <c r="D469" s="30" t="s">
        <v>43</v>
      </c>
      <c r="E469" s="30">
        <v>40000</v>
      </c>
      <c r="F469" s="30">
        <v>40312</v>
      </c>
      <c r="G469" s="30" t="s">
        <v>26</v>
      </c>
      <c r="H469" s="31">
        <v>0</v>
      </c>
      <c r="I469" s="31">
        <v>0</v>
      </c>
      <c r="J469" s="31">
        <v>0</v>
      </c>
      <c r="K469" s="31">
        <v>0</v>
      </c>
      <c r="L469" s="31">
        <v>0</v>
      </c>
      <c r="M469" s="31">
        <v>0</v>
      </c>
      <c r="N469" s="31">
        <v>0</v>
      </c>
      <c r="O469" s="31">
        <v>0</v>
      </c>
      <c r="P469" s="31">
        <v>0</v>
      </c>
      <c r="Q469" s="31">
        <v>0</v>
      </c>
      <c r="R469" s="31">
        <v>250000</v>
      </c>
      <c r="S469" s="31">
        <v>500000</v>
      </c>
    </row>
    <row r="470" spans="1:19" ht="15" x14ac:dyDescent="0.2">
      <c r="A470" s="30">
        <v>3498</v>
      </c>
      <c r="B470" s="30">
        <v>1</v>
      </c>
      <c r="C470" s="30" t="s">
        <v>50</v>
      </c>
      <c r="D470" s="30" t="s">
        <v>37</v>
      </c>
      <c r="E470" s="30">
        <v>40000</v>
      </c>
      <c r="F470" s="30">
        <v>40312</v>
      </c>
      <c r="G470" s="30" t="s">
        <v>26</v>
      </c>
      <c r="H470" s="31">
        <v>50000</v>
      </c>
      <c r="I470" s="31">
        <v>100000</v>
      </c>
      <c r="J470" s="31">
        <v>150000</v>
      </c>
      <c r="K470" s="31">
        <v>200000</v>
      </c>
      <c r="L470" s="31">
        <v>200000</v>
      </c>
      <c r="M470" s="31">
        <v>200000</v>
      </c>
      <c r="N470" s="31">
        <v>200000</v>
      </c>
      <c r="O470" s="31">
        <v>200000</v>
      </c>
      <c r="P470" s="31">
        <v>200000</v>
      </c>
      <c r="Q470" s="31">
        <v>200000</v>
      </c>
      <c r="R470" s="31">
        <v>200000</v>
      </c>
      <c r="S470" s="31">
        <v>200000</v>
      </c>
    </row>
    <row r="471" spans="1:19" ht="15" x14ac:dyDescent="0.2">
      <c r="A471" s="30">
        <v>3499</v>
      </c>
      <c r="B471" s="30">
        <v>1</v>
      </c>
      <c r="C471" s="30" t="s">
        <v>51</v>
      </c>
      <c r="D471" s="30" t="s">
        <v>37</v>
      </c>
      <c r="E471" s="30">
        <v>40000</v>
      </c>
      <c r="F471" s="30">
        <v>40312</v>
      </c>
      <c r="G471" s="30" t="s">
        <v>26</v>
      </c>
      <c r="H471" s="31">
        <v>165000</v>
      </c>
      <c r="I471" s="31">
        <v>330000</v>
      </c>
      <c r="J471" s="31">
        <v>495000</v>
      </c>
      <c r="K471" s="31">
        <v>660000</v>
      </c>
      <c r="L471" s="31">
        <v>825000</v>
      </c>
      <c r="M471" s="31">
        <v>990000</v>
      </c>
      <c r="N471" s="31">
        <v>1155000</v>
      </c>
      <c r="O471" s="31">
        <v>1320000</v>
      </c>
      <c r="P471" s="31">
        <v>1485000</v>
      </c>
      <c r="Q471" s="31">
        <v>1650000</v>
      </c>
      <c r="R471" s="31">
        <v>1815000</v>
      </c>
      <c r="S471" s="31">
        <v>1980000</v>
      </c>
    </row>
    <row r="472" spans="1:19" ht="15" x14ac:dyDescent="0.2">
      <c r="A472" s="30">
        <v>3500</v>
      </c>
      <c r="B472" s="30">
        <v>1</v>
      </c>
      <c r="C472" s="30" t="s">
        <v>52</v>
      </c>
      <c r="D472" s="30" t="s">
        <v>41</v>
      </c>
      <c r="E472" s="30">
        <v>40000</v>
      </c>
      <c r="F472" s="30">
        <v>40312</v>
      </c>
      <c r="G472" s="30" t="s">
        <v>26</v>
      </c>
      <c r="H472" s="31">
        <v>169000</v>
      </c>
      <c r="I472" s="31">
        <v>342000</v>
      </c>
      <c r="J472" s="31">
        <v>500000</v>
      </c>
      <c r="K472" s="31">
        <v>663000</v>
      </c>
      <c r="L472" s="31">
        <v>775000</v>
      </c>
      <c r="M472" s="31">
        <v>958000</v>
      </c>
      <c r="N472" s="31">
        <v>1133000</v>
      </c>
      <c r="O472" s="31">
        <v>1330000</v>
      </c>
      <c r="P472" s="31">
        <v>1512000</v>
      </c>
      <c r="Q472" s="31">
        <v>1679000</v>
      </c>
      <c r="R472" s="31">
        <v>1885000</v>
      </c>
      <c r="S472" s="31">
        <v>1993000</v>
      </c>
    </row>
    <row r="473" spans="1:19" ht="15" x14ac:dyDescent="0.2">
      <c r="A473" s="30">
        <v>3501</v>
      </c>
      <c r="B473" s="30">
        <v>1</v>
      </c>
      <c r="C473" s="30" t="s">
        <v>53</v>
      </c>
      <c r="D473" s="30" t="s">
        <v>41</v>
      </c>
      <c r="E473" s="30">
        <v>40000</v>
      </c>
      <c r="F473" s="30">
        <v>40312</v>
      </c>
      <c r="G473" s="30" t="s">
        <v>26</v>
      </c>
      <c r="H473" s="31">
        <v>140000</v>
      </c>
      <c r="I473" s="31">
        <v>275000</v>
      </c>
      <c r="J473" s="31">
        <v>415000</v>
      </c>
      <c r="K473" s="31">
        <v>562000</v>
      </c>
      <c r="L473" s="31">
        <v>752000</v>
      </c>
      <c r="M473" s="31">
        <v>891000</v>
      </c>
      <c r="N473" s="31">
        <v>971000</v>
      </c>
      <c r="O473" s="31">
        <v>1017000</v>
      </c>
      <c r="P473" s="31">
        <v>1095000</v>
      </c>
      <c r="Q473" s="31">
        <v>1163000</v>
      </c>
      <c r="R473" s="31">
        <v>1523000</v>
      </c>
      <c r="S473" s="31">
        <v>1832000</v>
      </c>
    </row>
    <row r="474" spans="1:19" ht="15" x14ac:dyDescent="0.2">
      <c r="A474" s="30">
        <v>3507</v>
      </c>
      <c r="B474" s="30">
        <v>1</v>
      </c>
      <c r="C474" s="30" t="s">
        <v>54</v>
      </c>
      <c r="D474" s="30" t="s">
        <v>41</v>
      </c>
      <c r="E474" s="30">
        <v>40000</v>
      </c>
      <c r="F474" s="30">
        <v>40312</v>
      </c>
      <c r="G474" s="30" t="s">
        <v>26</v>
      </c>
      <c r="H474" s="31">
        <v>0</v>
      </c>
      <c r="I474" s="31">
        <v>0</v>
      </c>
      <c r="J474" s="31">
        <v>0</v>
      </c>
      <c r="K474" s="31">
        <v>0</v>
      </c>
      <c r="L474" s="31">
        <v>0</v>
      </c>
      <c r="M474" s="31">
        <v>50000</v>
      </c>
      <c r="N474" s="31">
        <v>300000</v>
      </c>
      <c r="O474" s="31">
        <v>550000</v>
      </c>
      <c r="P474" s="31">
        <v>800000</v>
      </c>
      <c r="Q474" s="31">
        <v>1050000</v>
      </c>
      <c r="R474" s="31">
        <v>1000000</v>
      </c>
      <c r="S474" s="31">
        <v>1000000</v>
      </c>
    </row>
    <row r="475" spans="1:19" ht="15" x14ac:dyDescent="0.2">
      <c r="A475" s="30">
        <v>3513</v>
      </c>
      <c r="B475" s="30">
        <v>1</v>
      </c>
      <c r="C475" s="30" t="s">
        <v>57</v>
      </c>
      <c r="D475" s="30" t="s">
        <v>41</v>
      </c>
      <c r="E475" s="30">
        <v>40000</v>
      </c>
      <c r="F475" s="30">
        <v>40312</v>
      </c>
      <c r="G475" s="30" t="s">
        <v>26</v>
      </c>
      <c r="H475" s="31">
        <v>0</v>
      </c>
      <c r="I475" s="31">
        <v>0</v>
      </c>
      <c r="J475" s="31">
        <v>0</v>
      </c>
      <c r="K475" s="31">
        <v>0</v>
      </c>
      <c r="L475" s="31">
        <v>0</v>
      </c>
      <c r="M475" s="31">
        <v>0</v>
      </c>
      <c r="N475" s="31">
        <v>0</v>
      </c>
      <c r="O475" s="31">
        <v>0</v>
      </c>
      <c r="P475" s="31">
        <v>125000</v>
      </c>
      <c r="Q475" s="31">
        <v>250000</v>
      </c>
      <c r="R475" s="31">
        <v>250000</v>
      </c>
      <c r="S475" s="31">
        <v>250000</v>
      </c>
    </row>
    <row r="476" spans="1:19" ht="15" x14ac:dyDescent="0.2">
      <c r="A476" s="30">
        <v>3522</v>
      </c>
      <c r="B476" s="30">
        <v>1</v>
      </c>
      <c r="C476" s="30" t="s">
        <v>60</v>
      </c>
      <c r="D476" s="30" t="s">
        <v>41</v>
      </c>
      <c r="E476" s="30">
        <v>40000</v>
      </c>
      <c r="F476" s="30">
        <v>40312</v>
      </c>
      <c r="G476" s="30" t="s">
        <v>26</v>
      </c>
      <c r="H476" s="31">
        <v>0</v>
      </c>
      <c r="I476" s="31">
        <v>0</v>
      </c>
      <c r="J476" s="31">
        <v>100000</v>
      </c>
      <c r="K476" s="31">
        <v>250000</v>
      </c>
      <c r="L476" s="31">
        <v>350000</v>
      </c>
      <c r="M476" s="31">
        <v>300000</v>
      </c>
      <c r="N476" s="31">
        <v>300000</v>
      </c>
      <c r="O476" s="31">
        <v>300000</v>
      </c>
      <c r="P476" s="31">
        <v>300000</v>
      </c>
      <c r="Q476" s="31">
        <v>300000</v>
      </c>
      <c r="R476" s="31">
        <v>300000</v>
      </c>
      <c r="S476" s="31">
        <v>300000</v>
      </c>
    </row>
    <row r="477" spans="1:19" ht="15" x14ac:dyDescent="0.2">
      <c r="A477" s="30">
        <v>3524</v>
      </c>
      <c r="B477" s="30">
        <v>1</v>
      </c>
      <c r="C477" s="30" t="s">
        <v>61</v>
      </c>
      <c r="D477" s="30" t="s">
        <v>41</v>
      </c>
      <c r="E477" s="30">
        <v>40000</v>
      </c>
      <c r="F477" s="30">
        <v>40312</v>
      </c>
      <c r="G477" s="30" t="s">
        <v>26</v>
      </c>
      <c r="H477" s="31">
        <v>0</v>
      </c>
      <c r="I477" s="31">
        <v>0</v>
      </c>
      <c r="J477" s="31">
        <v>62000</v>
      </c>
      <c r="K477" s="31">
        <v>121000</v>
      </c>
      <c r="L477" s="31">
        <v>110000</v>
      </c>
      <c r="M477" s="31">
        <v>110000</v>
      </c>
      <c r="N477" s="31">
        <v>110000</v>
      </c>
      <c r="O477" s="31">
        <v>110000</v>
      </c>
      <c r="P477" s="31">
        <v>110000</v>
      </c>
      <c r="Q477" s="31">
        <v>110000</v>
      </c>
      <c r="R477" s="31">
        <v>110000</v>
      </c>
      <c r="S477" s="31">
        <v>110000</v>
      </c>
    </row>
    <row r="478" spans="1:19" ht="15" x14ac:dyDescent="0.2">
      <c r="A478" s="30">
        <v>3525</v>
      </c>
      <c r="B478" s="30">
        <v>1</v>
      </c>
      <c r="C478" s="30" t="s">
        <v>62</v>
      </c>
      <c r="D478" s="30" t="s">
        <v>41</v>
      </c>
      <c r="E478" s="30">
        <v>40000</v>
      </c>
      <c r="F478" s="30">
        <v>40312</v>
      </c>
      <c r="G478" s="30" t="s">
        <v>26</v>
      </c>
      <c r="H478" s="31">
        <v>0</v>
      </c>
      <c r="I478" s="31">
        <v>0</v>
      </c>
      <c r="J478" s="31">
        <v>125000</v>
      </c>
      <c r="K478" s="31">
        <v>250000</v>
      </c>
      <c r="L478" s="31">
        <v>375000</v>
      </c>
      <c r="M478" s="31">
        <v>500000</v>
      </c>
      <c r="N478" s="31">
        <v>500000</v>
      </c>
      <c r="O478" s="31">
        <v>500000</v>
      </c>
      <c r="P478" s="31">
        <v>500000</v>
      </c>
      <c r="Q478" s="31">
        <v>500000</v>
      </c>
      <c r="R478" s="31">
        <v>500000</v>
      </c>
      <c r="S478" s="31">
        <v>500000</v>
      </c>
    </row>
    <row r="479" spans="1:19" ht="15" x14ac:dyDescent="0.2">
      <c r="A479" s="30">
        <v>3528</v>
      </c>
      <c r="B479" s="30">
        <v>1</v>
      </c>
      <c r="C479" s="30" t="s">
        <v>65</v>
      </c>
      <c r="D479" s="30" t="s">
        <v>41</v>
      </c>
      <c r="E479" s="30">
        <v>40000</v>
      </c>
      <c r="F479" s="30">
        <v>40312</v>
      </c>
      <c r="G479" s="30" t="s">
        <v>26</v>
      </c>
      <c r="H479" s="31">
        <v>0</v>
      </c>
      <c r="I479" s="31">
        <v>0</v>
      </c>
      <c r="J479" s="31">
        <v>80000</v>
      </c>
      <c r="K479" s="31">
        <v>140000</v>
      </c>
      <c r="L479" s="31">
        <v>200000</v>
      </c>
      <c r="M479" s="31">
        <v>160000</v>
      </c>
      <c r="N479" s="31">
        <v>160000</v>
      </c>
      <c r="O479" s="31">
        <v>160000</v>
      </c>
      <c r="P479" s="31">
        <v>160000</v>
      </c>
      <c r="Q479" s="31">
        <v>160000</v>
      </c>
      <c r="R479" s="31">
        <v>160000</v>
      </c>
      <c r="S479" s="31">
        <v>160000</v>
      </c>
    </row>
    <row r="480" spans="1:19" ht="15" x14ac:dyDescent="0.2">
      <c r="A480" s="30">
        <v>3529</v>
      </c>
      <c r="B480" s="30">
        <v>1</v>
      </c>
      <c r="C480" s="30" t="s">
        <v>66</v>
      </c>
      <c r="D480" s="30" t="s">
        <v>41</v>
      </c>
      <c r="E480" s="30">
        <v>40000</v>
      </c>
      <c r="F480" s="30">
        <v>40312</v>
      </c>
      <c r="G480" s="30" t="s">
        <v>26</v>
      </c>
      <c r="H480" s="31">
        <v>0</v>
      </c>
      <c r="I480" s="31">
        <v>0</v>
      </c>
      <c r="J480" s="31">
        <v>0</v>
      </c>
      <c r="K480" s="31">
        <v>0</v>
      </c>
      <c r="L480" s="31">
        <v>0</v>
      </c>
      <c r="M480" s="31">
        <v>0</v>
      </c>
      <c r="N480" s="31">
        <v>0</v>
      </c>
      <c r="O480" s="31">
        <v>0</v>
      </c>
      <c r="P480" s="31">
        <v>0</v>
      </c>
      <c r="Q480" s="31">
        <v>75000</v>
      </c>
      <c r="R480" s="31">
        <v>150000</v>
      </c>
      <c r="S480" s="31">
        <v>200000</v>
      </c>
    </row>
    <row r="481" spans="1:19" ht="15" x14ac:dyDescent="0.2">
      <c r="A481" s="30">
        <v>3530</v>
      </c>
      <c r="B481" s="30">
        <v>1</v>
      </c>
      <c r="C481" s="30" t="s">
        <v>67</v>
      </c>
      <c r="D481" s="30" t="s">
        <v>41</v>
      </c>
      <c r="E481" s="30">
        <v>40000</v>
      </c>
      <c r="F481" s="30">
        <v>40312</v>
      </c>
      <c r="G481" s="30" t="s">
        <v>26</v>
      </c>
      <c r="H481" s="31">
        <v>0</v>
      </c>
      <c r="I481" s="31">
        <v>0</v>
      </c>
      <c r="J481" s="31">
        <v>0</v>
      </c>
      <c r="K481" s="31">
        <v>75000</v>
      </c>
      <c r="L481" s="31">
        <v>200000</v>
      </c>
      <c r="M481" s="31">
        <v>300000</v>
      </c>
      <c r="N481" s="31">
        <v>475000</v>
      </c>
      <c r="O481" s="31">
        <v>500000</v>
      </c>
      <c r="P481" s="31">
        <v>500000</v>
      </c>
      <c r="Q481" s="31">
        <v>500000</v>
      </c>
      <c r="R481" s="31">
        <v>500000</v>
      </c>
      <c r="S481" s="31">
        <v>500000</v>
      </c>
    </row>
    <row r="482" spans="1:19" ht="15" x14ac:dyDescent="0.2">
      <c r="A482" s="30">
        <v>3532</v>
      </c>
      <c r="B482" s="30">
        <v>1</v>
      </c>
      <c r="C482" s="30" t="s">
        <v>69</v>
      </c>
      <c r="D482" s="30" t="s">
        <v>41</v>
      </c>
      <c r="E482" s="30">
        <v>40000</v>
      </c>
      <c r="F482" s="30">
        <v>40312</v>
      </c>
      <c r="G482" s="30" t="s">
        <v>26</v>
      </c>
      <c r="H482" s="31">
        <v>0</v>
      </c>
      <c r="I482" s="31">
        <v>0</v>
      </c>
      <c r="J482" s="31">
        <v>0</v>
      </c>
      <c r="K482" s="31">
        <v>0</v>
      </c>
      <c r="L482" s="31">
        <v>0</v>
      </c>
      <c r="M482" s="31">
        <v>0</v>
      </c>
      <c r="N482" s="31">
        <v>0</v>
      </c>
      <c r="O482" s="31">
        <v>0</v>
      </c>
      <c r="P482" s="31">
        <v>50000</v>
      </c>
      <c r="Q482" s="31">
        <v>100000</v>
      </c>
      <c r="R482" s="31">
        <v>150000</v>
      </c>
      <c r="S482" s="31">
        <v>150000</v>
      </c>
    </row>
    <row r="483" spans="1:19" ht="15" x14ac:dyDescent="0.2">
      <c r="A483" s="30">
        <v>3634</v>
      </c>
      <c r="B483" s="30">
        <v>1</v>
      </c>
      <c r="C483" s="30" t="s">
        <v>71</v>
      </c>
      <c r="D483" s="30" t="s">
        <v>41</v>
      </c>
      <c r="E483" s="30">
        <v>40000</v>
      </c>
      <c r="F483" s="30">
        <v>40312</v>
      </c>
      <c r="G483" s="30" t="s">
        <v>26</v>
      </c>
      <c r="H483" s="31">
        <v>0</v>
      </c>
      <c r="I483" s="31">
        <v>0</v>
      </c>
      <c r="J483" s="31">
        <v>58000</v>
      </c>
      <c r="K483" s="31">
        <v>115000</v>
      </c>
      <c r="L483" s="31">
        <v>104000</v>
      </c>
      <c r="M483" s="31">
        <v>104000</v>
      </c>
      <c r="N483" s="31">
        <v>104000</v>
      </c>
      <c r="O483" s="31">
        <v>104000</v>
      </c>
      <c r="P483" s="31">
        <v>104000</v>
      </c>
      <c r="Q483" s="31">
        <v>104000</v>
      </c>
      <c r="R483" s="31">
        <v>104000</v>
      </c>
      <c r="S483" s="31">
        <v>104000</v>
      </c>
    </row>
    <row r="484" spans="1:19" ht="15" x14ac:dyDescent="0.2">
      <c r="A484" s="30">
        <v>3637</v>
      </c>
      <c r="B484" s="30">
        <v>1</v>
      </c>
      <c r="C484" s="30" t="s">
        <v>72</v>
      </c>
      <c r="D484" s="30" t="s">
        <v>43</v>
      </c>
      <c r="E484" s="30">
        <v>40000</v>
      </c>
      <c r="F484" s="30">
        <v>40312</v>
      </c>
      <c r="G484" s="30" t="s">
        <v>26</v>
      </c>
      <c r="H484" s="31">
        <v>0</v>
      </c>
      <c r="I484" s="31">
        <v>0</v>
      </c>
      <c r="J484" s="31">
        <v>112000</v>
      </c>
      <c r="K484" s="31">
        <v>224000</v>
      </c>
      <c r="L484" s="31">
        <v>280000</v>
      </c>
      <c r="M484" s="31">
        <v>280000</v>
      </c>
      <c r="N484" s="31">
        <v>280000</v>
      </c>
      <c r="O484" s="31">
        <v>280000</v>
      </c>
      <c r="P484" s="31">
        <v>280000</v>
      </c>
      <c r="Q484" s="31">
        <v>280000</v>
      </c>
      <c r="R484" s="31">
        <v>280000</v>
      </c>
      <c r="S484" s="31">
        <v>280000</v>
      </c>
    </row>
    <row r="485" spans="1:19" ht="15" x14ac:dyDescent="0.2">
      <c r="A485" s="30">
        <v>3641</v>
      </c>
      <c r="B485" s="30">
        <v>1</v>
      </c>
      <c r="C485" s="30" t="s">
        <v>73</v>
      </c>
      <c r="D485" s="30" t="s">
        <v>41</v>
      </c>
      <c r="E485" s="30">
        <v>40000</v>
      </c>
      <c r="F485" s="30">
        <v>40312</v>
      </c>
      <c r="G485" s="30" t="s">
        <v>26</v>
      </c>
      <c r="H485" s="31">
        <v>0</v>
      </c>
      <c r="I485" s="31">
        <v>0</v>
      </c>
      <c r="J485" s="31">
        <v>75000</v>
      </c>
      <c r="K485" s="31">
        <v>150000</v>
      </c>
      <c r="L485" s="31">
        <v>225000</v>
      </c>
      <c r="M485" s="31">
        <v>200000</v>
      </c>
      <c r="N485" s="31">
        <v>200000</v>
      </c>
      <c r="O485" s="31">
        <v>200000</v>
      </c>
      <c r="P485" s="31">
        <v>200000</v>
      </c>
      <c r="Q485" s="31">
        <v>200000</v>
      </c>
      <c r="R485" s="31">
        <v>200000</v>
      </c>
      <c r="S485" s="31">
        <v>200000</v>
      </c>
    </row>
    <row r="486" spans="1:19" ht="15" x14ac:dyDescent="0.2">
      <c r="A486" s="30">
        <v>3646</v>
      </c>
      <c r="B486" s="30">
        <v>1</v>
      </c>
      <c r="C486" s="30" t="s">
        <v>76</v>
      </c>
      <c r="D486" s="30" t="s">
        <v>41</v>
      </c>
      <c r="E486" s="30">
        <v>40000</v>
      </c>
      <c r="F486" s="30">
        <v>40312</v>
      </c>
      <c r="G486" s="30" t="s">
        <v>26</v>
      </c>
      <c r="H486" s="31">
        <v>0</v>
      </c>
      <c r="I486" s="31">
        <v>0</v>
      </c>
      <c r="J486" s="31">
        <v>0</v>
      </c>
      <c r="K486" s="31">
        <v>0</v>
      </c>
      <c r="L486" s="31">
        <v>0</v>
      </c>
      <c r="M486" s="31">
        <v>0</v>
      </c>
      <c r="N486" s="31">
        <v>0</v>
      </c>
      <c r="O486" s="31">
        <v>63000</v>
      </c>
      <c r="P486" s="31">
        <v>126000</v>
      </c>
      <c r="Q486" s="31">
        <v>189000</v>
      </c>
      <c r="R486" s="31">
        <v>252000</v>
      </c>
      <c r="S486" s="31">
        <v>250000</v>
      </c>
    </row>
    <row r="487" spans="1:19" ht="15" x14ac:dyDescent="0.2">
      <c r="A487" s="30">
        <v>3650</v>
      </c>
      <c r="B487" s="30">
        <v>1</v>
      </c>
      <c r="C487" s="30" t="s">
        <v>77</v>
      </c>
      <c r="D487" s="30" t="s">
        <v>41</v>
      </c>
      <c r="E487" s="30">
        <v>40000</v>
      </c>
      <c r="F487" s="30">
        <v>40312</v>
      </c>
      <c r="G487" s="30" t="s">
        <v>26</v>
      </c>
      <c r="H487" s="31">
        <v>0</v>
      </c>
      <c r="I487" s="31">
        <v>0</v>
      </c>
      <c r="J487" s="31">
        <v>0</v>
      </c>
      <c r="K487" s="31">
        <v>0</v>
      </c>
      <c r="L487" s="31">
        <v>0</v>
      </c>
      <c r="M487" s="31">
        <v>0</v>
      </c>
      <c r="N487" s="31">
        <v>0</v>
      </c>
      <c r="O487" s="31">
        <v>0</v>
      </c>
      <c r="P487" s="31">
        <v>0</v>
      </c>
      <c r="Q487" s="31">
        <v>0</v>
      </c>
      <c r="R487" s="31">
        <v>0</v>
      </c>
      <c r="S487" s="31">
        <v>0</v>
      </c>
    </row>
    <row r="488" spans="1:19" ht="15" x14ac:dyDescent="0.2">
      <c r="A488" s="30">
        <v>3651</v>
      </c>
      <c r="B488" s="30">
        <v>1</v>
      </c>
      <c r="C488" s="30" t="s">
        <v>78</v>
      </c>
      <c r="D488" s="30" t="s">
        <v>43</v>
      </c>
      <c r="E488" s="30">
        <v>40000</v>
      </c>
      <c r="F488" s="30">
        <v>40312</v>
      </c>
      <c r="G488" s="30" t="s">
        <v>26</v>
      </c>
      <c r="H488" s="31">
        <v>0</v>
      </c>
      <c r="I488" s="31">
        <v>0</v>
      </c>
      <c r="J488" s="31">
        <v>0</v>
      </c>
      <c r="K488" s="31">
        <v>0</v>
      </c>
      <c r="L488" s="31">
        <v>0</v>
      </c>
      <c r="M488" s="31">
        <v>0</v>
      </c>
      <c r="N488" s="31">
        <v>0</v>
      </c>
      <c r="O488" s="31">
        <v>0</v>
      </c>
      <c r="P488" s="31">
        <v>0</v>
      </c>
      <c r="Q488" s="31">
        <v>0</v>
      </c>
      <c r="R488" s="31">
        <v>0</v>
      </c>
      <c r="S488" s="31">
        <v>0</v>
      </c>
    </row>
    <row r="489" spans="1:19" ht="15" x14ac:dyDescent="0.2">
      <c r="A489" s="30">
        <v>3652</v>
      </c>
      <c r="B489" s="30">
        <v>1</v>
      </c>
      <c r="C489" s="30" t="s">
        <v>79</v>
      </c>
      <c r="D489" s="30" t="s">
        <v>41</v>
      </c>
      <c r="E489" s="30">
        <v>40000</v>
      </c>
      <c r="F489" s="30">
        <v>40312</v>
      </c>
      <c r="G489" s="30" t="s">
        <v>26</v>
      </c>
      <c r="H489" s="31">
        <v>57000</v>
      </c>
      <c r="I489" s="31">
        <v>125000</v>
      </c>
      <c r="J489" s="31">
        <v>224000</v>
      </c>
      <c r="K489" s="31">
        <v>291000</v>
      </c>
      <c r="L489" s="31">
        <v>348000</v>
      </c>
      <c r="M489" s="31">
        <v>401000</v>
      </c>
      <c r="N489" s="31">
        <v>465000</v>
      </c>
      <c r="O489" s="31">
        <v>539000</v>
      </c>
      <c r="P489" s="31">
        <v>614000</v>
      </c>
      <c r="Q489" s="31">
        <v>676000</v>
      </c>
      <c r="R489" s="31">
        <v>741000</v>
      </c>
      <c r="S489" s="31">
        <v>821000</v>
      </c>
    </row>
    <row r="490" spans="1:19" ht="15" x14ac:dyDescent="0.2">
      <c r="A490" s="30">
        <v>3653</v>
      </c>
      <c r="B490" s="30">
        <v>1</v>
      </c>
      <c r="C490" s="30" t="s">
        <v>80</v>
      </c>
      <c r="D490" s="30" t="s">
        <v>41</v>
      </c>
      <c r="E490" s="30">
        <v>40000</v>
      </c>
      <c r="F490" s="30">
        <v>40312</v>
      </c>
      <c r="G490" s="30" t="s">
        <v>26</v>
      </c>
      <c r="H490" s="31">
        <v>0</v>
      </c>
      <c r="I490" s="31">
        <v>0</v>
      </c>
      <c r="J490" s="31">
        <v>0</v>
      </c>
      <c r="K490" s="31">
        <v>0</v>
      </c>
      <c r="L490" s="31">
        <v>0</v>
      </c>
      <c r="M490" s="31">
        <v>0</v>
      </c>
      <c r="N490" s="31">
        <v>0</v>
      </c>
      <c r="O490" s="31">
        <v>0</v>
      </c>
      <c r="P490" s="31">
        <v>0</v>
      </c>
      <c r="Q490" s="31">
        <v>0</v>
      </c>
      <c r="R490" s="31">
        <v>0</v>
      </c>
      <c r="S490" s="31">
        <v>0</v>
      </c>
    </row>
    <row r="491" spans="1:19" ht="15" x14ac:dyDescent="0.2">
      <c r="A491" s="30">
        <v>3693</v>
      </c>
      <c r="B491" s="30">
        <v>1</v>
      </c>
      <c r="C491" s="30" t="s">
        <v>81</v>
      </c>
      <c r="D491" s="30" t="s">
        <v>41</v>
      </c>
      <c r="E491" s="30">
        <v>40000</v>
      </c>
      <c r="F491" s="30">
        <v>40312</v>
      </c>
      <c r="G491" s="30" t="s">
        <v>26</v>
      </c>
      <c r="H491" s="31">
        <v>34000</v>
      </c>
      <c r="I491" s="31">
        <v>67000</v>
      </c>
      <c r="J491" s="31">
        <v>100000</v>
      </c>
      <c r="K491" s="31">
        <v>100000</v>
      </c>
      <c r="L491" s="31">
        <v>100000</v>
      </c>
      <c r="M491" s="31">
        <v>100000</v>
      </c>
      <c r="N491" s="31">
        <v>100000</v>
      </c>
      <c r="O491" s="31">
        <v>100000</v>
      </c>
      <c r="P491" s="31">
        <v>100000</v>
      </c>
      <c r="Q491" s="31">
        <v>100000</v>
      </c>
      <c r="R491" s="31">
        <v>100000</v>
      </c>
      <c r="S491" s="31">
        <v>100000</v>
      </c>
    </row>
    <row r="492" spans="1:19" ht="15" x14ac:dyDescent="0.2">
      <c r="A492" s="30">
        <v>3700</v>
      </c>
      <c r="B492" s="30">
        <v>1</v>
      </c>
      <c r="C492" s="30" t="s">
        <v>83</v>
      </c>
      <c r="D492" s="30" t="s">
        <v>84</v>
      </c>
      <c r="E492" s="30">
        <v>40000</v>
      </c>
      <c r="F492" s="30">
        <v>40312</v>
      </c>
      <c r="G492" s="30" t="s">
        <v>26</v>
      </c>
      <c r="H492" s="31">
        <v>69000</v>
      </c>
      <c r="I492" s="31">
        <v>124000</v>
      </c>
      <c r="J492" s="31">
        <v>196000</v>
      </c>
      <c r="K492" s="31">
        <v>239000</v>
      </c>
      <c r="L492" s="31">
        <v>372000</v>
      </c>
      <c r="M492" s="31">
        <v>549000</v>
      </c>
      <c r="N492" s="31">
        <v>685000</v>
      </c>
      <c r="O492" s="31">
        <v>777000</v>
      </c>
      <c r="P492" s="31">
        <v>861000</v>
      </c>
      <c r="Q492" s="31">
        <v>908000</v>
      </c>
      <c r="R492" s="31">
        <v>977000</v>
      </c>
      <c r="S492" s="31">
        <v>1000000</v>
      </c>
    </row>
    <row r="493" spans="1:19" ht="15" x14ac:dyDescent="0.2">
      <c r="A493" s="30">
        <v>4301</v>
      </c>
      <c r="B493" s="30">
        <v>1</v>
      </c>
      <c r="C493" s="30" t="s">
        <v>85</v>
      </c>
      <c r="D493" s="30" t="s">
        <v>86</v>
      </c>
      <c r="E493" s="30">
        <v>40000</v>
      </c>
      <c r="F493" s="30">
        <v>40312</v>
      </c>
      <c r="G493" s="30" t="s">
        <v>26</v>
      </c>
      <c r="H493" s="31">
        <v>10000</v>
      </c>
      <c r="I493" s="31">
        <v>28000</v>
      </c>
      <c r="J493" s="31">
        <v>45000</v>
      </c>
      <c r="K493" s="31">
        <v>50000</v>
      </c>
      <c r="L493" s="31">
        <v>90000</v>
      </c>
      <c r="M493" s="31">
        <v>96000</v>
      </c>
      <c r="N493" s="31">
        <v>115000</v>
      </c>
      <c r="O493" s="31">
        <v>150000</v>
      </c>
      <c r="P493" s="31">
        <v>245000</v>
      </c>
      <c r="Q493" s="31">
        <v>254000</v>
      </c>
      <c r="R493" s="31">
        <v>296000</v>
      </c>
      <c r="S493" s="31">
        <v>513000</v>
      </c>
    </row>
    <row r="494" spans="1:19" ht="15" x14ac:dyDescent="0.2">
      <c r="A494" s="30">
        <v>4304</v>
      </c>
      <c r="B494" s="30">
        <v>1</v>
      </c>
      <c r="C494" s="30" t="s">
        <v>87</v>
      </c>
      <c r="D494" s="30" t="s">
        <v>88</v>
      </c>
      <c r="E494" s="30">
        <v>40000</v>
      </c>
      <c r="F494" s="30">
        <v>40308</v>
      </c>
      <c r="G494" s="30" t="s">
        <v>26</v>
      </c>
      <c r="H494" s="31">
        <v>150000</v>
      </c>
      <c r="I494" s="31">
        <v>300000</v>
      </c>
      <c r="J494" s="31">
        <v>600000</v>
      </c>
      <c r="K494" s="31">
        <v>900000</v>
      </c>
      <c r="L494" s="31">
        <v>1350000</v>
      </c>
      <c r="M494" s="31">
        <v>1800000</v>
      </c>
      <c r="N494" s="31">
        <v>2280000</v>
      </c>
      <c r="O494" s="31">
        <v>2760000</v>
      </c>
      <c r="P494" s="31">
        <v>2820000</v>
      </c>
      <c r="Q494" s="31">
        <v>2880000</v>
      </c>
      <c r="R494" s="31">
        <v>2942000</v>
      </c>
      <c r="S494" s="31">
        <v>3002000</v>
      </c>
    </row>
    <row r="495" spans="1:19" ht="15" x14ac:dyDescent="0.2">
      <c r="A495" s="30">
        <v>4308</v>
      </c>
      <c r="B495" s="30">
        <v>1</v>
      </c>
      <c r="C495" s="30" t="s">
        <v>89</v>
      </c>
      <c r="D495" s="30" t="s">
        <v>90</v>
      </c>
      <c r="E495" s="30">
        <v>40000</v>
      </c>
      <c r="F495" s="30">
        <v>40312</v>
      </c>
      <c r="G495" s="30" t="s">
        <v>26</v>
      </c>
      <c r="H495" s="31">
        <v>3000</v>
      </c>
      <c r="I495" s="31">
        <v>7000</v>
      </c>
      <c r="J495" s="31">
        <v>16000</v>
      </c>
      <c r="K495" s="31">
        <f>22000+68000</f>
        <v>90000</v>
      </c>
      <c r="L495" s="31">
        <f>25000+136000</f>
        <v>161000</v>
      </c>
      <c r="M495" s="31">
        <f>30000+204000</f>
        <v>234000</v>
      </c>
      <c r="N495" s="31">
        <f>36000+246000</f>
        <v>282000</v>
      </c>
      <c r="O495" s="31">
        <f>42000+288000</f>
        <v>330000</v>
      </c>
      <c r="P495" s="31">
        <f>46000+356000+89000</f>
        <v>491000</v>
      </c>
      <c r="Q495" s="31">
        <f>55000+398000+176000</f>
        <v>629000</v>
      </c>
      <c r="R495" s="31">
        <f>65000+440000+263000</f>
        <v>768000</v>
      </c>
      <c r="S495" s="31">
        <f>74000+500000+350000</f>
        <v>924000</v>
      </c>
    </row>
    <row r="497" spans="1:19" ht="16.5" thickBot="1" x14ac:dyDescent="0.3">
      <c r="A497" s="25"/>
      <c r="B497" s="25"/>
      <c r="C497" s="25"/>
      <c r="D497" s="25"/>
      <c r="E497" s="25"/>
      <c r="F497" s="25"/>
      <c r="G497" s="25"/>
      <c r="H497" s="36">
        <f t="shared" ref="H497:S497" si="222">SUM(H456:H496)</f>
        <v>3223000</v>
      </c>
      <c r="I497" s="36">
        <f t="shared" si="222"/>
        <v>6775000</v>
      </c>
      <c r="J497" s="36">
        <f t="shared" si="222"/>
        <v>10983000</v>
      </c>
      <c r="K497" s="36">
        <f t="shared" si="222"/>
        <v>15085000</v>
      </c>
      <c r="L497" s="36">
        <f t="shared" si="222"/>
        <v>18942000</v>
      </c>
      <c r="M497" s="36">
        <f t="shared" si="222"/>
        <v>22972000</v>
      </c>
      <c r="N497" s="36">
        <f t="shared" si="222"/>
        <v>27260000</v>
      </c>
      <c r="O497" s="36">
        <f t="shared" si="222"/>
        <v>32019000</v>
      </c>
      <c r="P497" s="36">
        <f t="shared" si="222"/>
        <v>36696000</v>
      </c>
      <c r="Q497" s="36">
        <f t="shared" si="222"/>
        <v>40583000</v>
      </c>
      <c r="R497" s="36">
        <f t="shared" si="222"/>
        <v>44462000</v>
      </c>
      <c r="S497" s="36">
        <f t="shared" si="222"/>
        <v>48492000</v>
      </c>
    </row>
    <row r="498" spans="1:19" ht="15.75" thickTop="1" x14ac:dyDescent="0.2">
      <c r="A498" s="25"/>
      <c r="B498" s="25"/>
      <c r="C498" s="25"/>
      <c r="D498" s="25"/>
      <c r="E498" s="25"/>
      <c r="F498" s="25"/>
      <c r="G498" s="25"/>
      <c r="H498" s="27">
        <f t="shared" ref="H498:S498" si="223">H497-H291</f>
        <v>0</v>
      </c>
      <c r="I498" s="27">
        <f t="shared" si="223"/>
        <v>0</v>
      </c>
      <c r="J498" s="27">
        <f t="shared" si="223"/>
        <v>0</v>
      </c>
      <c r="K498" s="27">
        <f t="shared" si="223"/>
        <v>0</v>
      </c>
      <c r="L498" s="27">
        <f t="shared" si="223"/>
        <v>0</v>
      </c>
      <c r="M498" s="27">
        <f t="shared" si="223"/>
        <v>0</v>
      </c>
      <c r="N498" s="27">
        <f t="shared" si="223"/>
        <v>0</v>
      </c>
      <c r="O498" s="27">
        <f t="shared" si="223"/>
        <v>0</v>
      </c>
      <c r="P498" s="27">
        <f t="shared" si="223"/>
        <v>0</v>
      </c>
      <c r="Q498" s="27">
        <f t="shared" si="223"/>
        <v>0</v>
      </c>
      <c r="R498" s="27">
        <f t="shared" si="223"/>
        <v>0</v>
      </c>
      <c r="S498" s="27">
        <f t="shared" si="223"/>
        <v>0</v>
      </c>
    </row>
    <row r="499" spans="1:19" ht="15" x14ac:dyDescent="0.2">
      <c r="A499" s="25"/>
      <c r="B499" s="25"/>
      <c r="C499" s="25"/>
      <c r="D499" s="25"/>
      <c r="E499" s="25"/>
      <c r="F499" s="25"/>
      <c r="G499" s="25"/>
      <c r="H499" s="27"/>
      <c r="I499" s="27"/>
      <c r="J499" s="27"/>
      <c r="K499" s="27"/>
      <c r="L499" s="27"/>
      <c r="M499" s="27"/>
      <c r="N499" s="27"/>
      <c r="O499" s="27"/>
      <c r="P499" s="27"/>
      <c r="Q499" s="27"/>
      <c r="R499" s="27"/>
      <c r="S499" s="27"/>
    </row>
    <row r="500" spans="1:19" ht="15" x14ac:dyDescent="0.2">
      <c r="A500" s="30">
        <v>2801</v>
      </c>
      <c r="B500" s="30">
        <v>1</v>
      </c>
      <c r="C500" s="30" t="s">
        <v>91</v>
      </c>
      <c r="D500" s="30" t="s">
        <v>92</v>
      </c>
      <c r="E500" s="30">
        <v>40000</v>
      </c>
      <c r="F500" s="30">
        <v>40323</v>
      </c>
      <c r="G500" s="30" t="s">
        <v>26</v>
      </c>
      <c r="H500" s="31">
        <v>76375</v>
      </c>
      <c r="I500" s="31">
        <v>336375</v>
      </c>
      <c r="J500" s="31">
        <v>356525</v>
      </c>
      <c r="K500" s="31">
        <v>397150</v>
      </c>
      <c r="L500" s="31">
        <v>462215</v>
      </c>
      <c r="M500" s="31">
        <v>494715</v>
      </c>
      <c r="N500" s="31">
        <v>502840</v>
      </c>
      <c r="O500" s="31">
        <v>523900</v>
      </c>
      <c r="P500" s="31">
        <v>546000</v>
      </c>
      <c r="Q500" s="31">
        <v>564655</v>
      </c>
      <c r="R500" s="31">
        <v>577655</v>
      </c>
      <c r="S500" s="31">
        <v>650000</v>
      </c>
    </row>
    <row r="501" spans="1:19" ht="15" x14ac:dyDescent="0.2">
      <c r="A501" s="30">
        <v>2802</v>
      </c>
      <c r="B501" s="30">
        <v>1</v>
      </c>
      <c r="C501" s="30" t="s">
        <v>93</v>
      </c>
      <c r="D501" s="30" t="s">
        <v>94</v>
      </c>
      <c r="E501" s="30">
        <v>40000</v>
      </c>
      <c r="F501" s="30">
        <v>40323</v>
      </c>
      <c r="G501" s="30" t="s">
        <v>26</v>
      </c>
      <c r="H501" s="31">
        <v>500000</v>
      </c>
      <c r="I501" s="31">
        <v>1250000</v>
      </c>
      <c r="J501" s="31">
        <v>2000000</v>
      </c>
      <c r="K501" s="31">
        <v>2750000</v>
      </c>
      <c r="L501" s="31">
        <v>3500000</v>
      </c>
      <c r="M501" s="31">
        <v>3800000</v>
      </c>
      <c r="N501" s="31">
        <v>3950000</v>
      </c>
      <c r="O501" s="31">
        <v>4100000</v>
      </c>
      <c r="P501" s="31">
        <v>4600000</v>
      </c>
      <c r="Q501" s="31">
        <v>5100000</v>
      </c>
      <c r="R501" s="31">
        <v>5600000</v>
      </c>
      <c r="S501" s="31">
        <v>6000000</v>
      </c>
    </row>
    <row r="502" spans="1:19" ht="15" x14ac:dyDescent="0.2">
      <c r="A502" s="30">
        <v>2803</v>
      </c>
      <c r="B502" s="30">
        <v>1</v>
      </c>
      <c r="C502" s="30" t="s">
        <v>98</v>
      </c>
      <c r="D502" s="30" t="s">
        <v>96</v>
      </c>
      <c r="E502" s="30" t="s">
        <v>99</v>
      </c>
      <c r="F502" s="30">
        <v>40323</v>
      </c>
      <c r="G502" s="30" t="s">
        <v>26</v>
      </c>
      <c r="H502" s="31">
        <v>0</v>
      </c>
      <c r="I502" s="31">
        <v>50000</v>
      </c>
      <c r="J502" s="31">
        <v>100000</v>
      </c>
      <c r="K502" s="31">
        <v>150000</v>
      </c>
      <c r="L502" s="31">
        <v>200000</v>
      </c>
      <c r="M502" s="31">
        <v>250000</v>
      </c>
      <c r="N502" s="31">
        <v>300000</v>
      </c>
      <c r="O502" s="31">
        <v>350000</v>
      </c>
      <c r="P502" s="31">
        <v>400000</v>
      </c>
      <c r="Q502" s="31">
        <v>450000</v>
      </c>
      <c r="R502" s="31">
        <v>475000</v>
      </c>
      <c r="S502" s="31">
        <v>500000</v>
      </c>
    </row>
    <row r="503" spans="1:19" ht="15" x14ac:dyDescent="0.2">
      <c r="A503" s="30">
        <v>2810</v>
      </c>
      <c r="B503" s="30">
        <v>1</v>
      </c>
      <c r="C503" s="30" t="s">
        <v>101</v>
      </c>
      <c r="D503" s="30" t="s">
        <v>102</v>
      </c>
      <c r="E503" s="30">
        <v>40000</v>
      </c>
      <c r="F503" s="30">
        <v>40323</v>
      </c>
      <c r="G503" s="30" t="s">
        <v>26</v>
      </c>
      <c r="H503" s="31">
        <v>36205</v>
      </c>
      <c r="I503" s="31">
        <v>68547</v>
      </c>
      <c r="J503" s="31">
        <v>110674</v>
      </c>
      <c r="K503" s="31">
        <v>142295</v>
      </c>
      <c r="L503" s="31">
        <v>191529</v>
      </c>
      <c r="M503" s="31">
        <v>247613</v>
      </c>
      <c r="N503" s="31">
        <v>276196</v>
      </c>
      <c r="O503" s="31">
        <v>318684</v>
      </c>
      <c r="P503" s="31">
        <v>357258</v>
      </c>
      <c r="Q503" s="31">
        <v>413496</v>
      </c>
      <c r="R503" s="31">
        <v>475605</v>
      </c>
      <c r="S503" s="31">
        <v>515000</v>
      </c>
    </row>
    <row r="504" spans="1:19" ht="15" x14ac:dyDescent="0.2">
      <c r="A504" s="30">
        <v>2812</v>
      </c>
      <c r="B504" s="30">
        <v>1</v>
      </c>
      <c r="C504" s="30" t="s">
        <v>103</v>
      </c>
      <c r="D504" s="30" t="s">
        <v>96</v>
      </c>
      <c r="E504" s="30">
        <v>40000</v>
      </c>
      <c r="F504" s="30">
        <v>40323</v>
      </c>
      <c r="G504" s="30" t="s">
        <v>26</v>
      </c>
      <c r="H504" s="31">
        <v>290000</v>
      </c>
      <c r="I504" s="31">
        <v>580000</v>
      </c>
      <c r="J504" s="31">
        <v>580000</v>
      </c>
      <c r="K504" s="31">
        <v>580000</v>
      </c>
      <c r="L504" s="31">
        <v>580000</v>
      </c>
      <c r="M504" s="31">
        <v>580000</v>
      </c>
      <c r="N504" s="31">
        <v>580000</v>
      </c>
      <c r="O504" s="31">
        <v>580000</v>
      </c>
      <c r="P504" s="31">
        <v>580000</v>
      </c>
      <c r="Q504" s="31">
        <v>580000</v>
      </c>
      <c r="R504" s="31">
        <v>580000</v>
      </c>
      <c r="S504" s="31">
        <v>580000</v>
      </c>
    </row>
    <row r="505" spans="1:19" ht="15" x14ac:dyDescent="0.2">
      <c r="A505" s="30">
        <v>2813</v>
      </c>
      <c r="B505" s="30">
        <v>1</v>
      </c>
      <c r="C505" s="30" t="s">
        <v>104</v>
      </c>
      <c r="D505" s="30" t="s">
        <v>105</v>
      </c>
      <c r="E505" s="30" t="s">
        <v>99</v>
      </c>
      <c r="F505" s="30">
        <v>40323</v>
      </c>
      <c r="G505" s="30" t="s">
        <v>26</v>
      </c>
      <c r="H505" s="31">
        <v>0</v>
      </c>
      <c r="I505" s="31">
        <v>35089</v>
      </c>
      <c r="J505" s="31">
        <v>50305</v>
      </c>
      <c r="K505" s="31">
        <v>50560</v>
      </c>
      <c r="L505" s="31">
        <v>100943</v>
      </c>
      <c r="M505" s="31">
        <v>151581</v>
      </c>
      <c r="N505" s="31">
        <v>227540</v>
      </c>
      <c r="O505" s="31">
        <v>303884</v>
      </c>
      <c r="P505" s="31">
        <v>380615</v>
      </c>
      <c r="Q505" s="31">
        <v>432672</v>
      </c>
      <c r="R505" s="31">
        <v>484994</v>
      </c>
      <c r="S505" s="31">
        <v>512520</v>
      </c>
    </row>
    <row r="506" spans="1:19" ht="15" x14ac:dyDescent="0.2">
      <c r="A506" s="30">
        <v>2814</v>
      </c>
      <c r="B506" s="30">
        <v>3</v>
      </c>
      <c r="C506" s="30" t="s">
        <v>107</v>
      </c>
      <c r="D506" s="30" t="s">
        <v>105</v>
      </c>
      <c r="E506" s="30" t="s">
        <v>99</v>
      </c>
      <c r="F506" s="30">
        <v>40323</v>
      </c>
      <c r="G506" s="30" t="s">
        <v>26</v>
      </c>
      <c r="H506" s="31">
        <f>512+25271+12664+6719</f>
        <v>45166</v>
      </c>
      <c r="I506" s="31">
        <f>1109+50588+25392+13472</f>
        <v>90561</v>
      </c>
      <c r="J506" s="31">
        <f>1792+75950+38185+20259</f>
        <v>136186</v>
      </c>
      <c r="K506" s="31">
        <f>2520+76336+51043+27081</f>
        <v>156980</v>
      </c>
      <c r="L506" s="31">
        <f>3252+76724+63966+33937</f>
        <v>177879</v>
      </c>
      <c r="M506" s="31">
        <f>3987+77114+76955+40828</f>
        <v>198884</v>
      </c>
      <c r="N506" s="31">
        <f>4726+77506+90009+47754</f>
        <v>219995</v>
      </c>
      <c r="O506" s="31">
        <f>5469+77900+103130+54715</f>
        <v>241214</v>
      </c>
      <c r="P506" s="31">
        <f>6216+78296+116317+61712</f>
        <v>262541</v>
      </c>
      <c r="Q506" s="31">
        <f>6966+78694+129571+68744</f>
        <v>283975</v>
      </c>
      <c r="R506" s="31">
        <f>7720+79094+142892+75812</f>
        <v>305518</v>
      </c>
      <c r="S506" s="31">
        <f>8478+79498+156281+82917</f>
        <v>327174</v>
      </c>
    </row>
    <row r="507" spans="1:19" ht="15" x14ac:dyDescent="0.2">
      <c r="A507" s="30">
        <v>2820</v>
      </c>
      <c r="B507" s="30">
        <v>1</v>
      </c>
      <c r="C507" s="30" t="s">
        <v>108</v>
      </c>
      <c r="D507" s="30" t="s">
        <v>109</v>
      </c>
      <c r="E507" s="30">
        <v>40000</v>
      </c>
      <c r="F507" s="30">
        <v>40323</v>
      </c>
      <c r="G507" s="30" t="s">
        <v>26</v>
      </c>
      <c r="H507" s="31">
        <v>100000</v>
      </c>
      <c r="I507" s="31">
        <v>1100000</v>
      </c>
      <c r="J507" s="31">
        <f>1850000+100000</f>
        <v>1950000</v>
      </c>
      <c r="K507" s="31">
        <f>2600000+175000</f>
        <v>2775000</v>
      </c>
      <c r="L507" s="31">
        <f>2900000+250000</f>
        <v>3150000</v>
      </c>
      <c r="M507" s="31">
        <f>3100000+260000</f>
        <v>3360000</v>
      </c>
      <c r="N507" s="31">
        <f>3300000+260000</f>
        <v>3560000</v>
      </c>
      <c r="O507" s="31">
        <f>3400000+260000</f>
        <v>3660000</v>
      </c>
      <c r="P507" s="31">
        <f>3400000+260000</f>
        <v>3660000</v>
      </c>
      <c r="Q507" s="31">
        <f>3400000+260000</f>
        <v>3660000</v>
      </c>
      <c r="R507" s="31">
        <f>3400000+260000</f>
        <v>3660000</v>
      </c>
      <c r="S507" s="31">
        <f>3400000+260000</f>
        <v>3660000</v>
      </c>
    </row>
    <row r="508" spans="1:19" ht="15" x14ac:dyDescent="0.2">
      <c r="A508" s="30">
        <v>2822</v>
      </c>
      <c r="B508" s="30">
        <v>1</v>
      </c>
      <c r="C508" s="30" t="s">
        <v>111</v>
      </c>
      <c r="D508" s="30" t="s">
        <v>96</v>
      </c>
      <c r="E508" s="30">
        <v>40000</v>
      </c>
      <c r="F508" s="30">
        <v>40323</v>
      </c>
      <c r="G508" s="30" t="s">
        <v>26</v>
      </c>
      <c r="H508" s="31">
        <v>41650</v>
      </c>
      <c r="I508" s="31">
        <v>83300</v>
      </c>
      <c r="J508" s="31">
        <v>124950</v>
      </c>
      <c r="K508" s="31">
        <v>166600</v>
      </c>
      <c r="L508" s="31">
        <v>208250</v>
      </c>
      <c r="M508" s="31">
        <v>249900</v>
      </c>
      <c r="N508" s="31">
        <v>291750</v>
      </c>
      <c r="O508" s="31">
        <v>333400</v>
      </c>
      <c r="P508" s="31">
        <v>375050</v>
      </c>
      <c r="Q508" s="31">
        <v>416700</v>
      </c>
      <c r="R508" s="31">
        <v>458350</v>
      </c>
      <c r="S508" s="31">
        <v>500000</v>
      </c>
    </row>
    <row r="509" spans="1:19" ht="15" x14ac:dyDescent="0.2">
      <c r="A509" s="30">
        <v>2824</v>
      </c>
      <c r="B509" s="30">
        <v>1</v>
      </c>
      <c r="C509" s="30" t="s">
        <v>112</v>
      </c>
      <c r="D509" s="30" t="s">
        <v>96</v>
      </c>
      <c r="E509" s="30">
        <v>40000</v>
      </c>
      <c r="F509" s="30">
        <v>40323</v>
      </c>
      <c r="G509" s="30" t="s">
        <v>26</v>
      </c>
      <c r="H509" s="31">
        <f>1031482+59337</f>
        <v>1090819</v>
      </c>
      <c r="I509" s="31">
        <f>2064882+122289</f>
        <v>2187171</v>
      </c>
      <c r="J509" s="31">
        <f>3100210+188875</f>
        <v>3289085</v>
      </c>
      <c r="K509" s="31">
        <f>3887256+258698</f>
        <v>4145954</v>
      </c>
      <c r="L509" s="31">
        <f>4675808+331361</f>
        <v>5007169</v>
      </c>
      <c r="M509" s="31">
        <f>4965435+406050</f>
        <v>5371485</v>
      </c>
      <c r="N509" s="31">
        <f>5255703+481946</f>
        <v>5737649</v>
      </c>
      <c r="O509" s="31">
        <f>5546615+559056</f>
        <v>6105671</v>
      </c>
      <c r="P509" s="31">
        <f>6338613+638214</f>
        <v>6976827</v>
      </c>
      <c r="Q509" s="31">
        <f>7132143+720260</f>
        <v>7852403</v>
      </c>
      <c r="R509" s="31">
        <f>7927213+805207</f>
        <v>8732420</v>
      </c>
      <c r="S509" s="31">
        <f>8450411+848932</f>
        <v>9299343</v>
      </c>
    </row>
    <row r="510" spans="1:19" ht="15" x14ac:dyDescent="0.2">
      <c r="A510" s="30">
        <v>2827</v>
      </c>
      <c r="B510" s="30">
        <v>1</v>
      </c>
      <c r="C510" s="30" t="s">
        <v>114</v>
      </c>
      <c r="D510" s="30" t="s">
        <v>115</v>
      </c>
      <c r="E510" s="30" t="s">
        <v>99</v>
      </c>
      <c r="F510" s="30">
        <v>40323</v>
      </c>
      <c r="G510" s="30" t="s">
        <v>26</v>
      </c>
      <c r="H510" s="31">
        <v>0</v>
      </c>
      <c r="I510" s="31">
        <v>100000</v>
      </c>
      <c r="J510" s="31">
        <v>400000</v>
      </c>
      <c r="K510" s="31">
        <v>500000</v>
      </c>
      <c r="L510" s="31">
        <v>500000</v>
      </c>
      <c r="M510" s="31">
        <v>500000</v>
      </c>
      <c r="N510" s="31">
        <v>500000</v>
      </c>
      <c r="O510" s="31">
        <v>500000</v>
      </c>
      <c r="P510" s="31">
        <v>500000</v>
      </c>
      <c r="Q510" s="31">
        <v>500000</v>
      </c>
      <c r="R510" s="31">
        <v>500000</v>
      </c>
      <c r="S510" s="31">
        <v>500000</v>
      </c>
    </row>
    <row r="511" spans="1:19" ht="15" x14ac:dyDescent="0.2">
      <c r="A511" s="30">
        <v>2829</v>
      </c>
      <c r="B511" s="30">
        <v>1</v>
      </c>
      <c r="C511" s="30" t="s">
        <v>116</v>
      </c>
      <c r="D511" s="30" t="s">
        <v>106</v>
      </c>
      <c r="E511" s="30" t="s">
        <v>99</v>
      </c>
      <c r="F511" s="30">
        <v>40323</v>
      </c>
      <c r="G511" s="30" t="s">
        <v>26</v>
      </c>
      <c r="H511" s="31">
        <v>0</v>
      </c>
      <c r="I511" s="31">
        <v>50000</v>
      </c>
      <c r="J511" s="31">
        <v>100000</v>
      </c>
      <c r="K511" s="31">
        <v>150000</v>
      </c>
      <c r="L511" s="31">
        <v>200000</v>
      </c>
      <c r="M511" s="31">
        <v>250000</v>
      </c>
      <c r="N511" s="31">
        <v>300000</v>
      </c>
      <c r="O511" s="31">
        <v>350000</v>
      </c>
      <c r="P511" s="31">
        <v>400000</v>
      </c>
      <c r="Q511" s="31">
        <v>450000</v>
      </c>
      <c r="R511" s="31">
        <v>475000</v>
      </c>
      <c r="S511" s="31">
        <v>500000</v>
      </c>
    </row>
    <row r="512" spans="1:19" ht="15" x14ac:dyDescent="0.2">
      <c r="A512" s="30">
        <v>2830</v>
      </c>
      <c r="B512" s="30">
        <v>1</v>
      </c>
      <c r="C512" s="30" t="s">
        <v>117</v>
      </c>
      <c r="D512" s="30" t="s">
        <v>86</v>
      </c>
      <c r="E512" s="30">
        <v>40000</v>
      </c>
      <c r="F512" s="30">
        <v>40323</v>
      </c>
      <c r="G512" s="30" t="s">
        <v>26</v>
      </c>
      <c r="H512" s="31">
        <v>0</v>
      </c>
      <c r="I512" s="31">
        <v>10000</v>
      </c>
      <c r="J512" s="31">
        <v>90000</v>
      </c>
      <c r="K512" s="31">
        <v>100000</v>
      </c>
      <c r="L512" s="31">
        <v>100000</v>
      </c>
      <c r="M512" s="31">
        <v>100000</v>
      </c>
      <c r="N512" s="31">
        <v>100000</v>
      </c>
      <c r="O512" s="31">
        <v>110000</v>
      </c>
      <c r="P512" s="31">
        <v>190000</v>
      </c>
      <c r="Q512" s="31">
        <v>200000</v>
      </c>
      <c r="R512" s="31">
        <v>200000</v>
      </c>
      <c r="S512" s="31">
        <v>200000</v>
      </c>
    </row>
    <row r="513" spans="1:79" ht="15" x14ac:dyDescent="0.2">
      <c r="A513" s="30">
        <v>2841</v>
      </c>
      <c r="B513" s="30">
        <v>1</v>
      </c>
      <c r="C513" s="30" t="s">
        <v>121</v>
      </c>
      <c r="D513" s="30" t="s">
        <v>96</v>
      </c>
      <c r="E513" s="30" t="s">
        <v>99</v>
      </c>
      <c r="F513" s="30">
        <v>40323</v>
      </c>
      <c r="G513" s="30" t="s">
        <v>26</v>
      </c>
      <c r="H513" s="31">
        <v>100000</v>
      </c>
      <c r="I513" s="31">
        <v>200000</v>
      </c>
      <c r="J513" s="31">
        <v>500000</v>
      </c>
      <c r="K513" s="31">
        <v>900000</v>
      </c>
      <c r="L513" s="31">
        <v>1000000</v>
      </c>
      <c r="M513" s="31">
        <v>1000000</v>
      </c>
      <c r="N513" s="31">
        <v>1000000</v>
      </c>
      <c r="O513" s="31">
        <v>1000000</v>
      </c>
      <c r="P513" s="31">
        <v>1000000</v>
      </c>
      <c r="Q513" s="31">
        <v>1000000</v>
      </c>
      <c r="R513" s="31">
        <v>1000000</v>
      </c>
      <c r="S513" s="31">
        <v>1000000</v>
      </c>
    </row>
    <row r="514" spans="1:79" ht="15" x14ac:dyDescent="0.2">
      <c r="A514" s="30">
        <v>2853</v>
      </c>
      <c r="B514" s="30">
        <v>2</v>
      </c>
      <c r="C514" s="30" t="s">
        <v>126</v>
      </c>
      <c r="D514" s="30" t="s">
        <v>127</v>
      </c>
      <c r="E514" s="30">
        <v>40000</v>
      </c>
      <c r="F514" s="30">
        <v>40323</v>
      </c>
      <c r="G514" s="30" t="s">
        <v>26</v>
      </c>
      <c r="H514" s="31">
        <v>4550000</v>
      </c>
      <c r="I514" s="31">
        <v>6670000</v>
      </c>
      <c r="J514" s="31">
        <v>8320000</v>
      </c>
      <c r="K514" s="31">
        <v>9250000</v>
      </c>
      <c r="L514" s="31">
        <v>9910000</v>
      </c>
      <c r="M514" s="31">
        <v>10286000</v>
      </c>
      <c r="N514" s="31">
        <v>10486000</v>
      </c>
      <c r="O514" s="31">
        <v>10486000</v>
      </c>
      <c r="P514" s="31">
        <v>10486000</v>
      </c>
      <c r="Q514" s="31">
        <v>10486000</v>
      </c>
      <c r="R514" s="31">
        <v>10486000</v>
      </c>
      <c r="S514" s="31">
        <v>10486000</v>
      </c>
    </row>
    <row r="515" spans="1:79" ht="15" x14ac:dyDescent="0.2">
      <c r="A515" s="30">
        <v>2867</v>
      </c>
      <c r="B515" s="30">
        <v>1</v>
      </c>
      <c r="C515" s="30" t="s">
        <v>128</v>
      </c>
      <c r="D515" s="30" t="s">
        <v>105</v>
      </c>
      <c r="E515" s="30" t="s">
        <v>99</v>
      </c>
      <c r="F515" s="30">
        <v>40323</v>
      </c>
      <c r="G515" s="30" t="s">
        <v>26</v>
      </c>
      <c r="H515" s="31">
        <v>1506128</v>
      </c>
      <c r="I515" s="31">
        <v>3019897</v>
      </c>
      <c r="J515" s="31">
        <v>4541345</v>
      </c>
      <c r="K515" s="31">
        <v>5318609</v>
      </c>
      <c r="L515" s="31">
        <v>6099815</v>
      </c>
      <c r="M515" s="31">
        <v>6834857</v>
      </c>
      <c r="N515" s="31">
        <v>7824262</v>
      </c>
      <c r="O515" s="31">
        <v>8818687</v>
      </c>
      <c r="P515" s="31">
        <v>9818154</v>
      </c>
      <c r="Q515" s="31">
        <v>17890573</v>
      </c>
      <c r="R515" s="31">
        <v>22244430</v>
      </c>
      <c r="S515" s="31">
        <v>26419866</v>
      </c>
    </row>
    <row r="516" spans="1:79" ht="15" x14ac:dyDescent="0.2">
      <c r="A516" s="30">
        <v>2868</v>
      </c>
      <c r="B516" s="30">
        <v>1</v>
      </c>
      <c r="C516" s="35" t="s">
        <v>130</v>
      </c>
      <c r="D516" s="30" t="s">
        <v>96</v>
      </c>
      <c r="E516" s="30" t="s">
        <v>99</v>
      </c>
      <c r="F516" s="30">
        <v>40323</v>
      </c>
      <c r="G516" s="30" t="s">
        <v>26</v>
      </c>
      <c r="H516" s="31">
        <v>300000</v>
      </c>
      <c r="I516" s="31">
        <v>600000</v>
      </c>
      <c r="J516" s="31">
        <v>900000</v>
      </c>
      <c r="K516" s="31">
        <v>1200000</v>
      </c>
      <c r="L516" s="31">
        <v>1500000</v>
      </c>
      <c r="M516" s="31">
        <v>1500000</v>
      </c>
      <c r="N516" s="31">
        <v>1500000</v>
      </c>
      <c r="O516" s="31">
        <v>1500000</v>
      </c>
      <c r="P516" s="31">
        <v>1500000</v>
      </c>
      <c r="Q516" s="31">
        <v>1500000</v>
      </c>
      <c r="R516" s="31">
        <v>1500000</v>
      </c>
      <c r="S516" s="31">
        <v>1500000</v>
      </c>
    </row>
    <row r="517" spans="1:79" ht="15" x14ac:dyDescent="0.2">
      <c r="A517" s="30">
        <v>2874</v>
      </c>
      <c r="B517" s="30">
        <v>1</v>
      </c>
      <c r="C517" s="30" t="s">
        <v>133</v>
      </c>
      <c r="D517" s="30" t="s">
        <v>105</v>
      </c>
      <c r="E517" s="30" t="s">
        <v>99</v>
      </c>
      <c r="F517" s="30">
        <v>40323</v>
      </c>
      <c r="G517" s="30" t="s">
        <v>26</v>
      </c>
      <c r="H517" s="31">
        <v>229354</v>
      </c>
      <c r="I517" s="31">
        <v>810761</v>
      </c>
      <c r="J517" s="31">
        <v>1445244</v>
      </c>
      <c r="K517" s="31">
        <v>2133071</v>
      </c>
      <c r="L517" s="31">
        <v>2578539</v>
      </c>
      <c r="M517" s="31">
        <v>2578539</v>
      </c>
      <c r="N517" s="31">
        <v>2578539</v>
      </c>
      <c r="O517" s="31">
        <v>2578539</v>
      </c>
      <c r="P517" s="31">
        <v>2578539</v>
      </c>
      <c r="Q517" s="31">
        <v>2578539</v>
      </c>
      <c r="R517" s="31">
        <v>2578539</v>
      </c>
      <c r="S517" s="31">
        <v>2578539</v>
      </c>
      <c r="T517" s="20">
        <v>0</v>
      </c>
      <c r="U517" s="20">
        <v>0</v>
      </c>
      <c r="V517" s="20">
        <v>0</v>
      </c>
      <c r="W517" s="20">
        <v>0</v>
      </c>
      <c r="X517" s="20">
        <v>0</v>
      </c>
      <c r="Y517" s="20">
        <v>0</v>
      </c>
      <c r="Z517" s="20">
        <v>0</v>
      </c>
      <c r="AA517" s="20">
        <v>0</v>
      </c>
      <c r="AB517" s="20">
        <v>0</v>
      </c>
      <c r="AC517" s="20">
        <v>0</v>
      </c>
      <c r="AD517" s="20">
        <v>0</v>
      </c>
      <c r="AE517" s="20">
        <v>0</v>
      </c>
      <c r="AF517" s="20">
        <v>0</v>
      </c>
      <c r="AG517" s="20">
        <v>0</v>
      </c>
      <c r="AH517" s="20">
        <v>0</v>
      </c>
      <c r="AI517" s="20">
        <v>0</v>
      </c>
      <c r="AJ517" s="20">
        <v>0</v>
      </c>
      <c r="AK517" s="20">
        <v>0</v>
      </c>
      <c r="AL517" s="20">
        <v>0</v>
      </c>
      <c r="AM517" s="20">
        <v>0</v>
      </c>
      <c r="AN517" s="20">
        <v>0</v>
      </c>
      <c r="AO517" s="20">
        <v>0</v>
      </c>
      <c r="AP517" s="20">
        <v>0</v>
      </c>
      <c r="AQ517" s="20">
        <v>0</v>
      </c>
      <c r="AR517" s="20">
        <v>0</v>
      </c>
      <c r="AS517" s="20">
        <v>0</v>
      </c>
      <c r="AT517" s="20">
        <v>0</v>
      </c>
      <c r="AU517" s="20">
        <v>0</v>
      </c>
      <c r="AV517" s="20">
        <v>0</v>
      </c>
      <c r="AW517" s="20">
        <v>0</v>
      </c>
      <c r="AX517" s="20">
        <v>0</v>
      </c>
      <c r="AY517" s="20">
        <v>0</v>
      </c>
      <c r="AZ517" s="20">
        <v>0</v>
      </c>
      <c r="BA517" s="20">
        <v>0</v>
      </c>
      <c r="BB517" s="20">
        <v>0</v>
      </c>
      <c r="BC517" s="20">
        <v>0</v>
      </c>
      <c r="BD517" s="20">
        <v>0</v>
      </c>
      <c r="BE517" s="20">
        <v>0</v>
      </c>
      <c r="BF517" s="20">
        <v>0</v>
      </c>
      <c r="BG517" s="20">
        <v>0</v>
      </c>
      <c r="BH517" s="20">
        <v>0</v>
      </c>
      <c r="BI517" s="20">
        <v>0</v>
      </c>
      <c r="BJ517" s="20">
        <v>0</v>
      </c>
      <c r="BK517" s="20">
        <v>0</v>
      </c>
      <c r="BL517" s="20">
        <v>0</v>
      </c>
      <c r="BM517" s="20">
        <v>0</v>
      </c>
      <c r="BN517" s="20">
        <v>0</v>
      </c>
      <c r="BO517" s="20">
        <v>0</v>
      </c>
      <c r="BP517" s="20">
        <v>0</v>
      </c>
      <c r="BQ517" s="20">
        <v>0</v>
      </c>
      <c r="BR517" s="20">
        <v>0</v>
      </c>
      <c r="BS517" s="20">
        <v>0</v>
      </c>
      <c r="BT517" s="20">
        <v>0</v>
      </c>
      <c r="BU517" s="20">
        <v>0</v>
      </c>
      <c r="BV517" s="20">
        <v>0</v>
      </c>
      <c r="BW517" s="20">
        <v>0</v>
      </c>
      <c r="BX517" s="20">
        <v>0</v>
      </c>
      <c r="BY517" s="20">
        <v>0</v>
      </c>
      <c r="BZ517" s="20">
        <v>0</v>
      </c>
      <c r="CA517" s="20">
        <v>0</v>
      </c>
    </row>
    <row r="518" spans="1:79" ht="15" x14ac:dyDescent="0.2">
      <c r="A518" s="30">
        <v>2889</v>
      </c>
      <c r="B518" s="30">
        <v>1</v>
      </c>
      <c r="C518" s="30" t="s">
        <v>137</v>
      </c>
      <c r="D518" s="30" t="s">
        <v>102</v>
      </c>
      <c r="E518" s="30">
        <v>40000</v>
      </c>
      <c r="F518" s="30">
        <v>40323</v>
      </c>
      <c r="G518" s="30" t="s">
        <v>26</v>
      </c>
      <c r="H518" s="31">
        <v>50000</v>
      </c>
      <c r="I518" s="31">
        <v>200000</v>
      </c>
      <c r="J518" s="31">
        <v>400000</v>
      </c>
      <c r="K518" s="31">
        <v>500000</v>
      </c>
      <c r="L518" s="31">
        <v>500000</v>
      </c>
      <c r="M518" s="31">
        <v>500000</v>
      </c>
      <c r="N518" s="31">
        <v>500000</v>
      </c>
      <c r="O518" s="31">
        <v>500000</v>
      </c>
      <c r="P518" s="31">
        <v>500000</v>
      </c>
      <c r="Q518" s="31">
        <v>500000</v>
      </c>
      <c r="R518" s="31">
        <v>500000</v>
      </c>
      <c r="S518" s="31">
        <v>500000</v>
      </c>
    </row>
    <row r="519" spans="1:79" ht="15" x14ac:dyDescent="0.2">
      <c r="A519" s="30">
        <v>2890</v>
      </c>
      <c r="B519" s="30">
        <v>1</v>
      </c>
      <c r="C519" s="30" t="s">
        <v>138</v>
      </c>
      <c r="D519" s="30" t="s">
        <v>102</v>
      </c>
      <c r="E519" s="30">
        <v>40000</v>
      </c>
      <c r="F519" s="30">
        <v>40323</v>
      </c>
      <c r="G519" s="30" t="s">
        <v>26</v>
      </c>
      <c r="H519" s="31">
        <v>900000</v>
      </c>
      <c r="I519" s="31">
        <v>950000</v>
      </c>
      <c r="J519" s="31">
        <v>1000000</v>
      </c>
      <c r="K519" s="31">
        <v>1450000</v>
      </c>
      <c r="L519" s="31">
        <v>1900000</v>
      </c>
      <c r="M519" s="31">
        <v>1900000</v>
      </c>
      <c r="N519" s="31">
        <v>1900000</v>
      </c>
      <c r="O519" s="31">
        <v>1900000</v>
      </c>
      <c r="P519" s="31">
        <v>1900000</v>
      </c>
      <c r="Q519" s="31">
        <v>1900000</v>
      </c>
      <c r="R519" s="31">
        <v>1900000</v>
      </c>
      <c r="S519" s="31">
        <v>1900000</v>
      </c>
    </row>
    <row r="520" spans="1:79" ht="15" x14ac:dyDescent="0.2">
      <c r="A520" s="30">
        <v>3401</v>
      </c>
      <c r="B520" s="30">
        <v>1</v>
      </c>
      <c r="C520" s="30" t="s">
        <v>140</v>
      </c>
      <c r="D520" s="30" t="s">
        <v>141</v>
      </c>
      <c r="E520" s="30">
        <v>40000</v>
      </c>
      <c r="F520" s="30">
        <v>40323</v>
      </c>
      <c r="G520" s="30" t="s">
        <v>26</v>
      </c>
      <c r="H520" s="31">
        <v>34300</v>
      </c>
      <c r="I520" s="31">
        <v>133100</v>
      </c>
      <c r="J520" s="31">
        <v>231600</v>
      </c>
      <c r="K520" s="31">
        <v>304900</v>
      </c>
      <c r="L520" s="31">
        <v>449100</v>
      </c>
      <c r="M520" s="31">
        <v>487500</v>
      </c>
      <c r="N520" s="31">
        <v>538900</v>
      </c>
      <c r="O520" s="31">
        <v>655700</v>
      </c>
      <c r="P520" s="31">
        <v>687600</v>
      </c>
      <c r="Q520" s="31">
        <v>832200</v>
      </c>
      <c r="R520" s="31">
        <v>880800</v>
      </c>
      <c r="S520" s="31">
        <v>1000000</v>
      </c>
    </row>
    <row r="521" spans="1:79" ht="15" x14ac:dyDescent="0.2">
      <c r="A521" s="30">
        <v>3418</v>
      </c>
      <c r="B521" s="30">
        <v>1</v>
      </c>
      <c r="C521" s="30" t="s">
        <v>143</v>
      </c>
      <c r="D521" s="30" t="s">
        <v>127</v>
      </c>
      <c r="E521" s="30">
        <v>49901</v>
      </c>
      <c r="F521" s="30">
        <v>40320</v>
      </c>
      <c r="G521" s="30" t="s">
        <v>26</v>
      </c>
      <c r="H521" s="31">
        <v>60000</v>
      </c>
      <c r="I521" s="31">
        <v>120000</v>
      </c>
      <c r="J521" s="31">
        <v>180000</v>
      </c>
      <c r="K521" s="31">
        <v>240000</v>
      </c>
      <c r="L521" s="31">
        <v>300000</v>
      </c>
      <c r="M521" s="31">
        <v>320000</v>
      </c>
      <c r="N521" s="31">
        <v>320000</v>
      </c>
      <c r="O521" s="31">
        <v>320000</v>
      </c>
      <c r="P521" s="31">
        <v>320000</v>
      </c>
      <c r="Q521" s="31">
        <v>320000</v>
      </c>
      <c r="R521" s="31">
        <v>320000</v>
      </c>
      <c r="S521" s="31">
        <v>320000</v>
      </c>
    </row>
    <row r="522" spans="1:79" ht="15" x14ac:dyDescent="0.2">
      <c r="A522" s="30">
        <v>3422</v>
      </c>
      <c r="B522" s="30">
        <v>1</v>
      </c>
      <c r="C522" s="30" t="s">
        <v>146</v>
      </c>
      <c r="D522" s="30" t="s">
        <v>127</v>
      </c>
      <c r="E522" s="30">
        <v>49901</v>
      </c>
      <c r="F522" s="30">
        <v>40320</v>
      </c>
      <c r="G522" s="30" t="s">
        <v>26</v>
      </c>
      <c r="H522" s="31">
        <v>0</v>
      </c>
      <c r="I522" s="31">
        <v>0</v>
      </c>
      <c r="J522" s="31">
        <v>0</v>
      </c>
      <c r="K522" s="31">
        <v>0</v>
      </c>
      <c r="L522" s="31">
        <v>0</v>
      </c>
      <c r="M522" s="31">
        <v>0</v>
      </c>
      <c r="N522" s="31">
        <v>0</v>
      </c>
      <c r="O522" s="31">
        <v>100000</v>
      </c>
      <c r="P522" s="31">
        <v>350000</v>
      </c>
      <c r="Q522" s="31">
        <v>900000</v>
      </c>
      <c r="R522" s="31">
        <v>1200000</v>
      </c>
      <c r="S522" s="31">
        <v>1400000</v>
      </c>
    </row>
    <row r="523" spans="1:79" ht="15" x14ac:dyDescent="0.2">
      <c r="A523" s="30">
        <v>3423</v>
      </c>
      <c r="B523" s="30">
        <v>1</v>
      </c>
      <c r="C523" s="30" t="s">
        <v>147</v>
      </c>
      <c r="D523" s="30" t="s">
        <v>127</v>
      </c>
      <c r="E523" s="30">
        <v>40000</v>
      </c>
      <c r="F523" s="30">
        <v>40320</v>
      </c>
      <c r="G523" s="30" t="s">
        <v>26</v>
      </c>
      <c r="H523" s="31">
        <v>0</v>
      </c>
      <c r="I523" s="31">
        <v>0</v>
      </c>
      <c r="J523" s="31">
        <v>0</v>
      </c>
      <c r="K523" s="31">
        <v>0</v>
      </c>
      <c r="L523" s="31">
        <v>0</v>
      </c>
      <c r="M523" s="31">
        <v>0</v>
      </c>
      <c r="N523" s="31">
        <v>0</v>
      </c>
      <c r="O523" s="31">
        <v>0</v>
      </c>
      <c r="P523" s="31">
        <v>0</v>
      </c>
      <c r="Q523" s="31">
        <v>17000</v>
      </c>
      <c r="R523" s="31">
        <v>34000</v>
      </c>
      <c r="S523" s="31">
        <v>50000</v>
      </c>
    </row>
    <row r="524" spans="1:79" ht="15" x14ac:dyDescent="0.2">
      <c r="A524" s="30">
        <v>3424</v>
      </c>
      <c r="B524" s="30">
        <v>1</v>
      </c>
      <c r="C524" s="30" t="s">
        <v>148</v>
      </c>
      <c r="D524" s="30" t="s">
        <v>127</v>
      </c>
      <c r="E524" s="30">
        <v>40000</v>
      </c>
      <c r="F524" s="30">
        <v>40320</v>
      </c>
      <c r="G524" s="30" t="s">
        <v>26</v>
      </c>
      <c r="H524" s="31">
        <v>0</v>
      </c>
      <c r="I524" s="31">
        <v>0</v>
      </c>
      <c r="J524" s="31">
        <v>0</v>
      </c>
      <c r="K524" s="31">
        <v>0</v>
      </c>
      <c r="L524" s="31">
        <v>16000</v>
      </c>
      <c r="M524" s="31">
        <v>16000</v>
      </c>
      <c r="N524" s="31">
        <v>16000</v>
      </c>
      <c r="O524" s="31">
        <v>16000</v>
      </c>
      <c r="P524" s="31">
        <v>16000</v>
      </c>
      <c r="Q524" s="31">
        <v>16000</v>
      </c>
      <c r="R524" s="31">
        <v>91000</v>
      </c>
      <c r="S524" s="31">
        <v>125000</v>
      </c>
    </row>
    <row r="525" spans="1:79" ht="15" x14ac:dyDescent="0.2">
      <c r="A525" s="30">
        <v>3425</v>
      </c>
      <c r="B525" s="30">
        <v>1</v>
      </c>
      <c r="C525" s="30" t="s">
        <v>149</v>
      </c>
      <c r="D525" s="30" t="s">
        <v>127</v>
      </c>
      <c r="E525" s="30">
        <v>40000</v>
      </c>
      <c r="F525" s="30">
        <v>40320</v>
      </c>
      <c r="G525" s="30" t="s">
        <v>26</v>
      </c>
      <c r="H525" s="31">
        <v>0</v>
      </c>
      <c r="I525" s="31">
        <v>0</v>
      </c>
      <c r="J525" s="31">
        <v>0</v>
      </c>
      <c r="K525" s="31">
        <v>0</v>
      </c>
      <c r="L525" s="31">
        <v>0</v>
      </c>
      <c r="M525" s="31">
        <v>0</v>
      </c>
      <c r="N525" s="31">
        <v>0</v>
      </c>
      <c r="O525" s="31">
        <v>0</v>
      </c>
      <c r="P525" s="31">
        <v>0</v>
      </c>
      <c r="Q525" s="31">
        <v>17000</v>
      </c>
      <c r="R525" s="31">
        <v>34000</v>
      </c>
      <c r="S525" s="31">
        <v>50000</v>
      </c>
    </row>
    <row r="526" spans="1:79" ht="15" x14ac:dyDescent="0.2">
      <c r="A526" s="30">
        <v>3427</v>
      </c>
      <c r="B526" s="30">
        <v>1</v>
      </c>
      <c r="C526" s="30" t="s">
        <v>150</v>
      </c>
      <c r="D526" s="30" t="s">
        <v>127</v>
      </c>
      <c r="E526" s="30">
        <v>40000</v>
      </c>
      <c r="F526" s="30">
        <v>40320</v>
      </c>
      <c r="G526" s="30" t="s">
        <v>26</v>
      </c>
      <c r="H526" s="31">
        <v>0</v>
      </c>
      <c r="I526" s="31">
        <v>0</v>
      </c>
      <c r="J526" s="31">
        <v>0</v>
      </c>
      <c r="K526" s="31">
        <v>0</v>
      </c>
      <c r="L526" s="31">
        <v>0</v>
      </c>
      <c r="M526" s="31">
        <v>0</v>
      </c>
      <c r="N526" s="31">
        <v>0</v>
      </c>
      <c r="O526" s="31">
        <v>0</v>
      </c>
      <c r="P526" s="31">
        <v>0</v>
      </c>
      <c r="Q526" s="31">
        <v>17000</v>
      </c>
      <c r="R526" s="31">
        <v>34000</v>
      </c>
      <c r="S526" s="31">
        <v>50000</v>
      </c>
    </row>
    <row r="527" spans="1:79" ht="15" x14ac:dyDescent="0.2">
      <c r="A527" s="30">
        <v>3428</v>
      </c>
      <c r="B527" s="30">
        <v>1</v>
      </c>
      <c r="C527" s="30" t="s">
        <v>151</v>
      </c>
      <c r="D527" s="30" t="s">
        <v>127</v>
      </c>
      <c r="E527" s="30">
        <v>40000</v>
      </c>
      <c r="F527" s="30">
        <v>40323</v>
      </c>
      <c r="G527" s="30" t="s">
        <v>26</v>
      </c>
      <c r="H527" s="31">
        <v>0</v>
      </c>
      <c r="I527" s="31">
        <v>40000</v>
      </c>
      <c r="J527" s="31">
        <v>890000</v>
      </c>
      <c r="K527" s="31">
        <v>1000000</v>
      </c>
      <c r="L527" s="31">
        <v>1000000</v>
      </c>
      <c r="M527" s="31">
        <v>1000000</v>
      </c>
      <c r="N527" s="31">
        <v>1000000</v>
      </c>
      <c r="O527" s="31">
        <v>1000000</v>
      </c>
      <c r="P527" s="31">
        <v>1000000</v>
      </c>
      <c r="Q527" s="31">
        <v>1000000</v>
      </c>
      <c r="R527" s="31">
        <v>1000000</v>
      </c>
      <c r="S527" s="31">
        <v>1000000</v>
      </c>
    </row>
    <row r="528" spans="1:79" ht="15" x14ac:dyDescent="0.2">
      <c r="A528" s="30">
        <v>3431</v>
      </c>
      <c r="B528" s="30">
        <v>1</v>
      </c>
      <c r="C528" s="30" t="s">
        <v>154</v>
      </c>
      <c r="D528" s="30" t="s">
        <v>141</v>
      </c>
      <c r="E528" s="30">
        <v>40000</v>
      </c>
      <c r="F528" s="30">
        <v>40323</v>
      </c>
      <c r="G528" s="30" t="s">
        <v>26</v>
      </c>
      <c r="H528" s="31">
        <v>0</v>
      </c>
      <c r="I528" s="31">
        <v>50000</v>
      </c>
      <c r="J528" s="31">
        <v>150000</v>
      </c>
      <c r="K528" s="31">
        <v>150000</v>
      </c>
      <c r="L528" s="31">
        <v>150000</v>
      </c>
      <c r="M528" s="31">
        <v>150000</v>
      </c>
      <c r="N528" s="31">
        <v>350000</v>
      </c>
      <c r="O528" s="31">
        <v>2100000</v>
      </c>
      <c r="P528" s="31">
        <v>3100000</v>
      </c>
      <c r="Q528" s="31">
        <v>3500000</v>
      </c>
      <c r="R528" s="31">
        <v>3700000</v>
      </c>
      <c r="S528" s="31">
        <v>3750000</v>
      </c>
    </row>
    <row r="529" spans="1:79" ht="15" x14ac:dyDescent="0.2">
      <c r="A529" s="30">
        <v>3432</v>
      </c>
      <c r="B529" s="30">
        <v>1</v>
      </c>
      <c r="C529" s="30" t="s">
        <v>155</v>
      </c>
      <c r="D529" s="30" t="s">
        <v>127</v>
      </c>
      <c r="E529" s="30">
        <v>40000</v>
      </c>
      <c r="F529" s="30">
        <v>40323</v>
      </c>
      <c r="G529" s="30" t="s">
        <v>26</v>
      </c>
      <c r="H529" s="31">
        <v>0</v>
      </c>
      <c r="I529" s="31">
        <v>0</v>
      </c>
      <c r="J529" s="31">
        <v>0</v>
      </c>
      <c r="K529" s="31">
        <v>0</v>
      </c>
      <c r="L529" s="31">
        <v>0</v>
      </c>
      <c r="M529" s="31">
        <v>0</v>
      </c>
      <c r="N529" s="31">
        <v>0</v>
      </c>
      <c r="O529" s="31">
        <v>200000</v>
      </c>
      <c r="P529" s="31">
        <v>1200000</v>
      </c>
      <c r="Q529" s="31">
        <v>1950000</v>
      </c>
      <c r="R529" s="31">
        <v>2170000</v>
      </c>
      <c r="S529" s="31">
        <v>2310000</v>
      </c>
    </row>
    <row r="530" spans="1:79" ht="15" x14ac:dyDescent="0.2">
      <c r="A530" s="30">
        <v>3434</v>
      </c>
      <c r="B530" s="30">
        <v>1</v>
      </c>
      <c r="C530" s="30" t="s">
        <v>156</v>
      </c>
      <c r="D530" s="30" t="s">
        <v>127</v>
      </c>
      <c r="E530" s="30">
        <v>40000</v>
      </c>
      <c r="F530" s="30">
        <v>40323</v>
      </c>
      <c r="G530" s="30" t="s">
        <v>26</v>
      </c>
      <c r="H530" s="31">
        <v>0</v>
      </c>
      <c r="I530" s="31">
        <v>0</v>
      </c>
      <c r="J530" s="31">
        <v>0</v>
      </c>
      <c r="K530" s="31">
        <v>0</v>
      </c>
      <c r="L530" s="31">
        <v>0</v>
      </c>
      <c r="M530" s="31">
        <v>0</v>
      </c>
      <c r="N530" s="31">
        <v>0</v>
      </c>
      <c r="O530" s="31">
        <v>65000</v>
      </c>
      <c r="P530" s="31">
        <v>130000</v>
      </c>
      <c r="Q530" s="31">
        <v>145000</v>
      </c>
      <c r="R530" s="31">
        <v>150000</v>
      </c>
      <c r="S530" s="31">
        <v>150000</v>
      </c>
      <c r="T530" s="20">
        <v>0</v>
      </c>
      <c r="U530" s="20">
        <v>0</v>
      </c>
      <c r="V530" s="20">
        <v>0</v>
      </c>
      <c r="W530" s="20">
        <v>0</v>
      </c>
      <c r="X530" s="20">
        <v>0</v>
      </c>
      <c r="Y530" s="20">
        <v>0</v>
      </c>
      <c r="Z530" s="20">
        <v>0</v>
      </c>
      <c r="AA530" s="20">
        <v>0</v>
      </c>
      <c r="AB530" s="20">
        <v>0</v>
      </c>
      <c r="AC530" s="20">
        <v>0</v>
      </c>
      <c r="AD530" s="20">
        <v>0</v>
      </c>
      <c r="AE530" s="20">
        <v>0</v>
      </c>
      <c r="AF530" s="20">
        <v>0</v>
      </c>
      <c r="AG530" s="20">
        <v>0</v>
      </c>
      <c r="AH530" s="20">
        <v>0</v>
      </c>
      <c r="AI530" s="20">
        <v>0</v>
      </c>
      <c r="AJ530" s="20">
        <v>0</v>
      </c>
      <c r="AK530" s="20">
        <v>0</v>
      </c>
      <c r="AL530" s="20">
        <v>0</v>
      </c>
      <c r="AM530" s="20">
        <v>0</v>
      </c>
      <c r="AN530" s="20">
        <v>0</v>
      </c>
      <c r="AO530" s="20">
        <v>0</v>
      </c>
      <c r="AP530" s="20">
        <v>0</v>
      </c>
      <c r="AQ530" s="20">
        <v>0</v>
      </c>
      <c r="AR530" s="20">
        <v>0</v>
      </c>
      <c r="AS530" s="20">
        <v>0</v>
      </c>
      <c r="AT530" s="20">
        <v>0</v>
      </c>
      <c r="AU530" s="20">
        <v>0</v>
      </c>
      <c r="AV530" s="20">
        <v>0</v>
      </c>
      <c r="AW530" s="20">
        <v>0</v>
      </c>
      <c r="AX530" s="20">
        <v>0</v>
      </c>
      <c r="AY530" s="20">
        <v>0</v>
      </c>
      <c r="AZ530" s="20">
        <v>0</v>
      </c>
      <c r="BA530" s="20">
        <v>0</v>
      </c>
      <c r="BB530" s="20">
        <v>0</v>
      </c>
      <c r="BC530" s="20">
        <v>0</v>
      </c>
      <c r="BD530" s="20">
        <v>0</v>
      </c>
      <c r="BE530" s="20">
        <v>0</v>
      </c>
      <c r="BF530" s="20">
        <v>0</v>
      </c>
      <c r="BG530" s="20">
        <v>0</v>
      </c>
      <c r="BH530" s="20">
        <v>0</v>
      </c>
      <c r="BI530" s="20">
        <v>0</v>
      </c>
      <c r="BJ530" s="20">
        <v>0</v>
      </c>
      <c r="BK530" s="20">
        <v>0</v>
      </c>
      <c r="BL530" s="20">
        <v>0</v>
      </c>
      <c r="BM530" s="20">
        <v>0</v>
      </c>
      <c r="BN530" s="20">
        <v>0</v>
      </c>
      <c r="BO530" s="20">
        <v>0</v>
      </c>
      <c r="BP530" s="20">
        <v>0</v>
      </c>
      <c r="BQ530" s="20">
        <v>0</v>
      </c>
      <c r="BR530" s="20">
        <v>0</v>
      </c>
      <c r="BS530" s="20">
        <v>0</v>
      </c>
      <c r="BT530" s="20">
        <v>0</v>
      </c>
      <c r="BU530" s="20">
        <v>0</v>
      </c>
      <c r="BV530" s="20">
        <v>0</v>
      </c>
      <c r="BW530" s="20">
        <v>0</v>
      </c>
      <c r="BX530" s="20">
        <v>0</v>
      </c>
      <c r="BY530" s="20">
        <v>0</v>
      </c>
      <c r="BZ530" s="20">
        <v>0</v>
      </c>
      <c r="CA530" s="20">
        <v>0</v>
      </c>
    </row>
    <row r="531" spans="1:79" ht="15" x14ac:dyDescent="0.2">
      <c r="A531" s="30">
        <v>3435</v>
      </c>
      <c r="B531" s="30">
        <v>1</v>
      </c>
      <c r="C531" s="30" t="s">
        <v>157</v>
      </c>
      <c r="D531" s="30" t="s">
        <v>127</v>
      </c>
      <c r="E531" s="30">
        <v>49901</v>
      </c>
      <c r="F531" s="30">
        <v>40320</v>
      </c>
      <c r="G531" s="30" t="s">
        <v>26</v>
      </c>
      <c r="H531" s="31">
        <v>0</v>
      </c>
      <c r="I531" s="31">
        <v>0</v>
      </c>
      <c r="J531" s="31">
        <v>0</v>
      </c>
      <c r="K531" s="31">
        <v>0</v>
      </c>
      <c r="L531" s="31">
        <v>0</v>
      </c>
      <c r="M531" s="31">
        <v>0</v>
      </c>
      <c r="N531" s="31">
        <v>0</v>
      </c>
      <c r="O531" s="31">
        <v>550000</v>
      </c>
      <c r="P531" s="31">
        <v>850000</v>
      </c>
      <c r="Q531" s="31">
        <v>1100000</v>
      </c>
      <c r="R531" s="31">
        <v>1350000</v>
      </c>
      <c r="S531" s="31">
        <v>1500000</v>
      </c>
    </row>
    <row r="532" spans="1:79" ht="15" x14ac:dyDescent="0.2">
      <c r="A532" s="30">
        <v>3450</v>
      </c>
      <c r="B532" s="30">
        <v>1</v>
      </c>
      <c r="C532" s="30" t="s">
        <v>162</v>
      </c>
      <c r="D532" s="30" t="s">
        <v>127</v>
      </c>
      <c r="E532" s="30">
        <v>49901</v>
      </c>
      <c r="F532" s="30">
        <v>40320</v>
      </c>
      <c r="G532" s="30" t="s">
        <v>26</v>
      </c>
      <c r="H532" s="31">
        <v>260000</v>
      </c>
      <c r="I532" s="31">
        <v>320000</v>
      </c>
      <c r="J532" s="31">
        <v>380000</v>
      </c>
      <c r="K532" s="31">
        <v>440000</v>
      </c>
      <c r="L532" s="31">
        <v>500000</v>
      </c>
      <c r="M532" s="31">
        <v>500000</v>
      </c>
      <c r="N532" s="31">
        <v>500000</v>
      </c>
      <c r="O532" s="31">
        <v>500000</v>
      </c>
      <c r="P532" s="31">
        <v>500000</v>
      </c>
      <c r="Q532" s="31">
        <v>500000</v>
      </c>
      <c r="R532" s="31">
        <v>500000</v>
      </c>
      <c r="S532" s="31">
        <v>500000</v>
      </c>
    </row>
    <row r="533" spans="1:79" ht="15" x14ac:dyDescent="0.2">
      <c r="A533" s="30">
        <v>3453</v>
      </c>
      <c r="B533" s="30">
        <v>1</v>
      </c>
      <c r="C533" s="30" t="s">
        <v>163</v>
      </c>
      <c r="D533" s="30" t="s">
        <v>141</v>
      </c>
      <c r="E533" s="30">
        <v>40000</v>
      </c>
      <c r="F533" s="30">
        <v>40320</v>
      </c>
      <c r="G533" s="30" t="s">
        <v>26</v>
      </c>
      <c r="H533" s="31">
        <v>0</v>
      </c>
      <c r="I533" s="31">
        <v>0</v>
      </c>
      <c r="J533" s="31">
        <v>50000</v>
      </c>
      <c r="K533" s="31">
        <v>100000</v>
      </c>
      <c r="L533" s="31">
        <v>150000</v>
      </c>
      <c r="M533" s="31">
        <v>200000</v>
      </c>
      <c r="N533" s="31">
        <v>250000</v>
      </c>
      <c r="O533" s="31">
        <v>300000</v>
      </c>
      <c r="P533" s="31">
        <v>315000</v>
      </c>
      <c r="Q533" s="31">
        <v>315000</v>
      </c>
      <c r="R533" s="31">
        <v>315000</v>
      </c>
      <c r="S533" s="31">
        <v>315000</v>
      </c>
    </row>
    <row r="534" spans="1:79" ht="15" x14ac:dyDescent="0.2">
      <c r="A534" s="30">
        <v>3467</v>
      </c>
      <c r="B534" s="30">
        <v>1</v>
      </c>
      <c r="C534" s="35" t="s">
        <v>169</v>
      </c>
      <c r="D534" s="30" t="s">
        <v>127</v>
      </c>
      <c r="E534" s="30" t="s">
        <v>99</v>
      </c>
      <c r="F534" s="30">
        <v>40320</v>
      </c>
      <c r="G534" s="30" t="s">
        <v>26</v>
      </c>
      <c r="H534" s="31">
        <v>0</v>
      </c>
      <c r="I534" s="31">
        <v>0</v>
      </c>
      <c r="J534" s="31">
        <v>0</v>
      </c>
      <c r="K534" s="31">
        <v>0</v>
      </c>
      <c r="L534" s="31">
        <v>0</v>
      </c>
      <c r="M534" s="31">
        <v>0</v>
      </c>
      <c r="N534" s="31">
        <v>0</v>
      </c>
      <c r="O534" s="31">
        <v>0</v>
      </c>
      <c r="P534" s="31">
        <v>0</v>
      </c>
      <c r="Q534" s="31">
        <v>16667</v>
      </c>
      <c r="R534" s="31">
        <v>33334</v>
      </c>
      <c r="S534" s="31">
        <v>50000</v>
      </c>
    </row>
    <row r="535" spans="1:79" ht="15" x14ac:dyDescent="0.2">
      <c r="A535" s="30">
        <v>3477</v>
      </c>
      <c r="B535" s="30">
        <v>1</v>
      </c>
      <c r="C535" s="30" t="s">
        <v>170</v>
      </c>
      <c r="D535" s="30" t="s">
        <v>127</v>
      </c>
      <c r="E535" s="30" t="s">
        <v>99</v>
      </c>
      <c r="F535" s="30">
        <v>40323</v>
      </c>
      <c r="G535" s="30" t="s">
        <v>26</v>
      </c>
      <c r="H535" s="31">
        <v>150000</v>
      </c>
      <c r="I535" s="31">
        <v>280000</v>
      </c>
      <c r="J535" s="31">
        <v>430000</v>
      </c>
      <c r="K535" s="31">
        <v>580000</v>
      </c>
      <c r="L535" s="31">
        <v>680000</v>
      </c>
      <c r="M535" s="31">
        <v>704000</v>
      </c>
      <c r="N535" s="31">
        <v>704000</v>
      </c>
      <c r="O535" s="31">
        <v>704000</v>
      </c>
      <c r="P535" s="31">
        <v>704000</v>
      </c>
      <c r="Q535" s="31">
        <v>704000</v>
      </c>
      <c r="R535" s="31">
        <v>704000</v>
      </c>
      <c r="S535" s="31">
        <v>704000</v>
      </c>
    </row>
    <row r="536" spans="1:79" ht="15" x14ac:dyDescent="0.2">
      <c r="A536" s="30">
        <v>3480</v>
      </c>
      <c r="B536" s="30">
        <v>1</v>
      </c>
      <c r="C536" s="30" t="s">
        <v>172</v>
      </c>
      <c r="D536" s="30" t="s">
        <v>127</v>
      </c>
      <c r="E536" s="30">
        <v>40000</v>
      </c>
      <c r="F536" s="30">
        <v>40320</v>
      </c>
      <c r="G536" s="30" t="s">
        <v>26</v>
      </c>
      <c r="H536" s="31">
        <v>25000</v>
      </c>
      <c r="I536" s="31">
        <v>50000</v>
      </c>
      <c r="J536" s="31">
        <v>50000</v>
      </c>
      <c r="K536" s="31">
        <v>50000</v>
      </c>
      <c r="L536" s="31">
        <v>50000</v>
      </c>
      <c r="M536" s="31">
        <v>50000</v>
      </c>
      <c r="N536" s="31">
        <v>50000</v>
      </c>
      <c r="O536" s="31">
        <v>50000</v>
      </c>
      <c r="P536" s="31">
        <v>50000</v>
      </c>
      <c r="Q536" s="31">
        <v>50000</v>
      </c>
      <c r="R536" s="31">
        <v>50000</v>
      </c>
      <c r="S536" s="31">
        <v>50000</v>
      </c>
    </row>
    <row r="537" spans="1:79" ht="15" x14ac:dyDescent="0.2">
      <c r="A537" s="30">
        <v>3484</v>
      </c>
      <c r="B537" s="30">
        <v>1</v>
      </c>
      <c r="C537" s="30" t="s">
        <v>174</v>
      </c>
      <c r="D537" s="30" t="s">
        <v>127</v>
      </c>
      <c r="E537" s="30">
        <v>40000</v>
      </c>
      <c r="F537" s="30">
        <v>40320</v>
      </c>
      <c r="G537" s="30" t="s">
        <v>26</v>
      </c>
      <c r="H537" s="31">
        <v>25000</v>
      </c>
      <c r="I537" s="31">
        <v>50000</v>
      </c>
      <c r="J537" s="31">
        <v>50000</v>
      </c>
      <c r="K537" s="31">
        <v>50000</v>
      </c>
      <c r="L537" s="31">
        <v>50000</v>
      </c>
      <c r="M537" s="31">
        <v>50000</v>
      </c>
      <c r="N537" s="31">
        <v>50000</v>
      </c>
      <c r="O537" s="31">
        <v>50000</v>
      </c>
      <c r="P537" s="31">
        <v>50000</v>
      </c>
      <c r="Q537" s="31">
        <v>50000</v>
      </c>
      <c r="R537" s="31">
        <v>50000</v>
      </c>
      <c r="S537" s="31">
        <v>50000</v>
      </c>
    </row>
    <row r="538" spans="1:79" ht="15" x14ac:dyDescent="0.2">
      <c r="A538" s="30">
        <v>3485</v>
      </c>
      <c r="B538" s="30">
        <v>1</v>
      </c>
      <c r="C538" s="30" t="s">
        <v>175</v>
      </c>
      <c r="D538" s="30" t="s">
        <v>109</v>
      </c>
      <c r="E538" s="30">
        <v>40000</v>
      </c>
      <c r="F538" s="30">
        <v>40320</v>
      </c>
      <c r="G538" s="30" t="s">
        <v>26</v>
      </c>
      <c r="H538" s="31">
        <v>100000</v>
      </c>
      <c r="I538" s="31">
        <v>200000</v>
      </c>
      <c r="J538" s="31">
        <v>300000</v>
      </c>
      <c r="K538" s="31">
        <v>375000</v>
      </c>
      <c r="L538" s="31">
        <v>450000</v>
      </c>
      <c r="M538" s="31">
        <v>450000</v>
      </c>
      <c r="N538" s="31">
        <v>450000</v>
      </c>
      <c r="O538" s="31">
        <v>450000</v>
      </c>
      <c r="P538" s="31">
        <v>450000</v>
      </c>
      <c r="Q538" s="31">
        <v>450000</v>
      </c>
      <c r="R538" s="31">
        <v>450000</v>
      </c>
      <c r="S538" s="31">
        <v>450000</v>
      </c>
    </row>
    <row r="539" spans="1:79" ht="15" x14ac:dyDescent="0.2">
      <c r="A539" s="30">
        <v>3487</v>
      </c>
      <c r="B539" s="30">
        <v>1</v>
      </c>
      <c r="C539" s="30" t="s">
        <v>176</v>
      </c>
      <c r="D539" s="30" t="s">
        <v>127</v>
      </c>
      <c r="E539" s="30">
        <v>40000</v>
      </c>
      <c r="F539" s="30">
        <v>40320</v>
      </c>
      <c r="G539" s="30" t="s">
        <v>26</v>
      </c>
      <c r="H539" s="31">
        <v>60000</v>
      </c>
      <c r="I539" s="31">
        <v>120000</v>
      </c>
      <c r="J539" s="31">
        <v>160000</v>
      </c>
      <c r="K539" s="31">
        <v>160000</v>
      </c>
      <c r="L539" s="31">
        <v>160000</v>
      </c>
      <c r="M539" s="31">
        <v>160000</v>
      </c>
      <c r="N539" s="31">
        <v>160000</v>
      </c>
      <c r="O539" s="31">
        <v>160000</v>
      </c>
      <c r="P539" s="31">
        <v>160000</v>
      </c>
      <c r="Q539" s="31">
        <v>160000</v>
      </c>
      <c r="R539" s="31">
        <v>160000</v>
      </c>
      <c r="S539" s="31">
        <v>160000</v>
      </c>
    </row>
    <row r="540" spans="1:79" ht="15" x14ac:dyDescent="0.2">
      <c r="A540" s="30">
        <v>3490</v>
      </c>
      <c r="B540" s="30">
        <v>1</v>
      </c>
      <c r="C540" s="30" t="s">
        <v>179</v>
      </c>
      <c r="D540" s="30" t="s">
        <v>141</v>
      </c>
      <c r="E540" s="30">
        <v>40000</v>
      </c>
      <c r="F540" s="30">
        <v>40323</v>
      </c>
      <c r="G540" s="30" t="s">
        <v>26</v>
      </c>
      <c r="H540" s="31">
        <v>150000</v>
      </c>
      <c r="I540" s="31">
        <v>900000</v>
      </c>
      <c r="J540" s="31">
        <v>2400000</v>
      </c>
      <c r="K540" s="31">
        <v>2900000</v>
      </c>
      <c r="L540" s="31">
        <v>3100000</v>
      </c>
      <c r="M540" s="31">
        <v>3200000</v>
      </c>
      <c r="N540" s="31">
        <v>3200000</v>
      </c>
      <c r="O540" s="31">
        <v>3200000</v>
      </c>
      <c r="P540" s="31">
        <v>3200000</v>
      </c>
      <c r="Q540" s="31">
        <v>3200000</v>
      </c>
      <c r="R540" s="31">
        <v>3200000</v>
      </c>
      <c r="S540" s="31">
        <v>3200000</v>
      </c>
    </row>
    <row r="541" spans="1:79" ht="15" x14ac:dyDescent="0.2">
      <c r="A541" s="30">
        <v>3702</v>
      </c>
      <c r="B541" s="30">
        <v>1</v>
      </c>
      <c r="C541" s="30" t="s">
        <v>186</v>
      </c>
      <c r="D541" s="30" t="s">
        <v>127</v>
      </c>
      <c r="E541" s="30">
        <v>40000</v>
      </c>
      <c r="F541" s="30">
        <v>40323</v>
      </c>
      <c r="G541" s="30" t="s">
        <v>26</v>
      </c>
      <c r="H541" s="31">
        <v>0</v>
      </c>
      <c r="I541" s="31">
        <v>0</v>
      </c>
      <c r="J541" s="31">
        <v>90000</v>
      </c>
      <c r="K541" s="31">
        <v>90000</v>
      </c>
      <c r="L541" s="31">
        <v>90000</v>
      </c>
      <c r="M541" s="31">
        <v>190000</v>
      </c>
      <c r="N541" s="31">
        <v>190000</v>
      </c>
      <c r="O541" s="31">
        <v>190000</v>
      </c>
      <c r="P541" s="31">
        <v>190000</v>
      </c>
      <c r="Q541" s="31">
        <v>250000</v>
      </c>
      <c r="R541" s="31">
        <v>250000</v>
      </c>
      <c r="S541" s="31">
        <v>250000</v>
      </c>
    </row>
    <row r="542" spans="1:79" ht="15" x14ac:dyDescent="0.2">
      <c r="A542" s="30">
        <v>3714</v>
      </c>
      <c r="B542" s="30">
        <v>1</v>
      </c>
      <c r="C542" s="30" t="s">
        <v>100</v>
      </c>
      <c r="D542" s="30" t="s">
        <v>86</v>
      </c>
      <c r="E542" s="30" t="s">
        <v>99</v>
      </c>
      <c r="F542" s="30">
        <v>40323</v>
      </c>
      <c r="G542" s="30" t="s">
        <v>26</v>
      </c>
      <c r="H542" s="31">
        <v>0</v>
      </c>
      <c r="I542" s="31">
        <v>10000</v>
      </c>
      <c r="J542" s="31">
        <v>20000</v>
      </c>
      <c r="K542" s="31">
        <v>30000</v>
      </c>
      <c r="L542" s="31">
        <v>40000</v>
      </c>
      <c r="M542" s="31">
        <v>50000</v>
      </c>
      <c r="N542" s="31">
        <v>60000</v>
      </c>
      <c r="O542" s="31">
        <v>70000</v>
      </c>
      <c r="P542" s="31">
        <v>80000</v>
      </c>
      <c r="Q542" s="31">
        <v>90000</v>
      </c>
      <c r="R542" s="31">
        <v>100000</v>
      </c>
      <c r="S542" s="31">
        <v>100000</v>
      </c>
    </row>
    <row r="543" spans="1:79" ht="15" x14ac:dyDescent="0.2">
      <c r="A543" s="30">
        <v>3735</v>
      </c>
      <c r="B543" s="30">
        <v>1</v>
      </c>
      <c r="C543" s="35" t="s">
        <v>189</v>
      </c>
      <c r="D543" s="30" t="s">
        <v>96</v>
      </c>
      <c r="E543" s="30" t="s">
        <v>99</v>
      </c>
      <c r="F543" s="30">
        <v>40323</v>
      </c>
      <c r="G543" s="30" t="s">
        <v>26</v>
      </c>
      <c r="H543" s="31">
        <v>125000</v>
      </c>
      <c r="I543" s="31">
        <v>205000</v>
      </c>
      <c r="J543" s="31">
        <v>260000</v>
      </c>
      <c r="K543" s="31">
        <v>310000</v>
      </c>
      <c r="L543" s="31">
        <v>410000</v>
      </c>
      <c r="M543" s="31">
        <v>510000</v>
      </c>
      <c r="N543" s="31">
        <v>610000</v>
      </c>
      <c r="O543" s="31">
        <v>710000</v>
      </c>
      <c r="P543" s="31">
        <v>760000</v>
      </c>
      <c r="Q543" s="31">
        <v>860000</v>
      </c>
      <c r="R543" s="31">
        <v>960000</v>
      </c>
      <c r="S543" s="31">
        <v>1035000</v>
      </c>
    </row>
    <row r="544" spans="1:79" ht="15" x14ac:dyDescent="0.2">
      <c r="A544" s="30">
        <v>3742</v>
      </c>
      <c r="B544" s="30">
        <v>1</v>
      </c>
      <c r="C544" s="30" t="s">
        <v>190</v>
      </c>
      <c r="D544" s="30" t="s">
        <v>92</v>
      </c>
      <c r="E544" s="30">
        <v>40000</v>
      </c>
      <c r="F544" s="30">
        <v>40322</v>
      </c>
      <c r="G544" s="30" t="s">
        <v>26</v>
      </c>
      <c r="H544" s="31">
        <v>5000</v>
      </c>
      <c r="I544" s="31">
        <v>10000</v>
      </c>
      <c r="J544" s="31">
        <v>20000</v>
      </c>
      <c r="K544" s="31">
        <v>35000</v>
      </c>
      <c r="L544" s="31">
        <v>50000</v>
      </c>
      <c r="M544" s="31">
        <v>80000</v>
      </c>
      <c r="N544" s="31">
        <v>110000</v>
      </c>
      <c r="O544" s="31">
        <v>135000</v>
      </c>
      <c r="P544" s="31">
        <v>265000</v>
      </c>
      <c r="Q544" s="31">
        <v>290000</v>
      </c>
      <c r="R544" s="31">
        <v>300000</v>
      </c>
      <c r="S544" s="31">
        <v>350000</v>
      </c>
    </row>
    <row r="545" spans="1:79" ht="15" x14ac:dyDescent="0.2">
      <c r="A545" s="30">
        <v>3748</v>
      </c>
      <c r="B545" s="30">
        <v>1</v>
      </c>
      <c r="C545" s="30" t="s">
        <v>191</v>
      </c>
      <c r="D545" s="30" t="s">
        <v>127</v>
      </c>
      <c r="E545" s="30">
        <v>40000</v>
      </c>
      <c r="F545" s="30">
        <v>40320</v>
      </c>
      <c r="G545" s="30" t="s">
        <v>26</v>
      </c>
      <c r="H545" s="31">
        <v>50000</v>
      </c>
      <c r="I545" s="31">
        <v>50000</v>
      </c>
      <c r="J545" s="31">
        <v>50000</v>
      </c>
      <c r="K545" s="31">
        <v>50000</v>
      </c>
      <c r="L545" s="31">
        <v>50000</v>
      </c>
      <c r="M545" s="31">
        <v>50000</v>
      </c>
      <c r="N545" s="31">
        <v>50000</v>
      </c>
      <c r="O545" s="31">
        <v>50000</v>
      </c>
      <c r="P545" s="31">
        <v>50000</v>
      </c>
      <c r="Q545" s="31">
        <v>50000</v>
      </c>
      <c r="R545" s="31">
        <v>50000</v>
      </c>
      <c r="S545" s="31">
        <v>50000</v>
      </c>
    </row>
    <row r="546" spans="1:79" ht="15" x14ac:dyDescent="0.2">
      <c r="A546" s="30">
        <v>3753</v>
      </c>
      <c r="B546" s="30">
        <v>1</v>
      </c>
      <c r="C546" s="30" t="s">
        <v>192</v>
      </c>
      <c r="D546" s="30" t="s">
        <v>127</v>
      </c>
      <c r="E546" s="30">
        <v>40000</v>
      </c>
      <c r="F546" s="30">
        <v>40323</v>
      </c>
      <c r="G546" s="30" t="s">
        <v>26</v>
      </c>
      <c r="H546" s="31">
        <v>25000</v>
      </c>
      <c r="I546" s="31">
        <v>50000</v>
      </c>
      <c r="J546" s="31">
        <v>50000</v>
      </c>
      <c r="K546" s="31">
        <v>50000</v>
      </c>
      <c r="L546" s="31">
        <v>50000</v>
      </c>
      <c r="M546" s="31">
        <v>50000</v>
      </c>
      <c r="N546" s="31">
        <v>50000</v>
      </c>
      <c r="O546" s="31">
        <v>50000</v>
      </c>
      <c r="P546" s="31">
        <v>50000</v>
      </c>
      <c r="Q546" s="31">
        <v>50000</v>
      </c>
      <c r="R546" s="31">
        <v>50000</v>
      </c>
      <c r="S546" s="31">
        <v>50000</v>
      </c>
    </row>
    <row r="547" spans="1:79" ht="15" x14ac:dyDescent="0.2">
      <c r="A547" s="30">
        <v>3756</v>
      </c>
      <c r="B547" s="30">
        <v>1</v>
      </c>
      <c r="C547" s="30" t="s">
        <v>194</v>
      </c>
      <c r="D547" s="30" t="s">
        <v>127</v>
      </c>
      <c r="E547" s="30">
        <v>40000</v>
      </c>
      <c r="F547" s="30">
        <v>40320</v>
      </c>
      <c r="G547" s="30" t="s">
        <v>26</v>
      </c>
      <c r="H547" s="31">
        <v>70000</v>
      </c>
      <c r="I547" s="31">
        <v>140000</v>
      </c>
      <c r="J547" s="31">
        <v>210000</v>
      </c>
      <c r="K547" s="31">
        <v>225000</v>
      </c>
      <c r="L547" s="31">
        <v>225000</v>
      </c>
      <c r="M547" s="31">
        <v>225000</v>
      </c>
      <c r="N547" s="31">
        <v>225000</v>
      </c>
      <c r="O547" s="31">
        <v>225000</v>
      </c>
      <c r="P547" s="31">
        <v>225000</v>
      </c>
      <c r="Q547" s="31">
        <v>225000</v>
      </c>
      <c r="R547" s="31">
        <v>225000</v>
      </c>
      <c r="S547" s="31">
        <v>225000</v>
      </c>
    </row>
    <row r="548" spans="1:79" ht="15" x14ac:dyDescent="0.2">
      <c r="A548" s="30">
        <v>4400</v>
      </c>
      <c r="B548" s="30">
        <v>1</v>
      </c>
      <c r="C548" s="30" t="s">
        <v>195</v>
      </c>
      <c r="D548" s="30" t="s">
        <v>86</v>
      </c>
      <c r="E548" s="30">
        <v>40000</v>
      </c>
      <c r="F548" s="30">
        <v>40323</v>
      </c>
      <c r="G548" s="30" t="s">
        <v>26</v>
      </c>
      <c r="H548" s="31">
        <v>0</v>
      </c>
      <c r="I548" s="31">
        <v>0</v>
      </c>
      <c r="J548" s="31">
        <v>40000</v>
      </c>
      <c r="K548" s="31">
        <v>40000</v>
      </c>
      <c r="L548" s="31">
        <v>40000</v>
      </c>
      <c r="M548" s="31">
        <v>80000</v>
      </c>
      <c r="N548" s="31">
        <v>80000</v>
      </c>
      <c r="O548" s="31">
        <v>80000</v>
      </c>
      <c r="P548" s="31">
        <v>120000</v>
      </c>
      <c r="Q548" s="31">
        <v>160000</v>
      </c>
      <c r="R548" s="31">
        <v>200000</v>
      </c>
      <c r="S548" s="31">
        <v>200000</v>
      </c>
    </row>
    <row r="549" spans="1:79" ht="15" x14ac:dyDescent="0.2">
      <c r="A549" s="25"/>
      <c r="B549" s="25"/>
      <c r="C549" s="25"/>
      <c r="D549" s="25"/>
      <c r="E549" s="25"/>
      <c r="F549" s="25"/>
      <c r="G549" s="25"/>
      <c r="H549" s="27"/>
      <c r="I549" s="27"/>
      <c r="J549" s="27"/>
      <c r="K549" s="27"/>
      <c r="L549" s="27"/>
      <c r="M549" s="27"/>
      <c r="N549" s="27"/>
      <c r="O549" s="27"/>
      <c r="P549" s="27"/>
      <c r="Q549" s="27"/>
      <c r="R549" s="27"/>
      <c r="S549" s="27"/>
    </row>
    <row r="550" spans="1:79" ht="16.5" thickBot="1" x14ac:dyDescent="0.3">
      <c r="A550" s="25"/>
      <c r="B550" s="25"/>
      <c r="C550" s="25"/>
      <c r="D550" s="25"/>
      <c r="E550" s="25"/>
      <c r="F550" s="25"/>
      <c r="G550" s="25"/>
      <c r="H550" s="36">
        <f>SUM(H500:H549)</f>
        <v>10954997</v>
      </c>
      <c r="I550" s="36">
        <f t="shared" ref="I550:N550" si="224">SUM(I500:I549)</f>
        <v>21119801</v>
      </c>
      <c r="J550" s="36">
        <f t="shared" si="224"/>
        <v>32405914</v>
      </c>
      <c r="K550" s="36">
        <f t="shared" si="224"/>
        <v>39996119</v>
      </c>
      <c r="L550" s="36">
        <f t="shared" si="224"/>
        <v>45876439</v>
      </c>
      <c r="M550" s="36">
        <f t="shared" si="224"/>
        <v>48676074</v>
      </c>
      <c r="N550" s="36">
        <f t="shared" si="224"/>
        <v>51298671</v>
      </c>
      <c r="O550" s="36">
        <f t="shared" ref="O550" si="225">SUM(O500:O549)</f>
        <v>56190679</v>
      </c>
      <c r="P550" s="36">
        <f t="shared" ref="P550" si="226">SUM(P500:P549)</f>
        <v>61833584</v>
      </c>
      <c r="Q550" s="36">
        <f t="shared" ref="Q550" si="227">SUM(Q500:Q549)</f>
        <v>73993880</v>
      </c>
      <c r="R550" s="36">
        <f t="shared" ref="R550" si="228">SUM(R500:R549)</f>
        <v>81294645</v>
      </c>
      <c r="S550" s="36">
        <f t="shared" ref="S550:T550" si="229">SUM(S500:S549)</f>
        <v>87572442</v>
      </c>
      <c r="T550" s="36">
        <f t="shared" si="229"/>
        <v>0</v>
      </c>
      <c r="U550" s="36">
        <f t="shared" ref="U550" si="230">SUM(U500:U549)</f>
        <v>0</v>
      </c>
      <c r="V550" s="36">
        <f t="shared" ref="V550" si="231">SUM(V500:V549)</f>
        <v>0</v>
      </c>
      <c r="W550" s="36">
        <f t="shared" ref="W550" si="232">SUM(W500:W549)</f>
        <v>0</v>
      </c>
      <c r="X550" s="36">
        <f t="shared" ref="X550" si="233">SUM(X500:X549)</f>
        <v>0</v>
      </c>
      <c r="Y550" s="36">
        <f t="shared" ref="Y550:Z550" si="234">SUM(Y500:Y549)</f>
        <v>0</v>
      </c>
      <c r="Z550" s="36">
        <f t="shared" si="234"/>
        <v>0</v>
      </c>
      <c r="AA550" s="36">
        <f t="shared" ref="AA550" si="235">SUM(AA500:AA549)</f>
        <v>0</v>
      </c>
      <c r="AB550" s="36">
        <f t="shared" ref="AB550" si="236">SUM(AB500:AB549)</f>
        <v>0</v>
      </c>
      <c r="AC550" s="36">
        <f t="shared" ref="AC550" si="237">SUM(AC500:AC549)</f>
        <v>0</v>
      </c>
      <c r="AD550" s="36">
        <f t="shared" ref="AD550" si="238">SUM(AD500:AD549)</f>
        <v>0</v>
      </c>
      <c r="AE550" s="36">
        <f t="shared" ref="AE550:AF550" si="239">SUM(AE500:AE549)</f>
        <v>0</v>
      </c>
      <c r="AF550" s="36">
        <f t="shared" si="239"/>
        <v>0</v>
      </c>
      <c r="AG550" s="36">
        <f t="shared" ref="AG550" si="240">SUM(AG500:AG549)</f>
        <v>0</v>
      </c>
      <c r="AH550" s="36">
        <f t="shared" ref="AH550" si="241">SUM(AH500:AH549)</f>
        <v>0</v>
      </c>
      <c r="AI550" s="36">
        <f t="shared" ref="AI550" si="242">SUM(AI500:AI549)</f>
        <v>0</v>
      </c>
      <c r="AJ550" s="36">
        <f t="shared" ref="AJ550" si="243">SUM(AJ500:AJ549)</f>
        <v>0</v>
      </c>
      <c r="AK550" s="36">
        <f t="shared" ref="AK550:AL550" si="244">SUM(AK500:AK549)</f>
        <v>0</v>
      </c>
      <c r="AL550" s="36">
        <f t="shared" si="244"/>
        <v>0</v>
      </c>
      <c r="AM550" s="36">
        <f t="shared" ref="AM550" si="245">SUM(AM500:AM549)</f>
        <v>0</v>
      </c>
      <c r="AN550" s="36">
        <f t="shared" ref="AN550" si="246">SUM(AN500:AN549)</f>
        <v>0</v>
      </c>
      <c r="AO550" s="36">
        <f t="shared" ref="AO550" si="247">SUM(AO500:AO549)</f>
        <v>0</v>
      </c>
      <c r="AP550" s="36">
        <f t="shared" ref="AP550" si="248">SUM(AP500:AP549)</f>
        <v>0</v>
      </c>
      <c r="AQ550" s="36">
        <f t="shared" ref="AQ550:AR550" si="249">SUM(AQ500:AQ549)</f>
        <v>0</v>
      </c>
      <c r="AR550" s="36">
        <f t="shared" si="249"/>
        <v>0</v>
      </c>
      <c r="AS550" s="36">
        <f t="shared" ref="AS550" si="250">SUM(AS500:AS549)</f>
        <v>0</v>
      </c>
      <c r="AT550" s="36">
        <f t="shared" ref="AT550" si="251">SUM(AT500:AT549)</f>
        <v>0</v>
      </c>
      <c r="AU550" s="36">
        <f t="shared" ref="AU550" si="252">SUM(AU500:AU549)</f>
        <v>0</v>
      </c>
      <c r="AV550" s="36">
        <f t="shared" ref="AV550" si="253">SUM(AV500:AV549)</f>
        <v>0</v>
      </c>
      <c r="AW550" s="36">
        <f t="shared" ref="AW550:AX550" si="254">SUM(AW500:AW549)</f>
        <v>0</v>
      </c>
      <c r="AX550" s="36">
        <f t="shared" si="254"/>
        <v>0</v>
      </c>
      <c r="AY550" s="36">
        <f t="shared" ref="AY550" si="255">SUM(AY500:AY549)</f>
        <v>0</v>
      </c>
      <c r="AZ550" s="36">
        <f t="shared" ref="AZ550" si="256">SUM(AZ500:AZ549)</f>
        <v>0</v>
      </c>
      <c r="BA550" s="36">
        <f t="shared" ref="BA550" si="257">SUM(BA500:BA549)</f>
        <v>0</v>
      </c>
      <c r="BB550" s="36">
        <f t="shared" ref="BB550" si="258">SUM(BB500:BB549)</f>
        <v>0</v>
      </c>
      <c r="BC550" s="36">
        <f t="shared" ref="BC550:BD550" si="259">SUM(BC500:BC549)</f>
        <v>0</v>
      </c>
      <c r="BD550" s="36">
        <f t="shared" si="259"/>
        <v>0</v>
      </c>
      <c r="BE550" s="36">
        <f t="shared" ref="BE550" si="260">SUM(BE500:BE549)</f>
        <v>0</v>
      </c>
      <c r="BF550" s="36">
        <f t="shared" ref="BF550" si="261">SUM(BF500:BF549)</f>
        <v>0</v>
      </c>
      <c r="BG550" s="36">
        <f t="shared" ref="BG550" si="262">SUM(BG500:BG549)</f>
        <v>0</v>
      </c>
      <c r="BH550" s="36">
        <f t="shared" ref="BH550" si="263">SUM(BH500:BH549)</f>
        <v>0</v>
      </c>
      <c r="BI550" s="36">
        <f t="shared" ref="BI550:BJ550" si="264">SUM(BI500:BI549)</f>
        <v>0</v>
      </c>
      <c r="BJ550" s="36">
        <f t="shared" si="264"/>
        <v>0</v>
      </c>
      <c r="BK550" s="36">
        <f t="shared" ref="BK550" si="265">SUM(BK500:BK549)</f>
        <v>0</v>
      </c>
      <c r="BL550" s="36">
        <f t="shared" ref="BL550" si="266">SUM(BL500:BL549)</f>
        <v>0</v>
      </c>
      <c r="BM550" s="36">
        <f t="shared" ref="BM550" si="267">SUM(BM500:BM549)</f>
        <v>0</v>
      </c>
      <c r="BN550" s="36">
        <f t="shared" ref="BN550" si="268">SUM(BN500:BN549)</f>
        <v>0</v>
      </c>
      <c r="BO550" s="36">
        <f t="shared" ref="BO550:BP550" si="269">SUM(BO500:BO549)</f>
        <v>0</v>
      </c>
      <c r="BP550" s="36">
        <f t="shared" si="269"/>
        <v>0</v>
      </c>
      <c r="BQ550" s="36">
        <f t="shared" ref="BQ550" si="270">SUM(BQ500:BQ549)</f>
        <v>0</v>
      </c>
      <c r="BR550" s="36">
        <f t="shared" ref="BR550" si="271">SUM(BR500:BR549)</f>
        <v>0</v>
      </c>
      <c r="BS550" s="36">
        <f t="shared" ref="BS550" si="272">SUM(BS500:BS549)</f>
        <v>0</v>
      </c>
      <c r="BT550" s="36">
        <f t="shared" ref="BT550" si="273">SUM(BT500:BT549)</f>
        <v>0</v>
      </c>
      <c r="BU550" s="36">
        <f t="shared" ref="BU550:BV550" si="274">SUM(BU500:BU549)</f>
        <v>0</v>
      </c>
      <c r="BV550" s="36">
        <f t="shared" si="274"/>
        <v>0</v>
      </c>
      <c r="BW550" s="36">
        <f t="shared" ref="BW550" si="275">SUM(BW500:BW549)</f>
        <v>0</v>
      </c>
      <c r="BX550" s="36">
        <f t="shared" ref="BX550" si="276">SUM(BX500:BX549)</f>
        <v>0</v>
      </c>
      <c r="BY550" s="36">
        <f t="shared" ref="BY550" si="277">SUM(BY500:BY549)</f>
        <v>0</v>
      </c>
      <c r="BZ550" s="36">
        <f t="shared" ref="BZ550" si="278">SUM(BZ500:BZ549)</f>
        <v>0</v>
      </c>
      <c r="CA550" s="36">
        <f t="shared" ref="CA550" si="279">SUM(CA500:CA549)</f>
        <v>0</v>
      </c>
    </row>
    <row r="551" spans="1:79" ht="15.75" thickTop="1" x14ac:dyDescent="0.2">
      <c r="A551" s="25"/>
      <c r="B551" s="25"/>
      <c r="C551" s="25"/>
      <c r="D551" s="25"/>
      <c r="E551" s="25"/>
      <c r="F551" s="25"/>
      <c r="G551" s="25"/>
      <c r="H551" s="27">
        <f t="shared" ref="H551:AM551" si="280">H550-H426</f>
        <v>0</v>
      </c>
      <c r="I551" s="27">
        <f t="shared" si="280"/>
        <v>0</v>
      </c>
      <c r="J551" s="27">
        <f t="shared" si="280"/>
        <v>0</v>
      </c>
      <c r="K551" s="27">
        <f t="shared" si="280"/>
        <v>0</v>
      </c>
      <c r="L551" s="27">
        <f t="shared" si="280"/>
        <v>0</v>
      </c>
      <c r="M551" s="27">
        <f t="shared" si="280"/>
        <v>0</v>
      </c>
      <c r="N551" s="27">
        <f t="shared" si="280"/>
        <v>0</v>
      </c>
      <c r="O551" s="27">
        <f t="shared" si="280"/>
        <v>0</v>
      </c>
      <c r="P551" s="27">
        <f t="shared" si="280"/>
        <v>0</v>
      </c>
      <c r="Q551" s="27">
        <f t="shared" si="280"/>
        <v>0</v>
      </c>
      <c r="R551" s="27">
        <f t="shared" si="280"/>
        <v>0</v>
      </c>
      <c r="S551" s="27">
        <f t="shared" si="280"/>
        <v>0</v>
      </c>
      <c r="T551" s="27">
        <f t="shared" si="280"/>
        <v>0</v>
      </c>
      <c r="U551" s="27">
        <f t="shared" si="280"/>
        <v>0</v>
      </c>
      <c r="V551" s="27">
        <f t="shared" si="280"/>
        <v>0</v>
      </c>
      <c r="W551" s="27">
        <f t="shared" si="280"/>
        <v>0</v>
      </c>
      <c r="X551" s="27">
        <f t="shared" si="280"/>
        <v>0</v>
      </c>
      <c r="Y551" s="27">
        <f t="shared" si="280"/>
        <v>0</v>
      </c>
      <c r="Z551" s="27">
        <f t="shared" si="280"/>
        <v>0</v>
      </c>
      <c r="AA551" s="27">
        <f t="shared" si="280"/>
        <v>0</v>
      </c>
      <c r="AB551" s="27">
        <f t="shared" si="280"/>
        <v>0</v>
      </c>
      <c r="AC551" s="27">
        <f t="shared" si="280"/>
        <v>0</v>
      </c>
      <c r="AD551" s="27">
        <f t="shared" si="280"/>
        <v>0</v>
      </c>
      <c r="AE551" s="27">
        <f t="shared" si="280"/>
        <v>0</v>
      </c>
      <c r="AF551" s="27">
        <f t="shared" si="280"/>
        <v>0</v>
      </c>
      <c r="AG551" s="27">
        <f t="shared" si="280"/>
        <v>0</v>
      </c>
      <c r="AH551" s="27">
        <f t="shared" si="280"/>
        <v>0</v>
      </c>
      <c r="AI551" s="27">
        <f t="shared" si="280"/>
        <v>0</v>
      </c>
      <c r="AJ551" s="27">
        <f t="shared" si="280"/>
        <v>0</v>
      </c>
      <c r="AK551" s="27">
        <f t="shared" si="280"/>
        <v>0</v>
      </c>
      <c r="AL551" s="27">
        <f t="shared" si="280"/>
        <v>0</v>
      </c>
      <c r="AM551" s="27">
        <f t="shared" si="280"/>
        <v>0</v>
      </c>
      <c r="AN551" s="27">
        <f t="shared" ref="AN551:BS551" si="281">AN550-AN426</f>
        <v>0</v>
      </c>
      <c r="AO551" s="27">
        <f t="shared" si="281"/>
        <v>0</v>
      </c>
      <c r="AP551" s="27">
        <f t="shared" si="281"/>
        <v>0</v>
      </c>
      <c r="AQ551" s="27">
        <f t="shared" si="281"/>
        <v>0</v>
      </c>
      <c r="AR551" s="27">
        <f t="shared" si="281"/>
        <v>0</v>
      </c>
      <c r="AS551" s="27">
        <f t="shared" si="281"/>
        <v>0</v>
      </c>
      <c r="AT551" s="27">
        <f t="shared" si="281"/>
        <v>0</v>
      </c>
      <c r="AU551" s="27">
        <f t="shared" si="281"/>
        <v>0</v>
      </c>
      <c r="AV551" s="27">
        <f t="shared" si="281"/>
        <v>0</v>
      </c>
      <c r="AW551" s="27">
        <f t="shared" si="281"/>
        <v>0</v>
      </c>
      <c r="AX551" s="27">
        <f t="shared" si="281"/>
        <v>0</v>
      </c>
      <c r="AY551" s="27">
        <f t="shared" si="281"/>
        <v>0</v>
      </c>
      <c r="AZ551" s="27">
        <f t="shared" si="281"/>
        <v>0</v>
      </c>
      <c r="BA551" s="27">
        <f t="shared" si="281"/>
        <v>0</v>
      </c>
      <c r="BB551" s="27">
        <f t="shared" si="281"/>
        <v>0</v>
      </c>
      <c r="BC551" s="27">
        <f t="shared" si="281"/>
        <v>0</v>
      </c>
      <c r="BD551" s="27">
        <f t="shared" si="281"/>
        <v>0</v>
      </c>
      <c r="BE551" s="27">
        <f t="shared" si="281"/>
        <v>0</v>
      </c>
      <c r="BF551" s="27">
        <f t="shared" si="281"/>
        <v>0</v>
      </c>
      <c r="BG551" s="27">
        <f t="shared" si="281"/>
        <v>0</v>
      </c>
      <c r="BH551" s="27">
        <f t="shared" si="281"/>
        <v>0</v>
      </c>
      <c r="BI551" s="27">
        <f t="shared" si="281"/>
        <v>0</v>
      </c>
      <c r="BJ551" s="27">
        <f t="shared" si="281"/>
        <v>0</v>
      </c>
      <c r="BK551" s="27">
        <f t="shared" si="281"/>
        <v>0</v>
      </c>
      <c r="BL551" s="27">
        <f t="shared" si="281"/>
        <v>0</v>
      </c>
      <c r="BM551" s="27">
        <f t="shared" si="281"/>
        <v>0</v>
      </c>
      <c r="BN551" s="27">
        <f t="shared" si="281"/>
        <v>0</v>
      </c>
      <c r="BO551" s="27">
        <f t="shared" si="281"/>
        <v>0</v>
      </c>
      <c r="BP551" s="27">
        <f t="shared" si="281"/>
        <v>0</v>
      </c>
      <c r="BQ551" s="27">
        <f t="shared" si="281"/>
        <v>0</v>
      </c>
      <c r="BR551" s="27">
        <f t="shared" si="281"/>
        <v>0</v>
      </c>
      <c r="BS551" s="27">
        <f t="shared" si="281"/>
        <v>0</v>
      </c>
      <c r="BT551" s="27">
        <f t="shared" ref="BT551:CA551" si="282">BT550-BT426</f>
        <v>0</v>
      </c>
      <c r="BU551" s="27">
        <f t="shared" si="282"/>
        <v>0</v>
      </c>
      <c r="BV551" s="27">
        <f t="shared" si="282"/>
        <v>0</v>
      </c>
      <c r="BW551" s="27">
        <f t="shared" si="282"/>
        <v>0</v>
      </c>
      <c r="BX551" s="27">
        <f t="shared" si="282"/>
        <v>0</v>
      </c>
      <c r="BY551" s="27">
        <f t="shared" si="282"/>
        <v>0</v>
      </c>
      <c r="BZ551" s="27">
        <f t="shared" si="282"/>
        <v>0</v>
      </c>
      <c r="CA551" s="27">
        <f t="shared" si="282"/>
        <v>0</v>
      </c>
    </row>
    <row r="552" spans="1:79" ht="15" x14ac:dyDescent="0.2">
      <c r="A552" s="25"/>
      <c r="B552" s="25"/>
      <c r="C552" s="25"/>
      <c r="D552" s="25"/>
      <c r="E552" s="25"/>
      <c r="F552" s="25"/>
      <c r="G552" s="25"/>
      <c r="H552" s="27"/>
      <c r="I552" s="27"/>
      <c r="J552" s="27"/>
      <c r="K552" s="27"/>
      <c r="L552" s="27"/>
      <c r="M552" s="27"/>
      <c r="N552" s="27"/>
      <c r="O552" s="27"/>
      <c r="P552" s="27"/>
      <c r="Q552" s="27"/>
      <c r="R552" s="27"/>
      <c r="S552" s="27"/>
    </row>
    <row r="553" spans="1:79" ht="15" x14ac:dyDescent="0.2">
      <c r="A553" s="30">
        <v>2553</v>
      </c>
      <c r="B553" s="30">
        <v>1</v>
      </c>
      <c r="C553" s="30" t="s">
        <v>196</v>
      </c>
      <c r="D553" s="30" t="s">
        <v>197</v>
      </c>
      <c r="E553" s="30">
        <v>40000</v>
      </c>
      <c r="F553" s="30">
        <v>40245</v>
      </c>
      <c r="G553" s="30" t="s">
        <v>26</v>
      </c>
      <c r="H553" s="31">
        <v>30735</v>
      </c>
      <c r="I553" s="31">
        <v>61986</v>
      </c>
      <c r="J553" s="31">
        <v>128517</v>
      </c>
      <c r="K553" s="31">
        <v>159716</v>
      </c>
      <c r="L553" s="31">
        <v>203003</v>
      </c>
      <c r="M553" s="31">
        <v>280278</v>
      </c>
      <c r="N553" s="31">
        <v>368504</v>
      </c>
      <c r="O553" s="31">
        <v>382864</v>
      </c>
      <c r="P553" s="31">
        <v>417731</v>
      </c>
      <c r="Q553" s="31">
        <v>454716</v>
      </c>
      <c r="R553" s="31">
        <v>487000</v>
      </c>
      <c r="S553" s="31">
        <v>516547</v>
      </c>
    </row>
    <row r="554" spans="1:79" ht="15" x14ac:dyDescent="0.2">
      <c r="A554" s="30">
        <v>2556</v>
      </c>
      <c r="B554" s="30">
        <v>1</v>
      </c>
      <c r="C554" s="30" t="s">
        <v>198</v>
      </c>
      <c r="D554" s="30" t="s">
        <v>199</v>
      </c>
      <c r="E554" s="30">
        <v>40000</v>
      </c>
      <c r="F554" s="30">
        <v>40245</v>
      </c>
      <c r="G554" s="30" t="s">
        <v>26</v>
      </c>
      <c r="H554" s="31">
        <v>187019</v>
      </c>
      <c r="I554" s="31">
        <v>312012</v>
      </c>
      <c r="J554" s="31">
        <v>479717</v>
      </c>
      <c r="K554" s="31">
        <v>619157</v>
      </c>
      <c r="L554" s="31">
        <v>705993</v>
      </c>
      <c r="M554" s="31">
        <v>852185</v>
      </c>
      <c r="N554" s="31">
        <v>978121</v>
      </c>
      <c r="O554" s="31">
        <v>1085056</v>
      </c>
      <c r="P554" s="31">
        <v>1241298</v>
      </c>
      <c r="Q554" s="31">
        <v>1325935</v>
      </c>
      <c r="R554" s="31">
        <v>1438680</v>
      </c>
      <c r="S554" s="31">
        <v>1570269</v>
      </c>
    </row>
    <row r="555" spans="1:79" ht="15" x14ac:dyDescent="0.2">
      <c r="A555" s="30">
        <v>2558</v>
      </c>
      <c r="B555" s="30">
        <v>1</v>
      </c>
      <c r="C555" s="30" t="s">
        <v>200</v>
      </c>
      <c r="D555" s="30" t="s">
        <v>25</v>
      </c>
      <c r="E555" s="30">
        <v>40000</v>
      </c>
      <c r="F555" s="30">
        <v>40245</v>
      </c>
      <c r="G555" s="30" t="s">
        <v>26</v>
      </c>
      <c r="H555" s="31">
        <v>189759</v>
      </c>
      <c r="I555" s="31">
        <v>396647</v>
      </c>
      <c r="J555" s="31">
        <v>624143</v>
      </c>
      <c r="K555" s="31">
        <v>865557</v>
      </c>
      <c r="L555" s="31">
        <v>1124099</v>
      </c>
      <c r="M555" s="31">
        <v>1406729</v>
      </c>
      <c r="N555" s="31">
        <v>1689359</v>
      </c>
      <c r="O555" s="31">
        <v>1965030</v>
      </c>
      <c r="P555" s="31">
        <v>2206175</v>
      </c>
      <c r="Q555" s="31">
        <v>2430191</v>
      </c>
      <c r="R555" s="31">
        <v>2602553</v>
      </c>
      <c r="S555" s="31">
        <v>2757784</v>
      </c>
    </row>
    <row r="556" spans="1:79" ht="15" x14ac:dyDescent="0.2">
      <c r="A556" s="30">
        <v>4999</v>
      </c>
      <c r="B556" s="30">
        <v>1</v>
      </c>
      <c r="C556" s="30" t="s">
        <v>201</v>
      </c>
      <c r="D556" s="30" t="s">
        <v>202</v>
      </c>
      <c r="E556" s="30">
        <v>0</v>
      </c>
      <c r="F556" s="30">
        <v>40242</v>
      </c>
      <c r="G556" s="30" t="s">
        <v>26</v>
      </c>
      <c r="H556" s="31">
        <v>2283</v>
      </c>
      <c r="I556" s="31">
        <f>15267+263</f>
        <v>15530</v>
      </c>
      <c r="J556" s="31">
        <f>16926+351</f>
        <v>17277</v>
      </c>
      <c r="K556" s="31">
        <f>39648+2113</f>
        <v>41761</v>
      </c>
      <c r="L556" s="31">
        <f>45462+2201</f>
        <v>47663</v>
      </c>
      <c r="M556" s="31">
        <f>55110+2464</f>
        <v>57574</v>
      </c>
      <c r="N556" s="31">
        <f>108204+5581</f>
        <v>113785</v>
      </c>
      <c r="O556" s="31">
        <f>121045+7072</f>
        <v>128117</v>
      </c>
      <c r="P556" s="31">
        <f>132870+8300</f>
        <v>141170</v>
      </c>
      <c r="Q556" s="31">
        <f>174069+11521</f>
        <v>185590</v>
      </c>
      <c r="R556" s="31">
        <f>177601+11696</f>
        <v>189297</v>
      </c>
      <c r="S556" s="31">
        <f>178349+11696</f>
        <v>190045</v>
      </c>
    </row>
    <row r="557" spans="1:79" ht="15" x14ac:dyDescent="0.2">
      <c r="A557" s="25"/>
      <c r="B557" s="25"/>
      <c r="C557" s="25"/>
      <c r="D557" s="25"/>
      <c r="E557" s="25"/>
      <c r="F557" s="25"/>
      <c r="G557" s="25"/>
      <c r="H557" s="27"/>
      <c r="I557" s="27"/>
      <c r="J557" s="27"/>
      <c r="K557" s="27"/>
      <c r="L557" s="27"/>
      <c r="M557" s="27"/>
      <c r="N557" s="27"/>
      <c r="O557" s="27"/>
      <c r="P557" s="27"/>
      <c r="Q557" s="27"/>
      <c r="R557" s="27"/>
      <c r="S557" s="27"/>
    </row>
    <row r="558" spans="1:79" ht="16.5" thickBot="1" x14ac:dyDescent="0.3">
      <c r="A558" s="25"/>
      <c r="B558" s="25"/>
      <c r="C558" s="25"/>
      <c r="D558" s="25"/>
      <c r="E558" s="25"/>
      <c r="F558" s="25"/>
      <c r="G558" s="25"/>
      <c r="H558" s="36">
        <f>SUM(H553:H557)</f>
        <v>409796</v>
      </c>
      <c r="I558" s="36">
        <f t="shared" ref="I558:S558" si="283">SUM(I553:I557)</f>
        <v>786175</v>
      </c>
      <c r="J558" s="36">
        <f t="shared" si="283"/>
        <v>1249654</v>
      </c>
      <c r="K558" s="36">
        <f t="shared" si="283"/>
        <v>1686191</v>
      </c>
      <c r="L558" s="36">
        <f t="shared" si="283"/>
        <v>2080758</v>
      </c>
      <c r="M558" s="36">
        <f t="shared" si="283"/>
        <v>2596766</v>
      </c>
      <c r="N558" s="36">
        <f t="shared" si="283"/>
        <v>3149769</v>
      </c>
      <c r="O558" s="36">
        <f t="shared" si="283"/>
        <v>3561067</v>
      </c>
      <c r="P558" s="36">
        <f t="shared" si="283"/>
        <v>4006374</v>
      </c>
      <c r="Q558" s="36">
        <f t="shared" si="283"/>
        <v>4396432</v>
      </c>
      <c r="R558" s="36">
        <f t="shared" si="283"/>
        <v>4717530</v>
      </c>
      <c r="S558" s="36">
        <f t="shared" si="283"/>
        <v>5034645</v>
      </c>
    </row>
    <row r="559" spans="1:79" ht="15.75" thickTop="1" x14ac:dyDescent="0.2">
      <c r="A559" s="25"/>
      <c r="B559" s="25"/>
      <c r="C559" s="25"/>
      <c r="D559" s="25"/>
      <c r="E559" s="25"/>
      <c r="F559" s="25"/>
      <c r="G559" s="25"/>
      <c r="H559" s="27">
        <f t="shared" ref="H559:S559" si="284">H558-H435</f>
        <v>0</v>
      </c>
      <c r="I559" s="27">
        <f t="shared" si="284"/>
        <v>0</v>
      </c>
      <c r="J559" s="27">
        <f t="shared" si="284"/>
        <v>0</v>
      </c>
      <c r="K559" s="27">
        <f t="shared" si="284"/>
        <v>0</v>
      </c>
      <c r="L559" s="27">
        <f t="shared" si="284"/>
        <v>0</v>
      </c>
      <c r="M559" s="27">
        <f t="shared" si="284"/>
        <v>0</v>
      </c>
      <c r="N559" s="27">
        <f t="shared" si="284"/>
        <v>0</v>
      </c>
      <c r="O559" s="27">
        <f t="shared" si="284"/>
        <v>0</v>
      </c>
      <c r="P559" s="27">
        <f t="shared" si="284"/>
        <v>0</v>
      </c>
      <c r="Q559" s="27">
        <f t="shared" si="284"/>
        <v>0</v>
      </c>
      <c r="R559" s="27">
        <f t="shared" si="284"/>
        <v>0</v>
      </c>
      <c r="S559" s="27">
        <f t="shared" si="284"/>
        <v>0</v>
      </c>
    </row>
    <row r="560" spans="1:79" ht="15" x14ac:dyDescent="0.2">
      <c r="A560" s="25"/>
      <c r="B560" s="25"/>
      <c r="C560" s="25"/>
      <c r="D560" s="25"/>
      <c r="E560" s="25"/>
      <c r="F560" s="25"/>
      <c r="G560" s="25"/>
      <c r="H560" s="27"/>
      <c r="I560" s="27"/>
      <c r="J560" s="27"/>
      <c r="K560" s="27"/>
      <c r="L560" s="27"/>
      <c r="M560" s="27"/>
      <c r="N560" s="27"/>
      <c r="O560" s="27"/>
      <c r="P560" s="27"/>
      <c r="Q560" s="27"/>
      <c r="R560" s="27"/>
      <c r="S560" s="27"/>
    </row>
    <row r="561" spans="1:19" ht="15.75" x14ac:dyDescent="0.25">
      <c r="A561" s="25"/>
      <c r="B561" s="25"/>
      <c r="C561" s="25"/>
      <c r="D561" s="25"/>
      <c r="E561" s="25"/>
      <c r="F561" s="25"/>
      <c r="G561" s="25"/>
      <c r="H561" s="26">
        <f t="shared" ref="H561:S561" si="285">H558+H550+H497</f>
        <v>14587793</v>
      </c>
      <c r="I561" s="26">
        <f t="shared" si="285"/>
        <v>28680976</v>
      </c>
      <c r="J561" s="26">
        <f t="shared" si="285"/>
        <v>44638568</v>
      </c>
      <c r="K561" s="26">
        <f t="shared" si="285"/>
        <v>56767310</v>
      </c>
      <c r="L561" s="26">
        <f t="shared" si="285"/>
        <v>66899197</v>
      </c>
      <c r="M561" s="26">
        <f t="shared" si="285"/>
        <v>74244840</v>
      </c>
      <c r="N561" s="26">
        <f t="shared" si="285"/>
        <v>81708440</v>
      </c>
      <c r="O561" s="26">
        <f t="shared" si="285"/>
        <v>91770746</v>
      </c>
      <c r="P561" s="26">
        <f t="shared" si="285"/>
        <v>102535958</v>
      </c>
      <c r="Q561" s="26">
        <f t="shared" si="285"/>
        <v>118973312</v>
      </c>
      <c r="R561" s="26">
        <f t="shared" si="285"/>
        <v>130474175</v>
      </c>
      <c r="S561" s="26">
        <f t="shared" si="285"/>
        <v>141099087</v>
      </c>
    </row>
    <row r="562" spans="1:19" x14ac:dyDescent="0.2">
      <c r="H562" s="20">
        <f t="shared" ref="H562:S562" si="286">H561-H558-H550-H497</f>
        <v>0</v>
      </c>
      <c r="I562" s="20">
        <f t="shared" si="286"/>
        <v>0</v>
      </c>
      <c r="J562" s="20">
        <f t="shared" si="286"/>
        <v>0</v>
      </c>
      <c r="K562" s="20">
        <f t="shared" si="286"/>
        <v>0</v>
      </c>
      <c r="L562" s="20">
        <f t="shared" si="286"/>
        <v>0</v>
      </c>
      <c r="M562" s="20">
        <f t="shared" si="286"/>
        <v>0</v>
      </c>
      <c r="N562" s="20">
        <f t="shared" si="286"/>
        <v>0</v>
      </c>
      <c r="O562" s="20">
        <f t="shared" si="286"/>
        <v>0</v>
      </c>
      <c r="P562" s="20">
        <f t="shared" si="286"/>
        <v>0</v>
      </c>
      <c r="Q562" s="20">
        <f t="shared" si="286"/>
        <v>0</v>
      </c>
      <c r="R562" s="20">
        <f t="shared" si="286"/>
        <v>0</v>
      </c>
      <c r="S562" s="20">
        <f t="shared" si="286"/>
        <v>0</v>
      </c>
    </row>
    <row r="564" spans="1:19" x14ac:dyDescent="0.2">
      <c r="H564" s="20">
        <f>H561-H438</f>
        <v>0</v>
      </c>
      <c r="I564" s="20">
        <f>I561-I438</f>
        <v>0</v>
      </c>
      <c r="J564" s="20">
        <f>J561-J438</f>
        <v>0</v>
      </c>
      <c r="K564" s="20">
        <f>K561-K438</f>
        <v>0</v>
      </c>
      <c r="L564" s="20">
        <f>L561-L438</f>
        <v>0</v>
      </c>
    </row>
  </sheetData>
  <pageMargins left="0.39" right="0.26" top="0.51" bottom="0.45" header="0.21" footer="0.21"/>
  <pageSetup scale="46" orientation="landscape" r:id="rId1"/>
  <headerFooter alignWithMargins="0">
    <oddFooter>&amp;L&amp;A&amp;C&amp;P of &amp;N&amp;R&amp;F</oddFooter>
  </headerFooter>
  <rowBreaks count="1" manualBreakCount="1">
    <brk id="70" max="65535" man="1"/>
  </rowBreaks>
  <colBreaks count="3" manualBreakCount="3">
    <brk id="19" max="1048575" man="1"/>
    <brk id="31" max="1048575" man="1"/>
    <brk id="43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304"/>
  <sheetViews>
    <sheetView workbookViewId="0">
      <selection activeCell="AD11" sqref="AD11"/>
    </sheetView>
  </sheetViews>
  <sheetFormatPr defaultRowHeight="12.75" x14ac:dyDescent="0.2"/>
  <cols>
    <col min="1" max="1" width="5.85546875" customWidth="1"/>
    <col min="2" max="2" width="6.42578125" customWidth="1"/>
    <col min="3" max="3" width="51.42578125" customWidth="1"/>
    <col min="4" max="4" width="8.28515625" customWidth="1"/>
    <col min="5" max="5" width="8.7109375" customWidth="1"/>
    <col min="6" max="6" width="6.5703125" customWidth="1"/>
    <col min="7" max="7" width="2.42578125" customWidth="1"/>
    <col min="8" max="8" width="10.28515625" customWidth="1"/>
    <col min="9" max="9" width="8.7109375" customWidth="1"/>
    <col min="11" max="11" width="9" customWidth="1"/>
    <col min="13" max="13" width="8.42578125" customWidth="1"/>
    <col min="14" max="14" width="8.140625" customWidth="1"/>
    <col min="15" max="15" width="9" customWidth="1"/>
    <col min="16" max="16" width="8.85546875" customWidth="1"/>
    <col min="17" max="17" width="8.7109375" customWidth="1"/>
    <col min="18" max="18" width="9" customWidth="1"/>
    <col min="19" max="19" width="8.85546875" customWidth="1"/>
    <col min="20" max="20" width="10.28515625" customWidth="1"/>
    <col min="21" max="21" width="8.7109375" customWidth="1"/>
    <col min="23" max="23" width="8.85546875" customWidth="1"/>
    <col min="25" max="25" width="8.42578125" customWidth="1"/>
    <col min="26" max="26" width="8.140625" customWidth="1"/>
    <col min="27" max="27" width="9" customWidth="1"/>
    <col min="28" max="28" width="8.85546875" customWidth="1"/>
    <col min="29" max="29" width="8.7109375" customWidth="1"/>
    <col min="30" max="30" width="9" customWidth="1"/>
    <col min="31" max="31" width="8.85546875" customWidth="1"/>
  </cols>
  <sheetData>
    <row r="1" spans="1:31" x14ac:dyDescent="0.2">
      <c r="A1" t="s">
        <v>203</v>
      </c>
      <c r="B1" t="s">
        <v>1</v>
      </c>
      <c r="C1" t="s">
        <v>204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8</v>
      </c>
      <c r="V1" t="s">
        <v>9</v>
      </c>
      <c r="W1" t="s">
        <v>10</v>
      </c>
      <c r="X1" t="s">
        <v>11</v>
      </c>
      <c r="Y1" t="s">
        <v>12</v>
      </c>
      <c r="Z1" t="s">
        <v>13</v>
      </c>
      <c r="AA1" t="s">
        <v>14</v>
      </c>
      <c r="AB1" t="s">
        <v>15</v>
      </c>
      <c r="AC1" t="s">
        <v>16</v>
      </c>
      <c r="AD1" t="s">
        <v>17</v>
      </c>
      <c r="AE1" t="s">
        <v>18</v>
      </c>
    </row>
    <row r="2" spans="1:31" x14ac:dyDescent="0.2">
      <c r="A2">
        <v>2550</v>
      </c>
      <c r="B2">
        <v>1</v>
      </c>
      <c r="C2" t="s">
        <v>24</v>
      </c>
      <c r="D2" t="s">
        <v>25</v>
      </c>
      <c r="E2">
        <v>40000</v>
      </c>
      <c r="F2">
        <v>40312</v>
      </c>
      <c r="G2" t="s">
        <v>26</v>
      </c>
      <c r="H2">
        <v>48000</v>
      </c>
      <c r="I2">
        <v>124000</v>
      </c>
      <c r="J2">
        <v>140000</v>
      </c>
      <c r="K2">
        <v>138000</v>
      </c>
      <c r="L2">
        <v>138000</v>
      </c>
      <c r="M2">
        <v>99000</v>
      </c>
      <c r="N2">
        <v>16000</v>
      </c>
      <c r="O2">
        <v>120000</v>
      </c>
      <c r="P2">
        <v>170000</v>
      </c>
      <c r="Q2">
        <v>19000</v>
      </c>
      <c r="R2">
        <v>72000</v>
      </c>
      <c r="S2">
        <v>107000</v>
      </c>
      <c r="T2">
        <v>49040</v>
      </c>
      <c r="U2">
        <v>127504</v>
      </c>
      <c r="V2">
        <v>144178</v>
      </c>
      <c r="W2">
        <v>142461</v>
      </c>
      <c r="X2">
        <v>142339</v>
      </c>
      <c r="Y2">
        <v>102494</v>
      </c>
      <c r="Z2">
        <v>12260</v>
      </c>
      <c r="AA2">
        <v>125910</v>
      </c>
      <c r="AB2">
        <v>182674</v>
      </c>
      <c r="AC2">
        <v>12260</v>
      </c>
      <c r="AD2">
        <v>74541</v>
      </c>
      <c r="AE2">
        <v>110339</v>
      </c>
    </row>
    <row r="3" spans="1:31" x14ac:dyDescent="0.2">
      <c r="A3">
        <v>2551</v>
      </c>
      <c r="B3">
        <v>1</v>
      </c>
      <c r="C3" t="s">
        <v>27</v>
      </c>
      <c r="D3" t="s">
        <v>28</v>
      </c>
      <c r="E3">
        <v>40000</v>
      </c>
      <c r="F3">
        <v>40312</v>
      </c>
      <c r="G3" t="s">
        <v>26</v>
      </c>
      <c r="H3">
        <v>572000</v>
      </c>
      <c r="I3">
        <v>652000</v>
      </c>
      <c r="J3">
        <v>656000</v>
      </c>
      <c r="K3">
        <v>581000</v>
      </c>
      <c r="L3">
        <v>649000</v>
      </c>
      <c r="M3">
        <v>747000</v>
      </c>
      <c r="N3">
        <v>835000</v>
      </c>
      <c r="O3">
        <v>800000</v>
      </c>
      <c r="P3">
        <v>754000</v>
      </c>
      <c r="Q3">
        <v>609000</v>
      </c>
      <c r="R3">
        <v>434000</v>
      </c>
      <c r="S3">
        <v>243000</v>
      </c>
      <c r="T3">
        <v>597561</v>
      </c>
      <c r="U3">
        <v>681014</v>
      </c>
      <c r="V3">
        <v>685738</v>
      </c>
      <c r="W3">
        <v>607796</v>
      </c>
      <c r="X3">
        <v>677865</v>
      </c>
      <c r="Y3">
        <v>781002</v>
      </c>
      <c r="Z3">
        <v>872328</v>
      </c>
      <c r="AA3">
        <v>836113</v>
      </c>
      <c r="AB3">
        <v>789662</v>
      </c>
      <c r="AC3">
        <v>636926</v>
      </c>
      <c r="AD3">
        <v>453485</v>
      </c>
      <c r="AE3">
        <v>253510</v>
      </c>
    </row>
    <row r="4" spans="1:31" x14ac:dyDescent="0.2">
      <c r="A4">
        <v>2552</v>
      </c>
      <c r="B4">
        <v>1</v>
      </c>
      <c r="C4" t="s">
        <v>29</v>
      </c>
      <c r="D4" t="s">
        <v>30</v>
      </c>
      <c r="E4">
        <v>40000</v>
      </c>
      <c r="F4">
        <v>40312</v>
      </c>
      <c r="G4" t="s">
        <v>26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109000</v>
      </c>
      <c r="O4">
        <v>1000</v>
      </c>
      <c r="P4">
        <v>12000</v>
      </c>
      <c r="Q4">
        <v>12000</v>
      </c>
      <c r="R4">
        <v>10000</v>
      </c>
      <c r="S4">
        <v>14000</v>
      </c>
      <c r="T4">
        <v>15698</v>
      </c>
      <c r="U4">
        <v>15920</v>
      </c>
      <c r="V4">
        <v>17562</v>
      </c>
      <c r="W4">
        <v>14090</v>
      </c>
      <c r="X4">
        <v>10431</v>
      </c>
      <c r="Y4">
        <v>15322</v>
      </c>
      <c r="Z4">
        <v>9781</v>
      </c>
      <c r="AA4">
        <v>19648</v>
      </c>
      <c r="AB4">
        <v>13270</v>
      </c>
      <c r="AC4">
        <v>12620</v>
      </c>
      <c r="AD4">
        <v>11183</v>
      </c>
      <c r="AE4">
        <v>15475</v>
      </c>
    </row>
    <row r="5" spans="1:31" x14ac:dyDescent="0.2">
      <c r="A5">
        <v>2552</v>
      </c>
      <c r="B5">
        <v>2</v>
      </c>
      <c r="C5" t="s">
        <v>29</v>
      </c>
      <c r="D5" t="s">
        <v>31</v>
      </c>
      <c r="E5">
        <v>40000</v>
      </c>
      <c r="F5">
        <v>40312</v>
      </c>
      <c r="G5" t="s">
        <v>26</v>
      </c>
      <c r="H5">
        <v>425000</v>
      </c>
      <c r="I5">
        <v>427000</v>
      </c>
      <c r="J5">
        <v>463000</v>
      </c>
      <c r="K5">
        <v>389000</v>
      </c>
      <c r="L5">
        <v>286000</v>
      </c>
      <c r="M5">
        <v>417000</v>
      </c>
      <c r="N5">
        <v>314000</v>
      </c>
      <c r="O5">
        <v>482000</v>
      </c>
      <c r="P5">
        <v>325000</v>
      </c>
      <c r="Q5">
        <v>297000</v>
      </c>
      <c r="R5">
        <v>319000</v>
      </c>
      <c r="S5">
        <v>356000</v>
      </c>
      <c r="T5">
        <v>595350</v>
      </c>
      <c r="U5">
        <v>597870</v>
      </c>
      <c r="V5">
        <v>647640</v>
      </c>
      <c r="W5">
        <v>544320</v>
      </c>
      <c r="X5">
        <v>400680</v>
      </c>
      <c r="Y5">
        <v>583380</v>
      </c>
      <c r="Z5">
        <v>439110</v>
      </c>
      <c r="AA5">
        <v>674730</v>
      </c>
      <c r="AB5">
        <v>455490</v>
      </c>
      <c r="AC5">
        <v>416430</v>
      </c>
      <c r="AD5">
        <v>447300</v>
      </c>
      <c r="AE5">
        <v>497700</v>
      </c>
    </row>
    <row r="6" spans="1:31" x14ac:dyDescent="0.2">
      <c r="A6">
        <v>2553</v>
      </c>
      <c r="B6">
        <v>1</v>
      </c>
      <c r="C6" t="s">
        <v>196</v>
      </c>
      <c r="D6" t="s">
        <v>197</v>
      </c>
      <c r="E6">
        <v>40000</v>
      </c>
      <c r="F6">
        <v>40245</v>
      </c>
      <c r="G6" t="s">
        <v>26</v>
      </c>
      <c r="H6">
        <v>30735</v>
      </c>
      <c r="I6">
        <v>31251</v>
      </c>
      <c r="J6">
        <v>66531</v>
      </c>
      <c r="K6">
        <v>31199</v>
      </c>
      <c r="L6">
        <v>43287</v>
      </c>
      <c r="M6">
        <v>77275</v>
      </c>
      <c r="N6">
        <v>88226</v>
      </c>
      <c r="O6">
        <v>14360</v>
      </c>
      <c r="P6">
        <v>34867</v>
      </c>
      <c r="Q6">
        <v>36985</v>
      </c>
      <c r="R6">
        <v>32284</v>
      </c>
      <c r="S6">
        <v>29547</v>
      </c>
      <c r="T6">
        <v>30735</v>
      </c>
      <c r="U6">
        <v>31251</v>
      </c>
      <c r="V6">
        <v>66531</v>
      </c>
      <c r="W6">
        <v>31199</v>
      </c>
      <c r="X6">
        <v>43287</v>
      </c>
      <c r="Y6">
        <v>77275</v>
      </c>
      <c r="Z6">
        <v>88226</v>
      </c>
      <c r="AA6">
        <v>14360</v>
      </c>
      <c r="AB6">
        <v>34867</v>
      </c>
      <c r="AC6">
        <v>36985</v>
      </c>
      <c r="AD6">
        <v>32284</v>
      </c>
      <c r="AE6">
        <v>29547</v>
      </c>
    </row>
    <row r="7" spans="1:31" x14ac:dyDescent="0.2">
      <c r="A7">
        <v>2554</v>
      </c>
      <c r="B7">
        <v>1</v>
      </c>
      <c r="C7" t="s">
        <v>32</v>
      </c>
      <c r="D7" t="s">
        <v>30</v>
      </c>
      <c r="E7">
        <v>40000</v>
      </c>
      <c r="F7">
        <v>40312</v>
      </c>
      <c r="G7" t="s">
        <v>26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123000</v>
      </c>
      <c r="P7">
        <v>17000</v>
      </c>
      <c r="Q7">
        <v>15000</v>
      </c>
      <c r="R7">
        <v>10000</v>
      </c>
      <c r="S7">
        <v>28000</v>
      </c>
      <c r="T7">
        <v>18810</v>
      </c>
      <c r="U7">
        <v>17222</v>
      </c>
      <c r="V7">
        <v>13878</v>
      </c>
      <c r="W7">
        <v>15279</v>
      </c>
      <c r="X7">
        <v>10930</v>
      </c>
      <c r="Y7">
        <v>18350</v>
      </c>
      <c r="Z7">
        <v>4411</v>
      </c>
      <c r="AA7">
        <v>34547</v>
      </c>
      <c r="AB7">
        <v>18623</v>
      </c>
      <c r="AC7">
        <v>16782</v>
      </c>
      <c r="AD7">
        <v>10366</v>
      </c>
      <c r="AE7">
        <v>29802</v>
      </c>
    </row>
    <row r="8" spans="1:31" x14ac:dyDescent="0.2">
      <c r="A8">
        <v>2554</v>
      </c>
      <c r="B8">
        <v>2</v>
      </c>
      <c r="C8" t="s">
        <v>32</v>
      </c>
      <c r="D8" t="s">
        <v>31</v>
      </c>
      <c r="E8">
        <v>40000</v>
      </c>
      <c r="F8">
        <v>40312</v>
      </c>
      <c r="G8" t="s">
        <v>26</v>
      </c>
      <c r="H8">
        <v>523000</v>
      </c>
      <c r="I8">
        <v>513000</v>
      </c>
      <c r="J8">
        <v>459000</v>
      </c>
      <c r="K8">
        <v>546000</v>
      </c>
      <c r="L8">
        <v>423000</v>
      </c>
      <c r="M8">
        <v>323000</v>
      </c>
      <c r="N8">
        <v>426000</v>
      </c>
      <c r="O8">
        <v>527000</v>
      </c>
      <c r="P8">
        <v>456000</v>
      </c>
      <c r="Q8">
        <v>351000</v>
      </c>
      <c r="R8">
        <v>530000</v>
      </c>
      <c r="S8">
        <v>423000</v>
      </c>
      <c r="T8">
        <v>760000</v>
      </c>
      <c r="U8">
        <v>745600</v>
      </c>
      <c r="V8">
        <v>667200</v>
      </c>
      <c r="W8">
        <v>792000</v>
      </c>
      <c r="X8">
        <v>615200</v>
      </c>
      <c r="Y8">
        <v>470400</v>
      </c>
      <c r="Z8">
        <v>620800</v>
      </c>
      <c r="AA8">
        <v>767200</v>
      </c>
      <c r="AB8">
        <v>663200</v>
      </c>
      <c r="AC8">
        <v>511200</v>
      </c>
      <c r="AD8">
        <v>771200</v>
      </c>
      <c r="AE8">
        <v>616000</v>
      </c>
    </row>
    <row r="9" spans="1:31" x14ac:dyDescent="0.2">
      <c r="A9">
        <v>2555</v>
      </c>
      <c r="B9">
        <v>1</v>
      </c>
      <c r="C9" t="s">
        <v>33</v>
      </c>
      <c r="D9" t="s">
        <v>34</v>
      </c>
      <c r="E9">
        <v>40000</v>
      </c>
      <c r="F9">
        <v>40312</v>
      </c>
      <c r="G9" t="s">
        <v>26</v>
      </c>
      <c r="H9">
        <v>100000</v>
      </c>
      <c r="I9">
        <v>50000</v>
      </c>
      <c r="J9">
        <v>50000</v>
      </c>
      <c r="K9">
        <v>0</v>
      </c>
      <c r="L9">
        <v>0</v>
      </c>
      <c r="M9">
        <v>0</v>
      </c>
      <c r="N9">
        <v>0</v>
      </c>
      <c r="O9">
        <v>0</v>
      </c>
      <c r="P9">
        <v>0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>
        <v>0</v>
      </c>
      <c r="AE9">
        <v>0</v>
      </c>
    </row>
    <row r="10" spans="1:31" x14ac:dyDescent="0.2">
      <c r="A10">
        <v>2556</v>
      </c>
      <c r="B10">
        <v>1</v>
      </c>
      <c r="C10" t="s">
        <v>198</v>
      </c>
      <c r="D10" t="s">
        <v>199</v>
      </c>
      <c r="E10">
        <v>40000</v>
      </c>
      <c r="F10">
        <v>40245</v>
      </c>
      <c r="G10" t="s">
        <v>26</v>
      </c>
      <c r="H10">
        <v>187019</v>
      </c>
      <c r="I10">
        <v>124993</v>
      </c>
      <c r="J10">
        <v>167705</v>
      </c>
      <c r="K10">
        <v>139440</v>
      </c>
      <c r="L10">
        <v>86836</v>
      </c>
      <c r="M10">
        <v>146192</v>
      </c>
      <c r="N10">
        <v>125936</v>
      </c>
      <c r="O10">
        <v>106935</v>
      </c>
      <c r="P10">
        <v>156242</v>
      </c>
      <c r="Q10">
        <v>84637</v>
      </c>
      <c r="R10">
        <v>112745</v>
      </c>
      <c r="S10">
        <v>131589</v>
      </c>
      <c r="T10">
        <v>187019</v>
      </c>
      <c r="U10">
        <v>124993</v>
      </c>
      <c r="V10">
        <v>167705</v>
      </c>
      <c r="W10">
        <v>139440</v>
      </c>
      <c r="X10">
        <v>86836</v>
      </c>
      <c r="Y10">
        <v>146192</v>
      </c>
      <c r="Z10">
        <v>125936</v>
      </c>
      <c r="AA10">
        <v>106935</v>
      </c>
      <c r="AB10">
        <v>156242</v>
      </c>
      <c r="AC10">
        <v>84637</v>
      </c>
      <c r="AD10">
        <v>112745</v>
      </c>
      <c r="AE10">
        <v>131589</v>
      </c>
    </row>
    <row r="11" spans="1:31" x14ac:dyDescent="0.2">
      <c r="A11">
        <v>2558</v>
      </c>
      <c r="B11">
        <v>1</v>
      </c>
      <c r="C11" t="s">
        <v>200</v>
      </c>
      <c r="D11" t="s">
        <v>25</v>
      </c>
      <c r="E11">
        <v>40000</v>
      </c>
      <c r="F11">
        <v>40245</v>
      </c>
      <c r="G11" t="s">
        <v>26</v>
      </c>
      <c r="H11">
        <v>189759</v>
      </c>
      <c r="I11">
        <v>206888</v>
      </c>
      <c r="J11">
        <v>227496</v>
      </c>
      <c r="K11">
        <v>241414</v>
      </c>
      <c r="L11">
        <v>258542</v>
      </c>
      <c r="M11">
        <v>282630</v>
      </c>
      <c r="N11">
        <v>282630</v>
      </c>
      <c r="O11">
        <v>275671</v>
      </c>
      <c r="P11">
        <v>241145</v>
      </c>
      <c r="Q11">
        <v>224016</v>
      </c>
      <c r="R11">
        <v>172362</v>
      </c>
      <c r="S11">
        <v>155231</v>
      </c>
      <c r="T11">
        <v>190659</v>
      </c>
      <c r="U11">
        <v>207938</v>
      </c>
      <c r="V11">
        <v>225216</v>
      </c>
      <c r="W11">
        <v>225216</v>
      </c>
      <c r="X11">
        <v>242495</v>
      </c>
      <c r="Y11">
        <v>259773</v>
      </c>
      <c r="Z11">
        <v>264434</v>
      </c>
      <c r="AA11">
        <v>264434</v>
      </c>
      <c r="AB11">
        <v>246842</v>
      </c>
      <c r="AC11">
        <v>229250</v>
      </c>
      <c r="AD11">
        <v>176363</v>
      </c>
      <c r="AE11">
        <v>158772</v>
      </c>
    </row>
    <row r="12" spans="1:31" x14ac:dyDescent="0.2">
      <c r="A12">
        <v>2559</v>
      </c>
      <c r="B12">
        <v>1</v>
      </c>
      <c r="C12" t="s">
        <v>35</v>
      </c>
      <c r="D12" t="s">
        <v>25</v>
      </c>
      <c r="E12">
        <v>40000</v>
      </c>
      <c r="F12">
        <v>40312</v>
      </c>
      <c r="G12" t="s">
        <v>26</v>
      </c>
      <c r="H12">
        <v>9000</v>
      </c>
      <c r="I12">
        <v>22000</v>
      </c>
      <c r="J12">
        <v>21000</v>
      </c>
      <c r="K12">
        <v>36000</v>
      </c>
      <c r="L12">
        <v>10000</v>
      </c>
      <c r="M12">
        <v>30000</v>
      </c>
      <c r="N12">
        <v>32000</v>
      </c>
      <c r="O12">
        <v>16000</v>
      </c>
      <c r="P12">
        <v>29000</v>
      </c>
      <c r="Q12">
        <v>19000</v>
      </c>
      <c r="R12">
        <v>23000</v>
      </c>
      <c r="S12">
        <v>14000</v>
      </c>
      <c r="T12">
        <v>9388</v>
      </c>
      <c r="U12">
        <v>22919</v>
      </c>
      <c r="V12">
        <v>21332</v>
      </c>
      <c r="W12">
        <v>36826</v>
      </c>
      <c r="X12">
        <v>10599</v>
      </c>
      <c r="Y12">
        <v>30639</v>
      </c>
      <c r="Z12">
        <v>32872</v>
      </c>
      <c r="AA12">
        <v>16490</v>
      </c>
      <c r="AB12">
        <v>29805</v>
      </c>
      <c r="AC12">
        <v>19529</v>
      </c>
      <c r="AD12">
        <v>23645</v>
      </c>
      <c r="AE12">
        <v>14956</v>
      </c>
    </row>
    <row r="13" spans="1:31" x14ac:dyDescent="0.2">
      <c r="A13">
        <v>2801</v>
      </c>
      <c r="B13">
        <v>1</v>
      </c>
      <c r="C13" t="s">
        <v>91</v>
      </c>
      <c r="D13" t="s">
        <v>92</v>
      </c>
      <c r="E13">
        <v>40000</v>
      </c>
      <c r="F13">
        <v>40323</v>
      </c>
      <c r="G13" t="s">
        <v>26</v>
      </c>
      <c r="H13">
        <v>76375</v>
      </c>
      <c r="I13">
        <v>260000</v>
      </c>
      <c r="J13">
        <v>20150</v>
      </c>
      <c r="K13">
        <v>40625</v>
      </c>
      <c r="L13">
        <v>65065</v>
      </c>
      <c r="M13">
        <v>32500</v>
      </c>
      <c r="N13">
        <v>8125</v>
      </c>
      <c r="O13">
        <v>21060</v>
      </c>
      <c r="P13">
        <v>22100</v>
      </c>
      <c r="Q13">
        <v>18655</v>
      </c>
      <c r="R13">
        <v>13000</v>
      </c>
      <c r="S13">
        <v>72345</v>
      </c>
      <c r="T13">
        <v>76375</v>
      </c>
      <c r="U13">
        <v>260000</v>
      </c>
      <c r="V13">
        <v>20150</v>
      </c>
      <c r="W13">
        <v>40625</v>
      </c>
      <c r="X13">
        <v>65065</v>
      </c>
      <c r="Y13">
        <v>32500</v>
      </c>
      <c r="Z13">
        <v>8125</v>
      </c>
      <c r="AA13">
        <v>21060</v>
      </c>
      <c r="AB13">
        <v>22100</v>
      </c>
      <c r="AC13">
        <v>18655</v>
      </c>
      <c r="AD13">
        <v>13000</v>
      </c>
      <c r="AE13">
        <v>72345</v>
      </c>
    </row>
    <row r="14" spans="1:31" x14ac:dyDescent="0.2">
      <c r="A14">
        <v>2802</v>
      </c>
      <c r="B14">
        <v>1</v>
      </c>
      <c r="C14" t="s">
        <v>93</v>
      </c>
      <c r="D14" t="s">
        <v>94</v>
      </c>
      <c r="E14">
        <v>40000</v>
      </c>
      <c r="F14">
        <v>40323</v>
      </c>
      <c r="G14" t="s">
        <v>26</v>
      </c>
      <c r="H14">
        <v>500000</v>
      </c>
      <c r="I14">
        <v>750000</v>
      </c>
      <c r="J14">
        <v>750000</v>
      </c>
      <c r="K14">
        <v>750000</v>
      </c>
      <c r="L14">
        <v>750000</v>
      </c>
      <c r="M14">
        <v>300000</v>
      </c>
      <c r="N14">
        <v>150000</v>
      </c>
      <c r="O14">
        <v>150000</v>
      </c>
      <c r="P14">
        <v>500000</v>
      </c>
      <c r="Q14">
        <v>500000</v>
      </c>
      <c r="R14">
        <v>500000</v>
      </c>
      <c r="S14">
        <v>400000</v>
      </c>
      <c r="T14">
        <v>351500</v>
      </c>
      <c r="U14">
        <v>314000</v>
      </c>
      <c r="V14">
        <v>409000</v>
      </c>
      <c r="W14">
        <v>307000</v>
      </c>
      <c r="X14">
        <v>478000</v>
      </c>
      <c r="Y14">
        <v>544500</v>
      </c>
      <c r="Z14">
        <v>277500</v>
      </c>
      <c r="AA14">
        <v>412500</v>
      </c>
      <c r="AB14">
        <v>374500</v>
      </c>
      <c r="AC14">
        <v>546000</v>
      </c>
      <c r="AD14">
        <v>603000</v>
      </c>
      <c r="AE14">
        <v>382500</v>
      </c>
    </row>
    <row r="15" spans="1:31" x14ac:dyDescent="0.2">
      <c r="A15">
        <v>2802</v>
      </c>
      <c r="B15">
        <v>3</v>
      </c>
      <c r="C15" t="s">
        <v>93</v>
      </c>
      <c r="D15" t="s">
        <v>95</v>
      </c>
      <c r="E15">
        <v>40000</v>
      </c>
      <c r="F15">
        <v>40323</v>
      </c>
      <c r="G15" t="s">
        <v>26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</row>
    <row r="16" spans="1:31" x14ac:dyDescent="0.2">
      <c r="A16">
        <v>2802</v>
      </c>
      <c r="B16">
        <v>4</v>
      </c>
      <c r="C16" t="s">
        <v>93</v>
      </c>
      <c r="D16" t="s">
        <v>96</v>
      </c>
      <c r="E16">
        <v>40000</v>
      </c>
      <c r="F16">
        <v>40323</v>
      </c>
      <c r="G16" t="s">
        <v>26</v>
      </c>
      <c r="H16">
        <v>0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  <c r="AB16">
        <v>0</v>
      </c>
      <c r="AC16">
        <v>0</v>
      </c>
      <c r="AD16">
        <v>0</v>
      </c>
      <c r="AE16">
        <v>0</v>
      </c>
    </row>
    <row r="17" spans="1:31" x14ac:dyDescent="0.2">
      <c r="A17">
        <v>2802</v>
      </c>
      <c r="B17">
        <v>5</v>
      </c>
      <c r="C17" t="s">
        <v>93</v>
      </c>
      <c r="D17" t="s">
        <v>97</v>
      </c>
      <c r="E17">
        <v>40000</v>
      </c>
      <c r="F17">
        <v>40323</v>
      </c>
      <c r="G17" t="s">
        <v>26</v>
      </c>
      <c r="H17">
        <v>0</v>
      </c>
      <c r="I17">
        <v>0</v>
      </c>
      <c r="J17">
        <v>0</v>
      </c>
      <c r="K17">
        <v>0</v>
      </c>
      <c r="L17">
        <v>0</v>
      </c>
      <c r="M17">
        <v>0</v>
      </c>
      <c r="N17">
        <v>0</v>
      </c>
      <c r="O17">
        <v>0</v>
      </c>
      <c r="P17">
        <v>0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>
        <v>0</v>
      </c>
      <c r="AB17">
        <v>0</v>
      </c>
      <c r="AC17">
        <v>0</v>
      </c>
      <c r="AD17">
        <v>0</v>
      </c>
      <c r="AE17">
        <v>0</v>
      </c>
    </row>
    <row r="18" spans="1:31" x14ac:dyDescent="0.2">
      <c r="A18">
        <v>2802</v>
      </c>
      <c r="B18">
        <v>6</v>
      </c>
      <c r="C18" t="s">
        <v>93</v>
      </c>
      <c r="D18" t="s">
        <v>97</v>
      </c>
      <c r="E18">
        <v>40000</v>
      </c>
      <c r="F18">
        <v>40323</v>
      </c>
      <c r="G18" t="s">
        <v>26</v>
      </c>
      <c r="H18">
        <v>0</v>
      </c>
      <c r="I18">
        <v>0</v>
      </c>
      <c r="J18">
        <v>0</v>
      </c>
      <c r="K18">
        <v>0</v>
      </c>
      <c r="L18">
        <v>0</v>
      </c>
      <c r="M18">
        <v>0</v>
      </c>
      <c r="N18">
        <v>0</v>
      </c>
      <c r="O18">
        <v>0</v>
      </c>
      <c r="P18">
        <v>0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  <c r="Z18">
        <v>0</v>
      </c>
      <c r="AA18">
        <v>0</v>
      </c>
      <c r="AB18">
        <v>0</v>
      </c>
      <c r="AC18">
        <v>0</v>
      </c>
      <c r="AD18">
        <v>0</v>
      </c>
      <c r="AE18">
        <v>0</v>
      </c>
    </row>
    <row r="19" spans="1:31" x14ac:dyDescent="0.2">
      <c r="A19">
        <v>2803</v>
      </c>
      <c r="B19">
        <v>1</v>
      </c>
      <c r="C19" t="s">
        <v>98</v>
      </c>
      <c r="D19" t="s">
        <v>96</v>
      </c>
      <c r="E19" t="s">
        <v>99</v>
      </c>
      <c r="F19">
        <v>40323</v>
      </c>
      <c r="G19" t="s">
        <v>26</v>
      </c>
      <c r="H19">
        <v>0</v>
      </c>
      <c r="I19">
        <v>50000</v>
      </c>
      <c r="J19">
        <v>50000</v>
      </c>
      <c r="K19">
        <v>50000</v>
      </c>
      <c r="L19">
        <v>50000</v>
      </c>
      <c r="M19">
        <v>50000</v>
      </c>
      <c r="N19">
        <v>50000</v>
      </c>
      <c r="O19">
        <v>50000</v>
      </c>
      <c r="P19">
        <v>50000</v>
      </c>
      <c r="Q19">
        <v>50000</v>
      </c>
      <c r="R19">
        <v>25000</v>
      </c>
      <c r="S19">
        <v>25000</v>
      </c>
      <c r="T19">
        <v>0</v>
      </c>
      <c r="U19">
        <v>1000000</v>
      </c>
      <c r="V19">
        <v>1000000</v>
      </c>
      <c r="W19">
        <v>1000000</v>
      </c>
      <c r="X19">
        <v>250000</v>
      </c>
      <c r="Y19">
        <v>250000</v>
      </c>
      <c r="Z19">
        <v>250000</v>
      </c>
      <c r="AA19">
        <v>250000</v>
      </c>
      <c r="AB19">
        <v>500000</v>
      </c>
      <c r="AC19">
        <v>500000</v>
      </c>
      <c r="AD19">
        <v>2500000</v>
      </c>
      <c r="AE19">
        <v>3000000</v>
      </c>
    </row>
    <row r="20" spans="1:31" x14ac:dyDescent="0.2">
      <c r="A20">
        <v>2803</v>
      </c>
      <c r="B20">
        <v>2</v>
      </c>
      <c r="C20" t="s">
        <v>98</v>
      </c>
      <c r="D20" t="s">
        <v>96</v>
      </c>
      <c r="E20" t="s">
        <v>99</v>
      </c>
      <c r="F20">
        <v>40323</v>
      </c>
      <c r="G20" t="s">
        <v>26</v>
      </c>
      <c r="H20">
        <v>0</v>
      </c>
      <c r="I20">
        <v>0</v>
      </c>
      <c r="J20">
        <v>0</v>
      </c>
      <c r="K20">
        <v>0</v>
      </c>
      <c r="L20">
        <v>0</v>
      </c>
      <c r="M20">
        <v>0</v>
      </c>
      <c r="N20">
        <v>0</v>
      </c>
      <c r="O20">
        <v>0</v>
      </c>
      <c r="P20">
        <v>0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  <c r="Z20">
        <v>0</v>
      </c>
      <c r="AA20">
        <v>0</v>
      </c>
      <c r="AB20">
        <v>0</v>
      </c>
      <c r="AC20">
        <v>0</v>
      </c>
      <c r="AD20">
        <v>0</v>
      </c>
      <c r="AE20">
        <v>0</v>
      </c>
    </row>
    <row r="21" spans="1:31" x14ac:dyDescent="0.2">
      <c r="A21">
        <v>2809</v>
      </c>
      <c r="B21">
        <v>1</v>
      </c>
      <c r="C21" t="s">
        <v>100</v>
      </c>
      <c r="D21" t="s">
        <v>86</v>
      </c>
      <c r="E21">
        <v>40000</v>
      </c>
      <c r="F21">
        <v>40323</v>
      </c>
      <c r="G21" t="s">
        <v>26</v>
      </c>
      <c r="H21">
        <v>0</v>
      </c>
      <c r="I21">
        <v>0</v>
      </c>
      <c r="J21">
        <v>0</v>
      </c>
      <c r="K21">
        <v>0</v>
      </c>
      <c r="L21">
        <v>0</v>
      </c>
      <c r="M21">
        <v>0</v>
      </c>
      <c r="N21">
        <v>0</v>
      </c>
      <c r="O21">
        <v>0</v>
      </c>
      <c r="P21">
        <v>0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  <c r="Z21">
        <v>0</v>
      </c>
      <c r="AA21">
        <v>0</v>
      </c>
      <c r="AB21">
        <v>0</v>
      </c>
      <c r="AC21">
        <v>0</v>
      </c>
      <c r="AD21">
        <v>0</v>
      </c>
      <c r="AE21">
        <v>0</v>
      </c>
    </row>
    <row r="22" spans="1:31" x14ac:dyDescent="0.2">
      <c r="A22">
        <v>2810</v>
      </c>
      <c r="B22">
        <v>1</v>
      </c>
      <c r="C22" t="s">
        <v>101</v>
      </c>
      <c r="D22" t="s">
        <v>102</v>
      </c>
      <c r="E22">
        <v>40000</v>
      </c>
      <c r="F22">
        <v>40323</v>
      </c>
      <c r="G22" t="s">
        <v>26</v>
      </c>
      <c r="H22">
        <v>36205</v>
      </c>
      <c r="I22">
        <v>32342</v>
      </c>
      <c r="J22">
        <v>42127</v>
      </c>
      <c r="K22">
        <v>31621</v>
      </c>
      <c r="L22">
        <v>49234</v>
      </c>
      <c r="M22">
        <v>56084</v>
      </c>
      <c r="N22">
        <v>28583</v>
      </c>
      <c r="O22">
        <v>42488</v>
      </c>
      <c r="P22">
        <v>38574</v>
      </c>
      <c r="Q22">
        <v>56238</v>
      </c>
      <c r="R22">
        <v>62109</v>
      </c>
      <c r="S22">
        <v>39395</v>
      </c>
      <c r="T22">
        <v>31635</v>
      </c>
      <c r="U22">
        <v>28260</v>
      </c>
      <c r="V22">
        <v>36810</v>
      </c>
      <c r="W22">
        <v>27630</v>
      </c>
      <c r="X22">
        <v>43020</v>
      </c>
      <c r="Y22">
        <v>49005</v>
      </c>
      <c r="Z22">
        <v>24975</v>
      </c>
      <c r="AA22">
        <v>37125</v>
      </c>
      <c r="AB22">
        <v>33705</v>
      </c>
      <c r="AC22">
        <v>49140</v>
      </c>
      <c r="AD22">
        <v>54270</v>
      </c>
      <c r="AE22">
        <v>34425</v>
      </c>
    </row>
    <row r="23" spans="1:31" x14ac:dyDescent="0.2">
      <c r="A23">
        <v>2812</v>
      </c>
      <c r="B23">
        <v>1</v>
      </c>
      <c r="C23" t="s">
        <v>103</v>
      </c>
      <c r="D23" t="s">
        <v>96</v>
      </c>
      <c r="E23">
        <v>40000</v>
      </c>
      <c r="F23">
        <v>40323</v>
      </c>
      <c r="G23" t="s">
        <v>26</v>
      </c>
      <c r="H23">
        <v>290000</v>
      </c>
      <c r="I23">
        <v>290000</v>
      </c>
      <c r="J23">
        <v>0</v>
      </c>
      <c r="K23">
        <v>0</v>
      </c>
      <c r="L23">
        <v>0</v>
      </c>
      <c r="M23">
        <v>0</v>
      </c>
      <c r="N23">
        <v>0</v>
      </c>
      <c r="O23">
        <v>0</v>
      </c>
      <c r="P23">
        <v>0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  <c r="AA23">
        <v>0</v>
      </c>
      <c r="AB23">
        <v>0</v>
      </c>
      <c r="AC23">
        <v>0</v>
      </c>
      <c r="AD23">
        <v>0</v>
      </c>
      <c r="AE23">
        <v>0</v>
      </c>
    </row>
    <row r="24" spans="1:31" x14ac:dyDescent="0.2">
      <c r="A24">
        <v>2813</v>
      </c>
      <c r="B24">
        <v>1</v>
      </c>
      <c r="C24" t="s">
        <v>104</v>
      </c>
      <c r="D24" t="s">
        <v>105</v>
      </c>
      <c r="E24" t="s">
        <v>99</v>
      </c>
      <c r="F24">
        <v>40323</v>
      </c>
      <c r="G24" t="s">
        <v>26</v>
      </c>
      <c r="H24">
        <v>0</v>
      </c>
      <c r="I24">
        <v>35089</v>
      </c>
      <c r="J24">
        <v>15216</v>
      </c>
      <c r="K24">
        <v>255</v>
      </c>
      <c r="L24">
        <v>50383</v>
      </c>
      <c r="M24">
        <v>50638</v>
      </c>
      <c r="N24">
        <v>75959</v>
      </c>
      <c r="O24">
        <v>76344</v>
      </c>
      <c r="P24">
        <v>76731</v>
      </c>
      <c r="Q24">
        <v>52057</v>
      </c>
      <c r="R24">
        <v>52322</v>
      </c>
      <c r="S24">
        <v>27526</v>
      </c>
      <c r="T24">
        <v>2508940</v>
      </c>
      <c r="U24">
        <v>3524204</v>
      </c>
      <c r="V24">
        <v>3542081</v>
      </c>
      <c r="W24">
        <v>3058781</v>
      </c>
      <c r="X24">
        <v>1069225</v>
      </c>
      <c r="Y24">
        <v>1074649</v>
      </c>
      <c r="Z24">
        <v>879593</v>
      </c>
      <c r="AA24">
        <v>833928</v>
      </c>
      <c r="AB24">
        <v>1088792</v>
      </c>
      <c r="AC24">
        <v>3600656</v>
      </c>
      <c r="AD24">
        <v>3117653</v>
      </c>
      <c r="AE24">
        <v>2130935</v>
      </c>
    </row>
    <row r="25" spans="1:31" x14ac:dyDescent="0.2">
      <c r="A25">
        <v>2813</v>
      </c>
      <c r="B25">
        <v>2</v>
      </c>
      <c r="C25" t="s">
        <v>104</v>
      </c>
      <c r="D25" t="s">
        <v>106</v>
      </c>
      <c r="E25" t="s">
        <v>99</v>
      </c>
      <c r="F25">
        <v>40323</v>
      </c>
      <c r="G25" t="s">
        <v>26</v>
      </c>
      <c r="H25">
        <v>0</v>
      </c>
      <c r="I25">
        <v>0</v>
      </c>
      <c r="J25">
        <v>0</v>
      </c>
      <c r="K25">
        <v>0</v>
      </c>
      <c r="L25">
        <v>0</v>
      </c>
      <c r="M25">
        <v>0</v>
      </c>
      <c r="N25">
        <v>0</v>
      </c>
      <c r="O25">
        <v>0</v>
      </c>
      <c r="P25">
        <v>0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  <c r="AB25">
        <v>0</v>
      </c>
      <c r="AC25">
        <v>0</v>
      </c>
      <c r="AD25">
        <v>0</v>
      </c>
      <c r="AE25">
        <v>0</v>
      </c>
    </row>
    <row r="26" spans="1:31" x14ac:dyDescent="0.2">
      <c r="A26">
        <v>2814</v>
      </c>
      <c r="B26">
        <v>3</v>
      </c>
      <c r="C26" t="s">
        <v>107</v>
      </c>
      <c r="D26" t="s">
        <v>105</v>
      </c>
      <c r="E26" t="s">
        <v>99</v>
      </c>
      <c r="F26">
        <v>40323</v>
      </c>
      <c r="G26" t="s">
        <v>26</v>
      </c>
      <c r="H26">
        <v>512</v>
      </c>
      <c r="I26">
        <v>597</v>
      </c>
      <c r="J26">
        <v>683</v>
      </c>
      <c r="K26">
        <v>728</v>
      </c>
      <c r="L26">
        <v>732</v>
      </c>
      <c r="M26">
        <v>735</v>
      </c>
      <c r="N26">
        <v>739</v>
      </c>
      <c r="O26">
        <v>743</v>
      </c>
      <c r="P26">
        <v>747</v>
      </c>
      <c r="Q26">
        <v>750</v>
      </c>
      <c r="R26">
        <v>754</v>
      </c>
      <c r="S26">
        <v>758</v>
      </c>
      <c r="T26">
        <v>4573</v>
      </c>
      <c r="U26">
        <v>12219</v>
      </c>
      <c r="V26">
        <v>18951</v>
      </c>
      <c r="W26">
        <v>24765</v>
      </c>
      <c r="X26">
        <v>29157</v>
      </c>
      <c r="Y26">
        <v>31957</v>
      </c>
      <c r="Z26">
        <v>34522</v>
      </c>
      <c r="AA26">
        <v>36934</v>
      </c>
      <c r="AB26">
        <v>39151</v>
      </c>
      <c r="AC26">
        <v>41256</v>
      </c>
      <c r="AD26">
        <v>43371</v>
      </c>
      <c r="AE26">
        <v>45496</v>
      </c>
    </row>
    <row r="27" spans="1:31" x14ac:dyDescent="0.2">
      <c r="A27">
        <v>2814</v>
      </c>
      <c r="B27">
        <v>3</v>
      </c>
      <c r="C27" t="s">
        <v>107</v>
      </c>
      <c r="D27" t="s">
        <v>105</v>
      </c>
      <c r="E27">
        <v>40000</v>
      </c>
      <c r="F27">
        <v>40323</v>
      </c>
      <c r="G27" t="s">
        <v>26</v>
      </c>
      <c r="H27">
        <v>25271</v>
      </c>
      <c r="I27">
        <v>25317</v>
      </c>
      <c r="J27">
        <v>25362</v>
      </c>
      <c r="K27">
        <v>386</v>
      </c>
      <c r="L27">
        <v>388</v>
      </c>
      <c r="M27">
        <v>390</v>
      </c>
      <c r="N27">
        <v>392</v>
      </c>
      <c r="O27">
        <v>394</v>
      </c>
      <c r="P27">
        <v>396</v>
      </c>
      <c r="Q27">
        <v>398</v>
      </c>
      <c r="R27">
        <v>400</v>
      </c>
      <c r="S27">
        <v>404</v>
      </c>
      <c r="T27">
        <v>2302426</v>
      </c>
      <c r="U27">
        <v>2306483</v>
      </c>
      <c r="V27">
        <v>1735055</v>
      </c>
      <c r="W27">
        <v>1738139</v>
      </c>
      <c r="X27">
        <v>865470</v>
      </c>
      <c r="Y27">
        <v>766955</v>
      </c>
      <c r="Z27">
        <v>718316</v>
      </c>
      <c r="AA27">
        <v>669596</v>
      </c>
      <c r="AB27">
        <v>595772</v>
      </c>
      <c r="AC27">
        <v>596889</v>
      </c>
      <c r="AD27">
        <v>598011</v>
      </c>
      <c r="AE27">
        <v>599138</v>
      </c>
    </row>
    <row r="28" spans="1:31" x14ac:dyDescent="0.2">
      <c r="A28">
        <v>2814</v>
      </c>
      <c r="B28">
        <v>5</v>
      </c>
      <c r="C28" t="s">
        <v>107</v>
      </c>
      <c r="D28" t="s">
        <v>106</v>
      </c>
      <c r="E28" t="s">
        <v>99</v>
      </c>
      <c r="F28">
        <v>40323</v>
      </c>
      <c r="G28" t="s">
        <v>26</v>
      </c>
      <c r="H28">
        <v>0</v>
      </c>
      <c r="I28">
        <v>0</v>
      </c>
      <c r="J28">
        <v>0</v>
      </c>
      <c r="K28">
        <v>0</v>
      </c>
      <c r="L28">
        <v>0</v>
      </c>
      <c r="M28">
        <v>0</v>
      </c>
      <c r="N28">
        <v>0</v>
      </c>
      <c r="O28">
        <v>0</v>
      </c>
      <c r="P28">
        <v>0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0</v>
      </c>
      <c r="AA28">
        <v>0</v>
      </c>
      <c r="AB28">
        <v>0</v>
      </c>
      <c r="AC28">
        <v>0</v>
      </c>
      <c r="AD28">
        <v>0</v>
      </c>
      <c r="AE28">
        <v>0</v>
      </c>
    </row>
    <row r="29" spans="1:31" x14ac:dyDescent="0.2">
      <c r="A29">
        <v>2814</v>
      </c>
      <c r="B29">
        <v>5</v>
      </c>
      <c r="C29" t="s">
        <v>107</v>
      </c>
      <c r="D29" t="s">
        <v>106</v>
      </c>
      <c r="E29">
        <v>40000</v>
      </c>
      <c r="F29">
        <v>40323</v>
      </c>
      <c r="G29" t="s">
        <v>26</v>
      </c>
      <c r="H29">
        <v>0</v>
      </c>
      <c r="I29">
        <v>0</v>
      </c>
      <c r="J29">
        <v>0</v>
      </c>
      <c r="K29">
        <v>0</v>
      </c>
      <c r="L29">
        <v>0</v>
      </c>
      <c r="M29">
        <v>0</v>
      </c>
      <c r="N29">
        <v>0</v>
      </c>
      <c r="O29">
        <v>0</v>
      </c>
      <c r="P29">
        <v>0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v>0</v>
      </c>
      <c r="AA29">
        <v>0</v>
      </c>
      <c r="AB29">
        <v>0</v>
      </c>
      <c r="AC29">
        <v>0</v>
      </c>
      <c r="AD29">
        <v>0</v>
      </c>
      <c r="AE29">
        <v>0</v>
      </c>
    </row>
    <row r="30" spans="1:31" x14ac:dyDescent="0.2">
      <c r="A30">
        <v>2814</v>
      </c>
      <c r="B30">
        <v>7</v>
      </c>
      <c r="C30" t="s">
        <v>107</v>
      </c>
      <c r="D30" t="s">
        <v>106</v>
      </c>
      <c r="E30" t="s">
        <v>99</v>
      </c>
      <c r="F30">
        <v>40323</v>
      </c>
      <c r="G30" t="s">
        <v>26</v>
      </c>
      <c r="H30">
        <v>12664</v>
      </c>
      <c r="I30">
        <v>12728</v>
      </c>
      <c r="J30">
        <v>12793</v>
      </c>
      <c r="K30">
        <v>12858</v>
      </c>
      <c r="L30">
        <v>12923</v>
      </c>
      <c r="M30">
        <v>12989</v>
      </c>
      <c r="N30">
        <v>13054</v>
      </c>
      <c r="O30">
        <v>13121</v>
      </c>
      <c r="P30">
        <v>13187</v>
      </c>
      <c r="Q30">
        <v>13254</v>
      </c>
      <c r="R30">
        <v>13321</v>
      </c>
      <c r="S30">
        <v>13389</v>
      </c>
      <c r="T30">
        <v>13623</v>
      </c>
      <c r="U30">
        <v>14023</v>
      </c>
      <c r="V30">
        <v>14260</v>
      </c>
      <c r="W30">
        <v>14332</v>
      </c>
      <c r="X30">
        <v>14405</v>
      </c>
      <c r="Y30">
        <v>15307</v>
      </c>
      <c r="Z30">
        <v>18284</v>
      </c>
      <c r="AA30">
        <v>22520</v>
      </c>
      <c r="AB30">
        <v>26777</v>
      </c>
      <c r="AC30">
        <v>30227</v>
      </c>
      <c r="AD30">
        <v>32618</v>
      </c>
      <c r="AE30">
        <v>34108</v>
      </c>
    </row>
    <row r="31" spans="1:31" x14ac:dyDescent="0.2">
      <c r="A31">
        <v>2814</v>
      </c>
      <c r="B31">
        <v>7</v>
      </c>
      <c r="C31" t="s">
        <v>107</v>
      </c>
      <c r="D31" t="s">
        <v>106</v>
      </c>
      <c r="E31">
        <v>40000</v>
      </c>
      <c r="F31">
        <v>40323</v>
      </c>
      <c r="G31" t="s">
        <v>26</v>
      </c>
      <c r="H31">
        <v>6719</v>
      </c>
      <c r="I31">
        <v>6753</v>
      </c>
      <c r="J31">
        <v>6787</v>
      </c>
      <c r="K31">
        <v>6822</v>
      </c>
      <c r="L31">
        <v>6856</v>
      </c>
      <c r="M31">
        <v>6891</v>
      </c>
      <c r="N31">
        <v>6926</v>
      </c>
      <c r="O31">
        <v>6961</v>
      </c>
      <c r="P31">
        <v>6997</v>
      </c>
      <c r="Q31">
        <v>7032</v>
      </c>
      <c r="R31">
        <v>7068</v>
      </c>
      <c r="S31">
        <v>7105</v>
      </c>
      <c r="T31">
        <v>107228</v>
      </c>
      <c r="U31">
        <v>107440</v>
      </c>
      <c r="V31">
        <v>7566</v>
      </c>
      <c r="W31">
        <v>7604</v>
      </c>
      <c r="X31">
        <v>7643</v>
      </c>
      <c r="Y31">
        <v>508121</v>
      </c>
      <c r="Z31">
        <v>1259701</v>
      </c>
      <c r="AA31">
        <v>1261948</v>
      </c>
      <c r="AB31">
        <v>1264207</v>
      </c>
      <c r="AC31">
        <v>766037</v>
      </c>
      <c r="AD31">
        <v>617306</v>
      </c>
      <c r="AE31">
        <v>218096</v>
      </c>
    </row>
    <row r="32" spans="1:31" x14ac:dyDescent="0.2">
      <c r="A32">
        <v>2820</v>
      </c>
      <c r="B32">
        <v>1</v>
      </c>
      <c r="C32" t="s">
        <v>108</v>
      </c>
      <c r="D32" t="s">
        <v>109</v>
      </c>
      <c r="E32">
        <v>40000</v>
      </c>
      <c r="F32">
        <v>40323</v>
      </c>
      <c r="G32" t="s">
        <v>26</v>
      </c>
      <c r="H32">
        <v>100000</v>
      </c>
      <c r="I32">
        <v>1000000</v>
      </c>
      <c r="J32">
        <v>750000</v>
      </c>
      <c r="K32">
        <v>750000</v>
      </c>
      <c r="L32">
        <v>300000</v>
      </c>
      <c r="M32">
        <v>200000</v>
      </c>
      <c r="N32">
        <v>200000</v>
      </c>
      <c r="O32">
        <v>100000</v>
      </c>
      <c r="P32">
        <v>0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  <c r="Z32">
        <v>0</v>
      </c>
      <c r="AA32">
        <v>0</v>
      </c>
      <c r="AB32">
        <v>0</v>
      </c>
      <c r="AC32">
        <v>0</v>
      </c>
      <c r="AD32">
        <v>0</v>
      </c>
      <c r="AE32">
        <v>0</v>
      </c>
    </row>
    <row r="33" spans="1:31" x14ac:dyDescent="0.2">
      <c r="A33">
        <v>2820</v>
      </c>
      <c r="B33">
        <v>2</v>
      </c>
      <c r="C33" t="s">
        <v>108</v>
      </c>
      <c r="D33" t="s">
        <v>102</v>
      </c>
      <c r="E33" t="s">
        <v>99</v>
      </c>
      <c r="F33">
        <v>40323</v>
      </c>
      <c r="G33" t="s">
        <v>26</v>
      </c>
      <c r="H33">
        <v>0</v>
      </c>
      <c r="I33">
        <v>0</v>
      </c>
      <c r="J33">
        <v>100000</v>
      </c>
      <c r="K33">
        <v>75000</v>
      </c>
      <c r="L33">
        <v>75000</v>
      </c>
      <c r="M33">
        <v>10000</v>
      </c>
      <c r="N33">
        <v>0</v>
      </c>
      <c r="O33">
        <v>0</v>
      </c>
      <c r="P33">
        <v>0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  <c r="Z33">
        <v>0</v>
      </c>
      <c r="AA33">
        <v>0</v>
      </c>
      <c r="AB33">
        <v>0</v>
      </c>
      <c r="AC33">
        <v>0</v>
      </c>
      <c r="AD33">
        <v>0</v>
      </c>
      <c r="AE33">
        <v>0</v>
      </c>
    </row>
    <row r="34" spans="1:31" x14ac:dyDescent="0.2">
      <c r="A34">
        <v>2821</v>
      </c>
      <c r="B34">
        <v>1</v>
      </c>
      <c r="C34" t="s">
        <v>110</v>
      </c>
      <c r="D34" t="s">
        <v>94</v>
      </c>
      <c r="E34" t="s">
        <v>99</v>
      </c>
      <c r="F34">
        <v>40323</v>
      </c>
      <c r="G34" t="s">
        <v>26</v>
      </c>
      <c r="H34">
        <v>0</v>
      </c>
      <c r="I34">
        <v>0</v>
      </c>
      <c r="J34">
        <v>0</v>
      </c>
      <c r="K34">
        <v>0</v>
      </c>
      <c r="L34">
        <v>0</v>
      </c>
      <c r="M34">
        <v>0</v>
      </c>
      <c r="N34">
        <v>0</v>
      </c>
      <c r="O34">
        <v>0</v>
      </c>
      <c r="P34">
        <v>0</v>
      </c>
      <c r="Q34">
        <v>0</v>
      </c>
      <c r="R34">
        <v>0</v>
      </c>
      <c r="S34">
        <v>0</v>
      </c>
      <c r="T34">
        <v>15000</v>
      </c>
      <c r="U34">
        <v>15000</v>
      </c>
      <c r="V34">
        <v>0</v>
      </c>
      <c r="W34">
        <v>20000</v>
      </c>
      <c r="X34">
        <v>20000</v>
      </c>
      <c r="Y34">
        <v>20000</v>
      </c>
      <c r="Z34">
        <v>20000</v>
      </c>
      <c r="AA34">
        <v>15000</v>
      </c>
      <c r="AB34">
        <v>0</v>
      </c>
      <c r="AC34">
        <v>0</v>
      </c>
      <c r="AD34">
        <v>0</v>
      </c>
      <c r="AE34">
        <v>0</v>
      </c>
    </row>
    <row r="35" spans="1:31" x14ac:dyDescent="0.2">
      <c r="A35">
        <v>2821</v>
      </c>
      <c r="B35">
        <v>2</v>
      </c>
      <c r="C35" t="s">
        <v>110</v>
      </c>
      <c r="D35" t="s">
        <v>94</v>
      </c>
      <c r="E35" t="s">
        <v>99</v>
      </c>
      <c r="F35">
        <v>40323</v>
      </c>
      <c r="G35" t="s">
        <v>26</v>
      </c>
      <c r="H35">
        <v>0</v>
      </c>
      <c r="I35">
        <v>0</v>
      </c>
      <c r="J35">
        <v>0</v>
      </c>
      <c r="K35">
        <v>0</v>
      </c>
      <c r="L35">
        <v>0</v>
      </c>
      <c r="M35">
        <v>0</v>
      </c>
      <c r="N35">
        <v>0</v>
      </c>
      <c r="O35">
        <v>0</v>
      </c>
      <c r="P35">
        <v>0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  <c r="Z35">
        <v>0</v>
      </c>
      <c r="AA35">
        <v>0</v>
      </c>
      <c r="AB35">
        <v>0</v>
      </c>
      <c r="AC35">
        <v>25000</v>
      </c>
      <c r="AD35">
        <v>25000</v>
      </c>
      <c r="AE35">
        <v>25000</v>
      </c>
    </row>
    <row r="36" spans="1:31" x14ac:dyDescent="0.2">
      <c r="A36">
        <v>2822</v>
      </c>
      <c r="B36">
        <v>1</v>
      </c>
      <c r="C36" t="s">
        <v>111</v>
      </c>
      <c r="D36" t="s">
        <v>96</v>
      </c>
      <c r="E36">
        <v>40000</v>
      </c>
      <c r="F36">
        <v>40323</v>
      </c>
      <c r="G36" t="s">
        <v>26</v>
      </c>
      <c r="H36">
        <v>41650</v>
      </c>
      <c r="I36">
        <v>41650</v>
      </c>
      <c r="J36">
        <v>41650</v>
      </c>
      <c r="K36">
        <v>41650</v>
      </c>
      <c r="L36">
        <v>41650</v>
      </c>
      <c r="M36">
        <v>41650</v>
      </c>
      <c r="N36">
        <v>41850</v>
      </c>
      <c r="O36">
        <v>41650</v>
      </c>
      <c r="P36">
        <v>41650</v>
      </c>
      <c r="Q36">
        <v>41650</v>
      </c>
      <c r="R36">
        <v>41650</v>
      </c>
      <c r="S36">
        <v>41650</v>
      </c>
      <c r="T36">
        <v>41650</v>
      </c>
      <c r="U36">
        <v>41650</v>
      </c>
      <c r="V36">
        <v>41650</v>
      </c>
      <c r="W36">
        <v>41650</v>
      </c>
      <c r="X36">
        <v>41650</v>
      </c>
      <c r="Y36">
        <v>41650</v>
      </c>
      <c r="Z36">
        <v>41850</v>
      </c>
      <c r="AA36">
        <v>41650</v>
      </c>
      <c r="AB36">
        <v>41650</v>
      </c>
      <c r="AC36">
        <v>41650</v>
      </c>
      <c r="AD36">
        <v>41650</v>
      </c>
      <c r="AE36">
        <v>41650</v>
      </c>
    </row>
    <row r="37" spans="1:31" x14ac:dyDescent="0.2">
      <c r="A37">
        <v>2824</v>
      </c>
      <c r="B37">
        <v>1</v>
      </c>
      <c r="C37" t="s">
        <v>112</v>
      </c>
      <c r="D37" t="s">
        <v>96</v>
      </c>
      <c r="E37" t="s">
        <v>99</v>
      </c>
      <c r="F37">
        <v>40323</v>
      </c>
      <c r="G37" t="s">
        <v>26</v>
      </c>
      <c r="H37">
        <v>59337</v>
      </c>
      <c r="I37">
        <v>62952</v>
      </c>
      <c r="J37">
        <v>66586</v>
      </c>
      <c r="K37">
        <v>69823</v>
      </c>
      <c r="L37">
        <v>72663</v>
      </c>
      <c r="M37">
        <v>74689</v>
      </c>
      <c r="N37">
        <v>75896</v>
      </c>
      <c r="O37">
        <v>77110</v>
      </c>
      <c r="P37">
        <v>79158</v>
      </c>
      <c r="Q37">
        <v>82046</v>
      </c>
      <c r="R37">
        <v>84947</v>
      </c>
      <c r="S37">
        <v>43725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  <c r="Z37">
        <v>0</v>
      </c>
      <c r="AA37">
        <v>0</v>
      </c>
      <c r="AB37">
        <v>0</v>
      </c>
      <c r="AC37">
        <v>0</v>
      </c>
      <c r="AD37">
        <v>0</v>
      </c>
      <c r="AE37">
        <v>0</v>
      </c>
    </row>
    <row r="38" spans="1:31" x14ac:dyDescent="0.2">
      <c r="A38">
        <v>2824</v>
      </c>
      <c r="B38">
        <v>1</v>
      </c>
      <c r="C38" t="s">
        <v>112</v>
      </c>
      <c r="D38" t="s">
        <v>96</v>
      </c>
      <c r="E38">
        <v>40000</v>
      </c>
      <c r="F38">
        <v>40323</v>
      </c>
      <c r="G38" t="s">
        <v>26</v>
      </c>
      <c r="H38">
        <v>1031482</v>
      </c>
      <c r="I38">
        <v>1033400</v>
      </c>
      <c r="J38">
        <v>1035328</v>
      </c>
      <c r="K38">
        <v>787046</v>
      </c>
      <c r="L38">
        <v>788552</v>
      </c>
      <c r="M38">
        <v>289627</v>
      </c>
      <c r="N38">
        <v>290268</v>
      </c>
      <c r="O38">
        <v>290912</v>
      </c>
      <c r="P38">
        <v>791998</v>
      </c>
      <c r="Q38">
        <v>793530</v>
      </c>
      <c r="R38">
        <v>795070</v>
      </c>
      <c r="S38">
        <v>523198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  <c r="Z38">
        <v>0</v>
      </c>
      <c r="AA38">
        <v>0</v>
      </c>
      <c r="AB38">
        <v>0</v>
      </c>
      <c r="AC38">
        <v>0</v>
      </c>
      <c r="AD38">
        <v>0</v>
      </c>
      <c r="AE38">
        <v>0</v>
      </c>
    </row>
    <row r="39" spans="1:31" x14ac:dyDescent="0.2">
      <c r="A39">
        <v>2826</v>
      </c>
      <c r="B39">
        <v>1</v>
      </c>
      <c r="C39" t="s">
        <v>113</v>
      </c>
      <c r="D39" t="s">
        <v>94</v>
      </c>
      <c r="E39" t="s">
        <v>99</v>
      </c>
      <c r="F39">
        <v>40323</v>
      </c>
      <c r="G39" t="s">
        <v>26</v>
      </c>
      <c r="H39">
        <v>0</v>
      </c>
      <c r="I39">
        <v>0</v>
      </c>
      <c r="J39">
        <v>0</v>
      </c>
      <c r="K39">
        <v>0</v>
      </c>
      <c r="L39">
        <v>0</v>
      </c>
      <c r="M39">
        <v>0</v>
      </c>
      <c r="N39">
        <v>0</v>
      </c>
      <c r="O39">
        <v>0</v>
      </c>
      <c r="P39">
        <v>0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  <c r="Z39">
        <v>0</v>
      </c>
      <c r="AA39">
        <v>0</v>
      </c>
      <c r="AB39">
        <v>0</v>
      </c>
      <c r="AC39">
        <v>0</v>
      </c>
      <c r="AD39">
        <v>0</v>
      </c>
      <c r="AE39">
        <v>0</v>
      </c>
    </row>
    <row r="40" spans="1:31" x14ac:dyDescent="0.2">
      <c r="A40">
        <v>2827</v>
      </c>
      <c r="B40">
        <v>1</v>
      </c>
      <c r="C40" t="s">
        <v>114</v>
      </c>
      <c r="D40" t="s">
        <v>115</v>
      </c>
      <c r="E40" t="s">
        <v>99</v>
      </c>
      <c r="F40">
        <v>40323</v>
      </c>
      <c r="G40" t="s">
        <v>26</v>
      </c>
      <c r="H40">
        <v>0</v>
      </c>
      <c r="I40">
        <v>100000</v>
      </c>
      <c r="J40">
        <v>300000</v>
      </c>
      <c r="K40">
        <v>100000</v>
      </c>
      <c r="L40">
        <v>0</v>
      </c>
      <c r="M40">
        <v>0</v>
      </c>
      <c r="N40">
        <v>0</v>
      </c>
      <c r="O40">
        <v>0</v>
      </c>
      <c r="P40">
        <v>0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  <c r="Y40">
        <v>0</v>
      </c>
      <c r="Z40">
        <v>0</v>
      </c>
      <c r="AA40">
        <v>0</v>
      </c>
      <c r="AB40">
        <v>0</v>
      </c>
      <c r="AC40">
        <v>0</v>
      </c>
      <c r="AD40">
        <v>0</v>
      </c>
      <c r="AE40">
        <v>0</v>
      </c>
    </row>
    <row r="41" spans="1:31" x14ac:dyDescent="0.2">
      <c r="A41">
        <v>2829</v>
      </c>
      <c r="B41">
        <v>1</v>
      </c>
      <c r="C41" t="s">
        <v>116</v>
      </c>
      <c r="D41" t="s">
        <v>106</v>
      </c>
      <c r="E41" t="s">
        <v>99</v>
      </c>
      <c r="F41">
        <v>40323</v>
      </c>
      <c r="G41" t="s">
        <v>26</v>
      </c>
      <c r="H41">
        <v>0</v>
      </c>
      <c r="I41">
        <v>50000</v>
      </c>
      <c r="J41">
        <v>50000</v>
      </c>
      <c r="K41">
        <v>50000</v>
      </c>
      <c r="L41">
        <v>50000</v>
      </c>
      <c r="M41">
        <v>50000</v>
      </c>
      <c r="N41">
        <v>50000</v>
      </c>
      <c r="O41">
        <v>50000</v>
      </c>
      <c r="P41">
        <v>50000</v>
      </c>
      <c r="Q41">
        <v>50000</v>
      </c>
      <c r="R41">
        <v>25000</v>
      </c>
      <c r="S41">
        <v>25000</v>
      </c>
      <c r="T41">
        <v>0</v>
      </c>
      <c r="U41">
        <v>1000000</v>
      </c>
      <c r="V41">
        <v>1000000</v>
      </c>
      <c r="W41">
        <v>1000000</v>
      </c>
      <c r="X41">
        <v>250000</v>
      </c>
      <c r="Y41">
        <v>250000</v>
      </c>
      <c r="Z41">
        <v>250000</v>
      </c>
      <c r="AA41">
        <v>250000</v>
      </c>
      <c r="AB41">
        <v>500000</v>
      </c>
      <c r="AC41">
        <v>500000</v>
      </c>
      <c r="AD41">
        <v>2500000</v>
      </c>
      <c r="AE41">
        <v>3000000</v>
      </c>
    </row>
    <row r="42" spans="1:31" x14ac:dyDescent="0.2">
      <c r="A42">
        <v>2830</v>
      </c>
      <c r="B42">
        <v>1</v>
      </c>
      <c r="C42" t="s">
        <v>117</v>
      </c>
      <c r="D42" t="s">
        <v>86</v>
      </c>
      <c r="E42">
        <v>40000</v>
      </c>
      <c r="F42">
        <v>40323</v>
      </c>
      <c r="G42" t="s">
        <v>26</v>
      </c>
      <c r="H42">
        <v>0</v>
      </c>
      <c r="I42">
        <v>10000</v>
      </c>
      <c r="J42">
        <v>80000</v>
      </c>
      <c r="K42">
        <v>10000</v>
      </c>
      <c r="L42">
        <v>0</v>
      </c>
      <c r="M42">
        <v>0</v>
      </c>
      <c r="N42">
        <v>0</v>
      </c>
      <c r="O42">
        <v>10000</v>
      </c>
      <c r="P42">
        <v>80000</v>
      </c>
      <c r="Q42">
        <v>10000</v>
      </c>
      <c r="R42">
        <v>0</v>
      </c>
      <c r="S42">
        <v>0</v>
      </c>
      <c r="T42">
        <v>0</v>
      </c>
      <c r="U42">
        <v>10000</v>
      </c>
      <c r="V42">
        <v>80000</v>
      </c>
      <c r="W42">
        <v>10000</v>
      </c>
      <c r="X42">
        <v>0</v>
      </c>
      <c r="Y42">
        <v>0</v>
      </c>
      <c r="Z42">
        <v>0</v>
      </c>
      <c r="AA42">
        <v>10000</v>
      </c>
      <c r="AB42">
        <v>80000</v>
      </c>
      <c r="AC42">
        <v>10000</v>
      </c>
      <c r="AD42">
        <v>0</v>
      </c>
      <c r="AE42">
        <v>0</v>
      </c>
    </row>
    <row r="43" spans="1:31" x14ac:dyDescent="0.2">
      <c r="A43">
        <v>2834</v>
      </c>
      <c r="B43">
        <v>1</v>
      </c>
      <c r="C43" t="s">
        <v>118</v>
      </c>
      <c r="D43" t="s">
        <v>109</v>
      </c>
      <c r="E43">
        <v>40000</v>
      </c>
      <c r="F43">
        <v>40323</v>
      </c>
      <c r="G43" t="s">
        <v>26</v>
      </c>
      <c r="H43">
        <v>0</v>
      </c>
      <c r="I43">
        <v>0</v>
      </c>
      <c r="J43">
        <v>0</v>
      </c>
      <c r="K43">
        <v>0</v>
      </c>
      <c r="L43">
        <v>0</v>
      </c>
      <c r="M43">
        <v>0</v>
      </c>
      <c r="N43">
        <v>0</v>
      </c>
      <c r="O43">
        <v>0</v>
      </c>
      <c r="P43">
        <v>0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0</v>
      </c>
      <c r="AD43">
        <v>0</v>
      </c>
      <c r="AE43">
        <v>0</v>
      </c>
    </row>
    <row r="44" spans="1:31" x14ac:dyDescent="0.2">
      <c r="A44">
        <v>2834</v>
      </c>
      <c r="B44">
        <v>2</v>
      </c>
      <c r="C44" t="s">
        <v>118</v>
      </c>
      <c r="D44" t="s">
        <v>109</v>
      </c>
      <c r="E44" t="s">
        <v>99</v>
      </c>
      <c r="F44">
        <v>40323</v>
      </c>
      <c r="G44" t="s">
        <v>26</v>
      </c>
      <c r="H44">
        <v>0</v>
      </c>
      <c r="I44">
        <v>0</v>
      </c>
      <c r="J44">
        <v>0</v>
      </c>
      <c r="K44">
        <v>0</v>
      </c>
      <c r="L44">
        <v>0</v>
      </c>
      <c r="M44">
        <v>0</v>
      </c>
      <c r="N44">
        <v>0</v>
      </c>
      <c r="O44">
        <v>0</v>
      </c>
      <c r="P44">
        <v>0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  <c r="W44">
        <v>0</v>
      </c>
      <c r="X44">
        <v>0</v>
      </c>
      <c r="Y44">
        <v>0</v>
      </c>
      <c r="Z44">
        <v>0</v>
      </c>
      <c r="AA44">
        <v>0</v>
      </c>
      <c r="AB44">
        <v>0</v>
      </c>
      <c r="AC44">
        <v>0</v>
      </c>
      <c r="AD44">
        <v>0</v>
      </c>
      <c r="AE44">
        <v>0</v>
      </c>
    </row>
    <row r="45" spans="1:31" x14ac:dyDescent="0.2">
      <c r="A45">
        <v>2835</v>
      </c>
      <c r="B45">
        <v>1</v>
      </c>
      <c r="C45" t="s">
        <v>119</v>
      </c>
      <c r="D45" t="s">
        <v>92</v>
      </c>
      <c r="E45">
        <v>40000</v>
      </c>
      <c r="F45">
        <v>40323</v>
      </c>
      <c r="G45" t="s">
        <v>26</v>
      </c>
      <c r="H45">
        <v>0</v>
      </c>
      <c r="I45">
        <v>0</v>
      </c>
      <c r="J45">
        <v>0</v>
      </c>
      <c r="K45">
        <v>0</v>
      </c>
      <c r="L45">
        <v>0</v>
      </c>
      <c r="M45">
        <v>0</v>
      </c>
      <c r="N45">
        <v>0</v>
      </c>
      <c r="O45">
        <v>0</v>
      </c>
      <c r="P45">
        <v>0</v>
      </c>
      <c r="Q45">
        <v>0</v>
      </c>
      <c r="R45">
        <v>0</v>
      </c>
      <c r="S45">
        <v>0</v>
      </c>
      <c r="T45">
        <v>50000</v>
      </c>
      <c r="U45">
        <v>0</v>
      </c>
      <c r="V45">
        <v>50000</v>
      </c>
      <c r="W45">
        <v>20000</v>
      </c>
      <c r="X45">
        <v>20000</v>
      </c>
      <c r="Y45">
        <v>20000</v>
      </c>
      <c r="Z45">
        <v>20000</v>
      </c>
      <c r="AA45">
        <v>20000</v>
      </c>
      <c r="AB45">
        <v>10000</v>
      </c>
      <c r="AC45">
        <v>10000</v>
      </c>
      <c r="AD45">
        <v>7800</v>
      </c>
      <c r="AE45">
        <v>10000</v>
      </c>
    </row>
    <row r="46" spans="1:31" x14ac:dyDescent="0.2">
      <c r="A46">
        <v>2839</v>
      </c>
      <c r="B46">
        <v>1</v>
      </c>
      <c r="C46" t="s">
        <v>120</v>
      </c>
      <c r="D46" t="s">
        <v>92</v>
      </c>
      <c r="E46">
        <v>40000</v>
      </c>
      <c r="F46">
        <v>40323</v>
      </c>
      <c r="G46" t="s">
        <v>26</v>
      </c>
      <c r="H46">
        <v>0</v>
      </c>
      <c r="I46">
        <v>0</v>
      </c>
      <c r="J46">
        <v>0</v>
      </c>
      <c r="K46">
        <v>0</v>
      </c>
      <c r="L46">
        <v>0</v>
      </c>
      <c r="M46">
        <v>0</v>
      </c>
      <c r="N46">
        <v>0</v>
      </c>
      <c r="O46">
        <v>0</v>
      </c>
      <c r="P46">
        <v>0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0</v>
      </c>
      <c r="Z46">
        <v>0</v>
      </c>
      <c r="AA46">
        <v>0</v>
      </c>
      <c r="AB46">
        <v>0</v>
      </c>
      <c r="AC46">
        <v>0</v>
      </c>
      <c r="AD46">
        <v>0</v>
      </c>
      <c r="AE46">
        <v>0</v>
      </c>
    </row>
    <row r="47" spans="1:31" x14ac:dyDescent="0.2">
      <c r="A47">
        <v>2841</v>
      </c>
      <c r="B47">
        <v>1</v>
      </c>
      <c r="C47" t="s">
        <v>121</v>
      </c>
      <c r="D47" t="s">
        <v>96</v>
      </c>
      <c r="E47" t="s">
        <v>99</v>
      </c>
      <c r="F47">
        <v>40323</v>
      </c>
      <c r="G47" t="s">
        <v>26</v>
      </c>
      <c r="H47">
        <v>100000</v>
      </c>
      <c r="I47">
        <v>100000</v>
      </c>
      <c r="J47">
        <v>300000</v>
      </c>
      <c r="K47">
        <v>400000</v>
      </c>
      <c r="L47">
        <v>100000</v>
      </c>
      <c r="M47">
        <v>0</v>
      </c>
      <c r="N47">
        <v>0</v>
      </c>
      <c r="O47">
        <v>0</v>
      </c>
      <c r="P47">
        <v>0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  <c r="X47">
        <v>0</v>
      </c>
      <c r="Y47">
        <v>0</v>
      </c>
      <c r="Z47">
        <v>0</v>
      </c>
      <c r="AA47">
        <v>0</v>
      </c>
      <c r="AB47">
        <v>0</v>
      </c>
      <c r="AC47">
        <v>0</v>
      </c>
      <c r="AD47">
        <v>0</v>
      </c>
      <c r="AE47">
        <v>0</v>
      </c>
    </row>
    <row r="48" spans="1:31" x14ac:dyDescent="0.2">
      <c r="A48">
        <v>2841</v>
      </c>
      <c r="B48">
        <v>2</v>
      </c>
      <c r="C48" t="s">
        <v>121</v>
      </c>
      <c r="D48" t="s">
        <v>94</v>
      </c>
      <c r="E48" t="s">
        <v>99</v>
      </c>
      <c r="F48">
        <v>40323</v>
      </c>
      <c r="G48" t="s">
        <v>26</v>
      </c>
      <c r="H48">
        <v>0</v>
      </c>
      <c r="I48">
        <v>0</v>
      </c>
      <c r="J48">
        <v>0</v>
      </c>
      <c r="K48">
        <v>0</v>
      </c>
      <c r="L48">
        <v>0</v>
      </c>
      <c r="M48">
        <v>0</v>
      </c>
      <c r="N48">
        <v>0</v>
      </c>
      <c r="O48">
        <v>0</v>
      </c>
      <c r="P48">
        <v>0</v>
      </c>
      <c r="Q48">
        <v>0</v>
      </c>
      <c r="R48">
        <v>0</v>
      </c>
      <c r="S48">
        <v>0</v>
      </c>
      <c r="T48">
        <v>200000</v>
      </c>
      <c r="U48">
        <v>500000</v>
      </c>
      <c r="V48">
        <v>300000</v>
      </c>
      <c r="W48">
        <v>400000</v>
      </c>
      <c r="X48">
        <v>100000</v>
      </c>
      <c r="Y48">
        <v>150000</v>
      </c>
      <c r="Z48">
        <v>0</v>
      </c>
      <c r="AA48">
        <v>0</v>
      </c>
      <c r="AB48">
        <v>0</v>
      </c>
      <c r="AC48">
        <v>0</v>
      </c>
      <c r="AD48">
        <v>0</v>
      </c>
      <c r="AE48">
        <v>0</v>
      </c>
    </row>
    <row r="49" spans="1:31" x14ac:dyDescent="0.2">
      <c r="A49">
        <v>2845</v>
      </c>
      <c r="B49">
        <v>1</v>
      </c>
      <c r="C49" t="s">
        <v>122</v>
      </c>
      <c r="D49" t="s">
        <v>86</v>
      </c>
      <c r="E49">
        <v>40000</v>
      </c>
      <c r="F49">
        <v>40323</v>
      </c>
      <c r="G49" t="s">
        <v>26</v>
      </c>
      <c r="H49">
        <v>0</v>
      </c>
      <c r="I49">
        <v>0</v>
      </c>
      <c r="J49">
        <v>0</v>
      </c>
      <c r="K49">
        <v>0</v>
      </c>
      <c r="L49">
        <v>0</v>
      </c>
      <c r="M49">
        <v>0</v>
      </c>
      <c r="N49">
        <v>0</v>
      </c>
      <c r="O49">
        <v>0</v>
      </c>
      <c r="P49">
        <v>0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  <c r="Y49">
        <v>0</v>
      </c>
      <c r="Z49">
        <v>0</v>
      </c>
      <c r="AA49">
        <v>0</v>
      </c>
      <c r="AB49">
        <v>0</v>
      </c>
      <c r="AC49">
        <v>0</v>
      </c>
      <c r="AD49">
        <v>0</v>
      </c>
      <c r="AE49">
        <v>0</v>
      </c>
    </row>
    <row r="50" spans="1:31" x14ac:dyDescent="0.2">
      <c r="A50">
        <v>2848</v>
      </c>
      <c r="B50">
        <v>1</v>
      </c>
      <c r="C50" t="s">
        <v>123</v>
      </c>
      <c r="D50" t="s">
        <v>106</v>
      </c>
      <c r="E50">
        <v>40000</v>
      </c>
      <c r="F50">
        <v>40323</v>
      </c>
      <c r="G50" t="s">
        <v>26</v>
      </c>
      <c r="H50">
        <v>0</v>
      </c>
      <c r="I50">
        <v>0</v>
      </c>
      <c r="J50">
        <v>0</v>
      </c>
      <c r="K50">
        <v>0</v>
      </c>
      <c r="L50">
        <v>0</v>
      </c>
      <c r="M50">
        <v>0</v>
      </c>
      <c r="N50">
        <v>0</v>
      </c>
      <c r="O50">
        <v>0</v>
      </c>
      <c r="P50">
        <v>0</v>
      </c>
      <c r="Q50">
        <v>0</v>
      </c>
      <c r="R50">
        <v>0</v>
      </c>
      <c r="S50">
        <v>0</v>
      </c>
      <c r="T50">
        <v>5000</v>
      </c>
      <c r="U50">
        <v>5000</v>
      </c>
      <c r="V50">
        <v>4000</v>
      </c>
      <c r="W50">
        <v>15000</v>
      </c>
      <c r="X50">
        <v>0</v>
      </c>
      <c r="Y50">
        <v>10000</v>
      </c>
      <c r="Z50">
        <v>10000</v>
      </c>
      <c r="AA50">
        <v>1000</v>
      </c>
      <c r="AB50">
        <v>0</v>
      </c>
      <c r="AC50">
        <v>0</v>
      </c>
      <c r="AD50">
        <v>0</v>
      </c>
      <c r="AE50">
        <v>0</v>
      </c>
    </row>
    <row r="51" spans="1:31" x14ac:dyDescent="0.2">
      <c r="A51">
        <v>2849</v>
      </c>
      <c r="B51">
        <v>1</v>
      </c>
      <c r="C51" t="s">
        <v>124</v>
      </c>
      <c r="D51" t="s">
        <v>106</v>
      </c>
      <c r="E51">
        <v>40000</v>
      </c>
      <c r="F51">
        <v>40323</v>
      </c>
      <c r="G51" t="s">
        <v>26</v>
      </c>
      <c r="H51">
        <v>0</v>
      </c>
      <c r="I51">
        <v>0</v>
      </c>
      <c r="J51">
        <v>0</v>
      </c>
      <c r="K51">
        <v>0</v>
      </c>
      <c r="L51">
        <v>0</v>
      </c>
      <c r="M51">
        <v>0</v>
      </c>
      <c r="N51">
        <v>0</v>
      </c>
      <c r="O51">
        <v>0</v>
      </c>
      <c r="P51">
        <v>0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0</v>
      </c>
      <c r="Y51">
        <v>0</v>
      </c>
      <c r="Z51">
        <v>0</v>
      </c>
      <c r="AA51">
        <v>0</v>
      </c>
      <c r="AB51">
        <v>0</v>
      </c>
      <c r="AC51">
        <v>0</v>
      </c>
      <c r="AD51">
        <v>0</v>
      </c>
      <c r="AE51">
        <v>0</v>
      </c>
    </row>
    <row r="52" spans="1:31" x14ac:dyDescent="0.2">
      <c r="A52">
        <v>2851</v>
      </c>
      <c r="B52">
        <v>1</v>
      </c>
      <c r="C52" t="s">
        <v>125</v>
      </c>
      <c r="D52" t="s">
        <v>106</v>
      </c>
      <c r="E52">
        <v>40000</v>
      </c>
      <c r="F52">
        <v>40323</v>
      </c>
      <c r="G52" t="s">
        <v>26</v>
      </c>
      <c r="H52">
        <v>0</v>
      </c>
      <c r="I52">
        <v>0</v>
      </c>
      <c r="J52">
        <v>0</v>
      </c>
      <c r="K52">
        <v>0</v>
      </c>
      <c r="L52">
        <v>0</v>
      </c>
      <c r="M52">
        <v>0</v>
      </c>
      <c r="N52">
        <v>0</v>
      </c>
      <c r="O52">
        <v>0</v>
      </c>
      <c r="P52">
        <v>0</v>
      </c>
      <c r="Q52">
        <v>0</v>
      </c>
      <c r="R52">
        <v>0</v>
      </c>
      <c r="S52">
        <v>0</v>
      </c>
      <c r="T52">
        <v>25000</v>
      </c>
      <c r="U52">
        <v>25000</v>
      </c>
      <c r="V52">
        <v>25000</v>
      </c>
      <c r="W52">
        <v>25000</v>
      </c>
      <c r="X52">
        <v>25000</v>
      </c>
      <c r="Y52">
        <v>25000</v>
      </c>
      <c r="Z52">
        <v>0</v>
      </c>
      <c r="AA52">
        <v>0</v>
      </c>
      <c r="AB52">
        <v>0</v>
      </c>
      <c r="AC52">
        <v>0</v>
      </c>
      <c r="AD52">
        <v>0</v>
      </c>
      <c r="AE52">
        <v>0</v>
      </c>
    </row>
    <row r="53" spans="1:31" x14ac:dyDescent="0.2">
      <c r="A53">
        <v>2853</v>
      </c>
      <c r="B53">
        <v>1</v>
      </c>
      <c r="C53" t="s">
        <v>126</v>
      </c>
      <c r="D53" t="s">
        <v>106</v>
      </c>
      <c r="E53">
        <v>40000</v>
      </c>
      <c r="F53">
        <v>40323</v>
      </c>
      <c r="G53" t="s">
        <v>26</v>
      </c>
      <c r="H53">
        <v>0</v>
      </c>
      <c r="I53">
        <v>0</v>
      </c>
      <c r="J53">
        <v>0</v>
      </c>
      <c r="K53">
        <v>0</v>
      </c>
      <c r="L53">
        <v>0</v>
      </c>
      <c r="M53">
        <v>0</v>
      </c>
      <c r="N53">
        <v>0</v>
      </c>
      <c r="O53">
        <v>0</v>
      </c>
      <c r="P53">
        <v>0</v>
      </c>
      <c r="Q53">
        <v>0</v>
      </c>
      <c r="R53">
        <v>0</v>
      </c>
      <c r="S53">
        <v>0</v>
      </c>
      <c r="T53">
        <v>0</v>
      </c>
      <c r="U53">
        <v>0</v>
      </c>
      <c r="V53">
        <v>0</v>
      </c>
      <c r="W53">
        <v>0</v>
      </c>
      <c r="X53">
        <v>0</v>
      </c>
      <c r="Y53">
        <v>0</v>
      </c>
      <c r="Z53">
        <v>0</v>
      </c>
      <c r="AA53">
        <v>0</v>
      </c>
      <c r="AB53">
        <v>0</v>
      </c>
      <c r="AC53">
        <v>0</v>
      </c>
      <c r="AD53">
        <v>0</v>
      </c>
      <c r="AE53">
        <v>0</v>
      </c>
    </row>
    <row r="54" spans="1:31" x14ac:dyDescent="0.2">
      <c r="A54">
        <v>2853</v>
      </c>
      <c r="B54">
        <v>2</v>
      </c>
      <c r="C54" t="s">
        <v>126</v>
      </c>
      <c r="D54" t="s">
        <v>127</v>
      </c>
      <c r="E54">
        <v>40000</v>
      </c>
      <c r="F54">
        <v>40323</v>
      </c>
      <c r="G54" t="s">
        <v>26</v>
      </c>
      <c r="H54">
        <v>4350000</v>
      </c>
      <c r="I54">
        <v>1620000</v>
      </c>
      <c r="J54">
        <v>850000</v>
      </c>
      <c r="K54">
        <v>600000</v>
      </c>
      <c r="L54">
        <v>400000</v>
      </c>
      <c r="M54">
        <v>276000</v>
      </c>
      <c r="N54">
        <v>200000</v>
      </c>
      <c r="O54">
        <v>0</v>
      </c>
      <c r="P54">
        <v>0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  <c r="X54">
        <v>0</v>
      </c>
      <c r="Y54">
        <v>0</v>
      </c>
      <c r="Z54">
        <v>0</v>
      </c>
      <c r="AA54">
        <v>0</v>
      </c>
      <c r="AB54">
        <v>0</v>
      </c>
      <c r="AC54">
        <v>0</v>
      </c>
      <c r="AD54">
        <v>0</v>
      </c>
      <c r="AE54">
        <v>0</v>
      </c>
    </row>
    <row r="55" spans="1:31" x14ac:dyDescent="0.2">
      <c r="A55">
        <v>2853</v>
      </c>
      <c r="B55">
        <v>3</v>
      </c>
      <c r="C55" t="s">
        <v>126</v>
      </c>
      <c r="D55" t="s">
        <v>127</v>
      </c>
      <c r="E55">
        <v>40000</v>
      </c>
      <c r="F55">
        <v>40323</v>
      </c>
      <c r="G55" t="s">
        <v>26</v>
      </c>
      <c r="H55">
        <v>200000</v>
      </c>
      <c r="I55">
        <v>500000</v>
      </c>
      <c r="J55">
        <v>750000</v>
      </c>
      <c r="K55">
        <v>200000</v>
      </c>
      <c r="L55">
        <v>200000</v>
      </c>
      <c r="M55">
        <v>100000</v>
      </c>
      <c r="N55">
        <v>0</v>
      </c>
      <c r="O55">
        <v>0</v>
      </c>
      <c r="P55">
        <v>0</v>
      </c>
      <c r="Q55">
        <v>0</v>
      </c>
      <c r="R55">
        <v>0</v>
      </c>
      <c r="S55">
        <v>0</v>
      </c>
      <c r="T55">
        <v>0</v>
      </c>
      <c r="U55">
        <v>0</v>
      </c>
      <c r="V55">
        <v>0</v>
      </c>
      <c r="W55">
        <v>0</v>
      </c>
      <c r="X55">
        <v>0</v>
      </c>
      <c r="Y55">
        <v>0</v>
      </c>
      <c r="Z55">
        <v>0</v>
      </c>
      <c r="AA55">
        <v>0</v>
      </c>
      <c r="AB55">
        <v>0</v>
      </c>
      <c r="AC55">
        <v>0</v>
      </c>
      <c r="AD55">
        <v>0</v>
      </c>
      <c r="AE55">
        <v>0</v>
      </c>
    </row>
    <row r="56" spans="1:31" x14ac:dyDescent="0.2">
      <c r="A56">
        <v>2853</v>
      </c>
      <c r="B56">
        <v>4</v>
      </c>
      <c r="C56" t="s">
        <v>126</v>
      </c>
      <c r="D56" t="s">
        <v>127</v>
      </c>
      <c r="E56">
        <v>40000</v>
      </c>
      <c r="F56">
        <v>40323</v>
      </c>
      <c r="G56" t="s">
        <v>26</v>
      </c>
      <c r="H56">
        <v>0</v>
      </c>
      <c r="I56">
        <v>0</v>
      </c>
      <c r="J56">
        <v>50000</v>
      </c>
      <c r="K56">
        <v>130000</v>
      </c>
      <c r="L56">
        <v>60000</v>
      </c>
      <c r="M56">
        <v>0</v>
      </c>
      <c r="N56">
        <v>0</v>
      </c>
      <c r="O56">
        <v>0</v>
      </c>
      <c r="P56">
        <v>0</v>
      </c>
      <c r="Q56">
        <v>0</v>
      </c>
      <c r="R56">
        <v>0</v>
      </c>
      <c r="S56">
        <v>0</v>
      </c>
      <c r="T56">
        <v>0</v>
      </c>
      <c r="U56">
        <v>0</v>
      </c>
      <c r="V56">
        <v>0</v>
      </c>
      <c r="W56">
        <v>0</v>
      </c>
      <c r="X56">
        <v>0</v>
      </c>
      <c r="Y56">
        <v>0</v>
      </c>
      <c r="Z56">
        <v>0</v>
      </c>
      <c r="AA56">
        <v>0</v>
      </c>
      <c r="AB56">
        <v>0</v>
      </c>
      <c r="AC56">
        <v>0</v>
      </c>
      <c r="AD56">
        <v>0</v>
      </c>
      <c r="AE56">
        <v>0</v>
      </c>
    </row>
    <row r="57" spans="1:31" x14ac:dyDescent="0.2">
      <c r="A57">
        <v>2867</v>
      </c>
      <c r="B57">
        <v>1</v>
      </c>
      <c r="C57" t="s">
        <v>128</v>
      </c>
      <c r="D57" t="s">
        <v>105</v>
      </c>
      <c r="E57" t="s">
        <v>99</v>
      </c>
      <c r="F57">
        <v>40323</v>
      </c>
      <c r="G57" t="s">
        <v>26</v>
      </c>
      <c r="H57">
        <v>6128</v>
      </c>
      <c r="I57">
        <v>13769</v>
      </c>
      <c r="J57">
        <v>21448</v>
      </c>
      <c r="K57">
        <v>27264</v>
      </c>
      <c r="L57">
        <v>31206</v>
      </c>
      <c r="M57">
        <v>35042</v>
      </c>
      <c r="N57">
        <v>38771</v>
      </c>
      <c r="O57">
        <v>42519</v>
      </c>
      <c r="P57">
        <v>46284</v>
      </c>
      <c r="Q57">
        <v>55904</v>
      </c>
      <c r="R57">
        <v>71406</v>
      </c>
      <c r="S57">
        <v>86986</v>
      </c>
      <c r="T57">
        <v>98841</v>
      </c>
      <c r="U57">
        <v>106951</v>
      </c>
      <c r="V57">
        <v>115103</v>
      </c>
      <c r="W57">
        <v>123296</v>
      </c>
      <c r="X57">
        <v>131531</v>
      </c>
      <c r="Y57">
        <v>139807</v>
      </c>
      <c r="Z57">
        <v>148125</v>
      </c>
      <c r="AA57">
        <v>156232</v>
      </c>
      <c r="AB57">
        <v>164127</v>
      </c>
      <c r="AC57">
        <v>172061</v>
      </c>
      <c r="AD57">
        <v>180035</v>
      </c>
      <c r="AE57">
        <v>188053</v>
      </c>
    </row>
    <row r="58" spans="1:31" x14ac:dyDescent="0.2">
      <c r="A58">
        <v>2867</v>
      </c>
      <c r="B58">
        <v>1</v>
      </c>
      <c r="C58" t="s">
        <v>128</v>
      </c>
      <c r="D58" t="s">
        <v>105</v>
      </c>
      <c r="E58">
        <v>40000</v>
      </c>
      <c r="F58">
        <v>40323</v>
      </c>
      <c r="G58" t="s">
        <v>26</v>
      </c>
      <c r="H58">
        <v>1500000</v>
      </c>
      <c r="I58">
        <v>1500000</v>
      </c>
      <c r="J58">
        <v>1500000</v>
      </c>
      <c r="K58">
        <v>750000</v>
      </c>
      <c r="L58">
        <v>750000</v>
      </c>
      <c r="M58">
        <v>700000</v>
      </c>
      <c r="N58">
        <v>700000</v>
      </c>
      <c r="O58">
        <v>700000</v>
      </c>
      <c r="P58">
        <v>700000</v>
      </c>
      <c r="Q58">
        <v>3000000</v>
      </c>
      <c r="R58">
        <v>3000000</v>
      </c>
      <c r="S58">
        <v>3000000</v>
      </c>
      <c r="T58">
        <v>1500000</v>
      </c>
      <c r="U58">
        <v>1500000</v>
      </c>
      <c r="V58">
        <v>1500000</v>
      </c>
      <c r="W58">
        <v>1500000</v>
      </c>
      <c r="X58">
        <v>1500000</v>
      </c>
      <c r="Y58">
        <v>1500000</v>
      </c>
      <c r="Z58">
        <v>1500000</v>
      </c>
      <c r="AA58">
        <v>1400000</v>
      </c>
      <c r="AB58">
        <v>1400000</v>
      </c>
      <c r="AC58">
        <v>1400000</v>
      </c>
      <c r="AD58">
        <v>1400000</v>
      </c>
      <c r="AE58">
        <v>1400000</v>
      </c>
    </row>
    <row r="59" spans="1:31" x14ac:dyDescent="0.2">
      <c r="A59">
        <v>2867</v>
      </c>
      <c r="B59">
        <v>3</v>
      </c>
      <c r="C59" t="s">
        <v>128</v>
      </c>
      <c r="D59" t="s">
        <v>106</v>
      </c>
      <c r="E59" t="s">
        <v>99</v>
      </c>
      <c r="F59">
        <v>40323</v>
      </c>
      <c r="G59" t="s">
        <v>26</v>
      </c>
      <c r="H59">
        <v>0</v>
      </c>
      <c r="I59">
        <v>0</v>
      </c>
      <c r="J59">
        <v>0</v>
      </c>
      <c r="K59">
        <v>0</v>
      </c>
      <c r="L59">
        <v>0</v>
      </c>
      <c r="M59">
        <v>0</v>
      </c>
      <c r="N59">
        <v>634</v>
      </c>
      <c r="O59">
        <v>1906</v>
      </c>
      <c r="P59">
        <v>3183</v>
      </c>
      <c r="Q59">
        <v>16515</v>
      </c>
      <c r="R59">
        <v>32451</v>
      </c>
      <c r="S59">
        <v>38323</v>
      </c>
      <c r="T59">
        <v>41054</v>
      </c>
      <c r="U59">
        <v>41262</v>
      </c>
      <c r="V59">
        <v>41471</v>
      </c>
      <c r="W59">
        <v>41682</v>
      </c>
      <c r="X59">
        <v>41893</v>
      </c>
      <c r="Y59">
        <v>42106</v>
      </c>
      <c r="Z59">
        <v>42954</v>
      </c>
      <c r="AA59">
        <v>44440</v>
      </c>
      <c r="AB59">
        <v>45932</v>
      </c>
      <c r="AC59">
        <v>59482</v>
      </c>
      <c r="AD59">
        <v>75636</v>
      </c>
      <c r="AE59">
        <v>40860</v>
      </c>
    </row>
    <row r="60" spans="1:31" x14ac:dyDescent="0.2">
      <c r="A60">
        <v>2867</v>
      </c>
      <c r="B60">
        <v>3</v>
      </c>
      <c r="C60" t="s">
        <v>128</v>
      </c>
      <c r="D60" t="s">
        <v>106</v>
      </c>
      <c r="E60">
        <v>40000</v>
      </c>
      <c r="F60">
        <v>40323</v>
      </c>
      <c r="G60" t="s">
        <v>26</v>
      </c>
      <c r="H60">
        <v>0</v>
      </c>
      <c r="I60">
        <v>0</v>
      </c>
      <c r="J60">
        <v>0</v>
      </c>
      <c r="K60">
        <v>0</v>
      </c>
      <c r="L60">
        <v>0</v>
      </c>
      <c r="M60">
        <v>0</v>
      </c>
      <c r="N60">
        <v>250000</v>
      </c>
      <c r="O60">
        <v>250000</v>
      </c>
      <c r="P60">
        <v>250000</v>
      </c>
      <c r="Q60">
        <v>5000000</v>
      </c>
      <c r="R60">
        <v>1250000</v>
      </c>
      <c r="S60">
        <v>1000000</v>
      </c>
      <c r="T60">
        <v>0</v>
      </c>
      <c r="U60">
        <v>0</v>
      </c>
      <c r="V60">
        <v>0</v>
      </c>
      <c r="W60">
        <v>0</v>
      </c>
      <c r="X60">
        <v>0</v>
      </c>
      <c r="Y60">
        <v>0</v>
      </c>
      <c r="Z60">
        <v>250000</v>
      </c>
      <c r="AA60">
        <v>250000</v>
      </c>
      <c r="AB60">
        <v>250000</v>
      </c>
      <c r="AC60">
        <v>5000000</v>
      </c>
      <c r="AD60">
        <v>1250000</v>
      </c>
      <c r="AE60">
        <v>1000000</v>
      </c>
    </row>
    <row r="61" spans="1:31" x14ac:dyDescent="0.2">
      <c r="A61">
        <v>2867</v>
      </c>
      <c r="B61">
        <v>5</v>
      </c>
      <c r="C61" t="s">
        <v>128</v>
      </c>
      <c r="D61" t="s">
        <v>129</v>
      </c>
      <c r="E61">
        <v>40000</v>
      </c>
      <c r="F61">
        <v>40323</v>
      </c>
      <c r="G61" t="s">
        <v>26</v>
      </c>
      <c r="H61">
        <v>0</v>
      </c>
      <c r="I61">
        <v>0</v>
      </c>
      <c r="J61">
        <v>0</v>
      </c>
      <c r="K61">
        <v>0</v>
      </c>
      <c r="L61">
        <v>0</v>
      </c>
      <c r="M61">
        <v>0</v>
      </c>
      <c r="N61">
        <v>0</v>
      </c>
      <c r="O61">
        <v>0</v>
      </c>
      <c r="P61">
        <v>0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  <c r="AE61">
        <v>0</v>
      </c>
    </row>
    <row r="62" spans="1:31" x14ac:dyDescent="0.2">
      <c r="A62">
        <v>2867</v>
      </c>
      <c r="B62">
        <v>6</v>
      </c>
      <c r="C62" t="s">
        <v>128</v>
      </c>
      <c r="D62" t="s">
        <v>106</v>
      </c>
      <c r="E62">
        <v>40000</v>
      </c>
      <c r="F62">
        <v>40323</v>
      </c>
      <c r="G62" t="s">
        <v>26</v>
      </c>
      <c r="H62">
        <v>0</v>
      </c>
      <c r="I62">
        <v>0</v>
      </c>
      <c r="J62">
        <v>0</v>
      </c>
      <c r="K62">
        <v>0</v>
      </c>
      <c r="L62">
        <v>0</v>
      </c>
      <c r="M62">
        <v>0</v>
      </c>
      <c r="N62">
        <v>0</v>
      </c>
      <c r="O62">
        <v>0</v>
      </c>
      <c r="P62">
        <v>0</v>
      </c>
      <c r="Q62">
        <v>0</v>
      </c>
      <c r="R62">
        <v>0</v>
      </c>
      <c r="S62">
        <v>0</v>
      </c>
      <c r="T62">
        <v>0</v>
      </c>
      <c r="U62">
        <v>0</v>
      </c>
      <c r="V62">
        <v>0</v>
      </c>
      <c r="W62">
        <v>0</v>
      </c>
      <c r="X62">
        <v>0</v>
      </c>
      <c r="Y62">
        <v>0</v>
      </c>
      <c r="Z62">
        <v>0</v>
      </c>
      <c r="AA62">
        <v>0</v>
      </c>
      <c r="AB62">
        <v>0</v>
      </c>
      <c r="AC62">
        <v>0</v>
      </c>
      <c r="AD62">
        <v>0</v>
      </c>
      <c r="AE62">
        <v>0</v>
      </c>
    </row>
    <row r="63" spans="1:31" x14ac:dyDescent="0.2">
      <c r="A63">
        <v>2867</v>
      </c>
      <c r="B63">
        <v>7</v>
      </c>
      <c r="C63" t="s">
        <v>128</v>
      </c>
      <c r="D63" t="s">
        <v>106</v>
      </c>
      <c r="E63" t="s">
        <v>99</v>
      </c>
      <c r="F63">
        <v>40323</v>
      </c>
      <c r="G63" t="s">
        <v>26</v>
      </c>
      <c r="H63">
        <v>0</v>
      </c>
      <c r="I63">
        <v>0</v>
      </c>
      <c r="J63">
        <v>0</v>
      </c>
      <c r="K63">
        <v>0</v>
      </c>
      <c r="L63">
        <v>0</v>
      </c>
      <c r="M63">
        <v>0</v>
      </c>
      <c r="N63">
        <v>0</v>
      </c>
      <c r="O63">
        <v>0</v>
      </c>
      <c r="P63">
        <v>0</v>
      </c>
      <c r="Q63">
        <v>0</v>
      </c>
      <c r="R63">
        <v>0</v>
      </c>
      <c r="S63">
        <v>127</v>
      </c>
      <c r="T63">
        <v>254</v>
      </c>
      <c r="U63">
        <v>256</v>
      </c>
      <c r="V63">
        <v>257</v>
      </c>
      <c r="W63">
        <v>258</v>
      </c>
      <c r="X63">
        <v>260</v>
      </c>
      <c r="Y63">
        <v>260</v>
      </c>
      <c r="Z63">
        <v>262</v>
      </c>
      <c r="AA63">
        <v>644</v>
      </c>
      <c r="AB63">
        <v>2042</v>
      </c>
      <c r="AC63">
        <v>4335</v>
      </c>
      <c r="AD63">
        <v>7654</v>
      </c>
      <c r="AE63">
        <v>5116</v>
      </c>
    </row>
    <row r="64" spans="1:31" x14ac:dyDescent="0.2">
      <c r="A64">
        <v>2867</v>
      </c>
      <c r="B64">
        <v>7</v>
      </c>
      <c r="C64" t="s">
        <v>128</v>
      </c>
      <c r="D64" t="s">
        <v>106</v>
      </c>
      <c r="E64">
        <v>40000</v>
      </c>
      <c r="F64">
        <v>40323</v>
      </c>
      <c r="G64" t="s">
        <v>26</v>
      </c>
      <c r="H64">
        <v>0</v>
      </c>
      <c r="I64">
        <v>0</v>
      </c>
      <c r="J64">
        <v>0</v>
      </c>
      <c r="K64">
        <v>0</v>
      </c>
      <c r="L64">
        <v>0</v>
      </c>
      <c r="M64">
        <v>0</v>
      </c>
      <c r="N64">
        <v>0</v>
      </c>
      <c r="O64">
        <v>0</v>
      </c>
      <c r="P64">
        <v>0</v>
      </c>
      <c r="Q64">
        <v>0</v>
      </c>
      <c r="R64">
        <v>0</v>
      </c>
      <c r="S64">
        <v>50000</v>
      </c>
      <c r="T64">
        <v>0</v>
      </c>
      <c r="U64">
        <v>0</v>
      </c>
      <c r="V64">
        <v>0</v>
      </c>
      <c r="W64">
        <v>0</v>
      </c>
      <c r="X64">
        <v>0</v>
      </c>
      <c r="Y64">
        <v>0</v>
      </c>
      <c r="Z64">
        <v>0</v>
      </c>
      <c r="AA64">
        <v>150000</v>
      </c>
      <c r="AB64">
        <v>400000</v>
      </c>
      <c r="AC64">
        <v>500000</v>
      </c>
      <c r="AD64">
        <v>800000</v>
      </c>
      <c r="AE64">
        <v>200000</v>
      </c>
    </row>
    <row r="65" spans="1:31" x14ac:dyDescent="0.2">
      <c r="A65">
        <v>2867</v>
      </c>
      <c r="B65">
        <v>8</v>
      </c>
      <c r="C65" t="s">
        <v>128</v>
      </c>
      <c r="D65" t="s">
        <v>106</v>
      </c>
      <c r="E65">
        <v>40000</v>
      </c>
      <c r="F65">
        <v>40323</v>
      </c>
      <c r="G65" t="s">
        <v>26</v>
      </c>
      <c r="H65">
        <v>0</v>
      </c>
      <c r="I65">
        <v>0</v>
      </c>
      <c r="J65">
        <v>0</v>
      </c>
      <c r="K65">
        <v>0</v>
      </c>
      <c r="L65">
        <v>0</v>
      </c>
      <c r="M65">
        <v>0</v>
      </c>
      <c r="N65">
        <v>0</v>
      </c>
      <c r="O65">
        <v>0</v>
      </c>
      <c r="P65">
        <v>0</v>
      </c>
      <c r="Q65">
        <v>0</v>
      </c>
      <c r="R65">
        <v>0</v>
      </c>
      <c r="S65">
        <v>0</v>
      </c>
      <c r="T65">
        <v>0</v>
      </c>
      <c r="U65">
        <v>0</v>
      </c>
      <c r="V65">
        <v>0</v>
      </c>
      <c r="W65">
        <v>0</v>
      </c>
      <c r="X65">
        <v>0</v>
      </c>
      <c r="Y65">
        <v>0</v>
      </c>
      <c r="Z65">
        <v>0</v>
      </c>
      <c r="AA65">
        <v>0</v>
      </c>
      <c r="AB65">
        <v>0</v>
      </c>
      <c r="AC65">
        <v>0</v>
      </c>
      <c r="AD65">
        <v>0</v>
      </c>
      <c r="AE65">
        <v>0</v>
      </c>
    </row>
    <row r="66" spans="1:31" x14ac:dyDescent="0.2">
      <c r="A66">
        <v>2867</v>
      </c>
      <c r="B66">
        <v>9</v>
      </c>
      <c r="C66" t="s">
        <v>128</v>
      </c>
      <c r="D66" t="s">
        <v>96</v>
      </c>
      <c r="E66" t="s">
        <v>99</v>
      </c>
      <c r="F66">
        <v>40323</v>
      </c>
      <c r="G66" t="s">
        <v>26</v>
      </c>
      <c r="H66">
        <v>0</v>
      </c>
      <c r="I66">
        <v>0</v>
      </c>
      <c r="J66">
        <v>0</v>
      </c>
      <c r="K66">
        <v>0</v>
      </c>
      <c r="L66">
        <v>0</v>
      </c>
      <c r="M66">
        <v>0</v>
      </c>
      <c r="N66">
        <v>0</v>
      </c>
      <c r="O66">
        <v>0</v>
      </c>
      <c r="P66">
        <v>0</v>
      </c>
      <c r="Q66">
        <v>0</v>
      </c>
      <c r="R66">
        <v>0</v>
      </c>
      <c r="S66">
        <v>0</v>
      </c>
      <c r="T66">
        <v>1269</v>
      </c>
      <c r="U66">
        <v>3177</v>
      </c>
      <c r="V66">
        <v>4461</v>
      </c>
      <c r="W66">
        <v>5752</v>
      </c>
      <c r="X66">
        <v>3524</v>
      </c>
      <c r="Y66">
        <v>0</v>
      </c>
      <c r="Z66">
        <v>0</v>
      </c>
      <c r="AA66">
        <v>0</v>
      </c>
      <c r="AB66">
        <v>0</v>
      </c>
      <c r="AC66">
        <v>0</v>
      </c>
      <c r="AD66">
        <v>0</v>
      </c>
      <c r="AE66">
        <v>0</v>
      </c>
    </row>
    <row r="67" spans="1:31" x14ac:dyDescent="0.2">
      <c r="A67">
        <v>2867</v>
      </c>
      <c r="B67">
        <v>9</v>
      </c>
      <c r="C67" t="s">
        <v>128</v>
      </c>
      <c r="D67" t="s">
        <v>96</v>
      </c>
      <c r="E67">
        <v>40000</v>
      </c>
      <c r="F67">
        <v>40323</v>
      </c>
      <c r="G67" t="s">
        <v>26</v>
      </c>
      <c r="H67">
        <v>0</v>
      </c>
      <c r="I67">
        <v>0</v>
      </c>
      <c r="J67">
        <v>0</v>
      </c>
      <c r="K67">
        <v>0</v>
      </c>
      <c r="L67">
        <v>0</v>
      </c>
      <c r="M67">
        <v>0</v>
      </c>
      <c r="N67">
        <v>0</v>
      </c>
      <c r="O67">
        <v>0</v>
      </c>
      <c r="P67">
        <v>0</v>
      </c>
      <c r="Q67">
        <v>0</v>
      </c>
      <c r="R67">
        <v>0</v>
      </c>
      <c r="S67">
        <v>0</v>
      </c>
      <c r="T67">
        <v>500000</v>
      </c>
      <c r="U67">
        <v>250000</v>
      </c>
      <c r="V67">
        <v>250000</v>
      </c>
      <c r="W67">
        <v>250000</v>
      </c>
      <c r="X67">
        <v>250000</v>
      </c>
      <c r="Y67">
        <v>0</v>
      </c>
      <c r="Z67">
        <v>0</v>
      </c>
      <c r="AA67">
        <v>0</v>
      </c>
      <c r="AB67">
        <v>0</v>
      </c>
      <c r="AC67">
        <v>0</v>
      </c>
      <c r="AD67">
        <v>0</v>
      </c>
      <c r="AE67">
        <v>0</v>
      </c>
    </row>
    <row r="68" spans="1:31" x14ac:dyDescent="0.2">
      <c r="A68">
        <v>2868</v>
      </c>
      <c r="B68">
        <v>1</v>
      </c>
      <c r="C68" t="s">
        <v>130</v>
      </c>
      <c r="D68" t="s">
        <v>96</v>
      </c>
      <c r="E68" t="s">
        <v>99</v>
      </c>
      <c r="F68">
        <v>40323</v>
      </c>
      <c r="G68" t="s">
        <v>26</v>
      </c>
      <c r="H68">
        <v>300000</v>
      </c>
      <c r="I68">
        <v>300000</v>
      </c>
      <c r="J68">
        <v>300000</v>
      </c>
      <c r="K68">
        <v>300000</v>
      </c>
      <c r="L68">
        <v>300000</v>
      </c>
      <c r="M68">
        <v>0</v>
      </c>
      <c r="N68">
        <v>0</v>
      </c>
      <c r="O68">
        <v>0</v>
      </c>
      <c r="P68">
        <v>0</v>
      </c>
      <c r="Q68">
        <v>0</v>
      </c>
      <c r="R68">
        <v>0</v>
      </c>
      <c r="S68">
        <v>0</v>
      </c>
      <c r="T68">
        <v>0</v>
      </c>
      <c r="U68">
        <v>0</v>
      </c>
      <c r="V68">
        <v>0</v>
      </c>
      <c r="W68">
        <v>0</v>
      </c>
      <c r="X68">
        <v>0</v>
      </c>
      <c r="Y68">
        <v>0</v>
      </c>
      <c r="Z68">
        <v>0</v>
      </c>
      <c r="AA68">
        <v>0</v>
      </c>
      <c r="AB68">
        <v>0</v>
      </c>
      <c r="AC68">
        <v>0</v>
      </c>
      <c r="AD68">
        <v>0</v>
      </c>
      <c r="AE68">
        <v>0</v>
      </c>
    </row>
    <row r="69" spans="1:31" x14ac:dyDescent="0.2">
      <c r="A69">
        <v>2869</v>
      </c>
      <c r="B69">
        <v>1</v>
      </c>
      <c r="C69" t="s">
        <v>131</v>
      </c>
      <c r="D69" t="s">
        <v>96</v>
      </c>
      <c r="E69" t="s">
        <v>99</v>
      </c>
      <c r="F69">
        <v>40323</v>
      </c>
      <c r="G69" t="s">
        <v>26</v>
      </c>
      <c r="H69">
        <v>0</v>
      </c>
      <c r="I69">
        <v>0</v>
      </c>
      <c r="J69">
        <v>0</v>
      </c>
      <c r="K69">
        <v>0</v>
      </c>
      <c r="L69">
        <v>0</v>
      </c>
      <c r="M69">
        <v>0</v>
      </c>
      <c r="N69">
        <v>0</v>
      </c>
      <c r="O69">
        <v>0</v>
      </c>
      <c r="P69">
        <v>0</v>
      </c>
      <c r="Q69">
        <v>0</v>
      </c>
      <c r="R69">
        <v>0</v>
      </c>
      <c r="S69">
        <v>0</v>
      </c>
      <c r="T69">
        <v>0</v>
      </c>
      <c r="U69">
        <v>0</v>
      </c>
      <c r="V69">
        <v>0</v>
      </c>
      <c r="W69">
        <v>0</v>
      </c>
      <c r="X69">
        <v>0</v>
      </c>
      <c r="Y69">
        <v>0</v>
      </c>
      <c r="Z69">
        <v>0</v>
      </c>
      <c r="AA69">
        <v>0</v>
      </c>
      <c r="AB69">
        <v>0</v>
      </c>
      <c r="AC69">
        <v>0</v>
      </c>
      <c r="AD69">
        <v>0</v>
      </c>
      <c r="AE69">
        <v>0</v>
      </c>
    </row>
    <row r="70" spans="1:31" x14ac:dyDescent="0.2">
      <c r="A70">
        <v>2873</v>
      </c>
      <c r="B70">
        <v>1</v>
      </c>
      <c r="C70" t="s">
        <v>132</v>
      </c>
      <c r="D70" t="s">
        <v>102</v>
      </c>
      <c r="E70">
        <v>40000</v>
      </c>
      <c r="F70">
        <v>40323</v>
      </c>
      <c r="G70" t="s">
        <v>26</v>
      </c>
      <c r="H70">
        <v>0</v>
      </c>
      <c r="I70">
        <v>0</v>
      </c>
      <c r="J70">
        <v>0</v>
      </c>
      <c r="K70">
        <v>0</v>
      </c>
      <c r="L70">
        <v>0</v>
      </c>
      <c r="M70">
        <v>0</v>
      </c>
      <c r="N70">
        <v>0</v>
      </c>
      <c r="O70">
        <v>0</v>
      </c>
      <c r="P70">
        <v>0</v>
      </c>
      <c r="Q70">
        <v>0</v>
      </c>
      <c r="R70">
        <v>0</v>
      </c>
      <c r="S70">
        <v>0</v>
      </c>
      <c r="T70">
        <v>0</v>
      </c>
      <c r="U70">
        <v>0</v>
      </c>
      <c r="V70">
        <v>0</v>
      </c>
      <c r="W70">
        <v>0</v>
      </c>
      <c r="X70">
        <v>0</v>
      </c>
      <c r="Y70">
        <v>0</v>
      </c>
      <c r="Z70">
        <v>0</v>
      </c>
      <c r="AA70">
        <v>0</v>
      </c>
      <c r="AB70">
        <v>0</v>
      </c>
      <c r="AC70">
        <v>0</v>
      </c>
      <c r="AD70">
        <v>0</v>
      </c>
      <c r="AE70">
        <v>0</v>
      </c>
    </row>
    <row r="71" spans="1:31" x14ac:dyDescent="0.2">
      <c r="A71">
        <v>2874</v>
      </c>
      <c r="B71">
        <v>1</v>
      </c>
      <c r="C71" t="s">
        <v>133</v>
      </c>
      <c r="D71" t="s">
        <v>105</v>
      </c>
      <c r="E71" t="s">
        <v>99</v>
      </c>
      <c r="F71">
        <v>40323</v>
      </c>
      <c r="G71" t="s">
        <v>26</v>
      </c>
      <c r="H71">
        <v>116077</v>
      </c>
      <c r="I71">
        <v>116666</v>
      </c>
      <c r="J71">
        <v>117258</v>
      </c>
      <c r="K71">
        <v>117853</v>
      </c>
      <c r="L71">
        <v>59225</v>
      </c>
      <c r="M71">
        <v>0</v>
      </c>
      <c r="N71">
        <v>0</v>
      </c>
      <c r="O71">
        <v>0</v>
      </c>
      <c r="P71">
        <v>0</v>
      </c>
      <c r="Q71">
        <v>0</v>
      </c>
      <c r="R71">
        <v>0</v>
      </c>
      <c r="S71">
        <v>0</v>
      </c>
      <c r="T71">
        <v>0</v>
      </c>
      <c r="U71">
        <v>0</v>
      </c>
      <c r="V71">
        <v>0</v>
      </c>
      <c r="W71">
        <v>0</v>
      </c>
      <c r="X71">
        <v>0</v>
      </c>
      <c r="Y71">
        <v>0</v>
      </c>
      <c r="Z71">
        <v>0</v>
      </c>
      <c r="AA71">
        <v>0</v>
      </c>
      <c r="AB71">
        <v>0</v>
      </c>
      <c r="AC71">
        <v>0</v>
      </c>
      <c r="AD71">
        <v>0</v>
      </c>
      <c r="AE71">
        <v>0</v>
      </c>
    </row>
    <row r="72" spans="1:31" x14ac:dyDescent="0.2">
      <c r="A72">
        <v>2874</v>
      </c>
      <c r="B72">
        <v>1</v>
      </c>
      <c r="C72" t="s">
        <v>133</v>
      </c>
      <c r="D72" t="s">
        <v>105</v>
      </c>
      <c r="E72">
        <v>40000</v>
      </c>
      <c r="F72">
        <v>40323</v>
      </c>
      <c r="G72" t="s">
        <v>26</v>
      </c>
      <c r="H72">
        <v>61586</v>
      </c>
      <c r="I72">
        <v>61899</v>
      </c>
      <c r="J72">
        <v>62213</v>
      </c>
      <c r="K72">
        <v>62528</v>
      </c>
      <c r="L72">
        <v>31422</v>
      </c>
      <c r="M72">
        <v>0</v>
      </c>
      <c r="N72">
        <v>0</v>
      </c>
      <c r="O72">
        <v>0</v>
      </c>
      <c r="P72">
        <v>0</v>
      </c>
      <c r="Q72">
        <v>0</v>
      </c>
      <c r="R72">
        <v>0</v>
      </c>
      <c r="S72">
        <v>0</v>
      </c>
      <c r="T72">
        <v>0</v>
      </c>
      <c r="U72">
        <v>0</v>
      </c>
      <c r="V72">
        <v>0</v>
      </c>
      <c r="W72">
        <v>0</v>
      </c>
      <c r="X72">
        <v>0</v>
      </c>
      <c r="Y72">
        <v>0</v>
      </c>
      <c r="Z72">
        <v>0</v>
      </c>
      <c r="AA72">
        <v>0</v>
      </c>
      <c r="AB72">
        <v>0</v>
      </c>
      <c r="AC72">
        <v>0</v>
      </c>
      <c r="AD72">
        <v>0</v>
      </c>
      <c r="AE72">
        <v>0</v>
      </c>
    </row>
    <row r="73" spans="1:31" x14ac:dyDescent="0.2">
      <c r="A73">
        <v>2874</v>
      </c>
      <c r="B73">
        <v>3</v>
      </c>
      <c r="C73" t="s">
        <v>133</v>
      </c>
      <c r="D73" t="s">
        <v>106</v>
      </c>
      <c r="E73" t="s">
        <v>99</v>
      </c>
      <c r="F73">
        <v>40323</v>
      </c>
      <c r="G73" t="s">
        <v>26</v>
      </c>
      <c r="H73">
        <v>1105</v>
      </c>
      <c r="I73">
        <v>1857</v>
      </c>
      <c r="J73">
        <v>3275</v>
      </c>
      <c r="K73">
        <v>4865</v>
      </c>
      <c r="L73">
        <v>3149</v>
      </c>
      <c r="M73">
        <v>0</v>
      </c>
      <c r="N73">
        <v>0</v>
      </c>
      <c r="O73">
        <v>0</v>
      </c>
      <c r="P73">
        <v>0</v>
      </c>
      <c r="Q73">
        <v>0</v>
      </c>
      <c r="R73">
        <v>0</v>
      </c>
      <c r="S73">
        <v>0</v>
      </c>
      <c r="T73">
        <v>0</v>
      </c>
      <c r="U73">
        <v>0</v>
      </c>
      <c r="V73">
        <v>0</v>
      </c>
      <c r="W73">
        <v>0</v>
      </c>
      <c r="X73">
        <v>0</v>
      </c>
      <c r="Y73">
        <v>0</v>
      </c>
      <c r="Z73">
        <v>0</v>
      </c>
      <c r="AA73">
        <v>0</v>
      </c>
      <c r="AB73">
        <v>0</v>
      </c>
      <c r="AC73">
        <v>0</v>
      </c>
      <c r="AD73">
        <v>0</v>
      </c>
      <c r="AE73">
        <v>0</v>
      </c>
    </row>
    <row r="74" spans="1:31" x14ac:dyDescent="0.2">
      <c r="A74">
        <v>2874</v>
      </c>
      <c r="B74">
        <v>3</v>
      </c>
      <c r="C74" t="s">
        <v>133</v>
      </c>
      <c r="D74" t="s">
        <v>106</v>
      </c>
      <c r="E74">
        <v>40000</v>
      </c>
      <c r="F74">
        <v>40323</v>
      </c>
      <c r="G74" t="s">
        <v>26</v>
      </c>
      <c r="H74">
        <v>50586</v>
      </c>
      <c r="I74">
        <v>400985</v>
      </c>
      <c r="J74">
        <v>451737</v>
      </c>
      <c r="K74">
        <v>502581</v>
      </c>
      <c r="L74">
        <v>351672</v>
      </c>
      <c r="M74">
        <v>0</v>
      </c>
      <c r="N74">
        <v>0</v>
      </c>
      <c r="O74">
        <v>0</v>
      </c>
      <c r="P74">
        <v>0</v>
      </c>
      <c r="Q74">
        <v>0</v>
      </c>
      <c r="R74">
        <v>0</v>
      </c>
      <c r="S74">
        <v>0</v>
      </c>
      <c r="T74">
        <v>0</v>
      </c>
      <c r="U74">
        <v>0</v>
      </c>
      <c r="V74">
        <v>0</v>
      </c>
      <c r="W74">
        <v>0</v>
      </c>
      <c r="X74">
        <v>0</v>
      </c>
      <c r="Y74">
        <v>0</v>
      </c>
      <c r="Z74">
        <v>0</v>
      </c>
      <c r="AA74">
        <v>0</v>
      </c>
      <c r="AB74">
        <v>0</v>
      </c>
      <c r="AC74">
        <v>0</v>
      </c>
      <c r="AD74">
        <v>0</v>
      </c>
      <c r="AE74">
        <v>0</v>
      </c>
    </row>
    <row r="75" spans="1:31" x14ac:dyDescent="0.2">
      <c r="A75">
        <v>2878</v>
      </c>
      <c r="B75">
        <v>1</v>
      </c>
      <c r="C75" t="s">
        <v>134</v>
      </c>
      <c r="D75" t="s">
        <v>102</v>
      </c>
      <c r="E75">
        <v>40000</v>
      </c>
      <c r="F75">
        <v>40323</v>
      </c>
      <c r="G75" t="s">
        <v>26</v>
      </c>
      <c r="H75">
        <v>0</v>
      </c>
      <c r="I75">
        <v>0</v>
      </c>
      <c r="J75">
        <v>0</v>
      </c>
      <c r="K75">
        <v>0</v>
      </c>
      <c r="L75">
        <v>0</v>
      </c>
      <c r="M75">
        <v>0</v>
      </c>
      <c r="N75">
        <v>0</v>
      </c>
      <c r="O75">
        <v>0</v>
      </c>
      <c r="P75">
        <v>0</v>
      </c>
      <c r="Q75">
        <v>0</v>
      </c>
      <c r="R75">
        <v>0</v>
      </c>
      <c r="S75">
        <v>0</v>
      </c>
      <c r="T75">
        <v>0</v>
      </c>
      <c r="U75">
        <v>0</v>
      </c>
      <c r="V75">
        <v>0</v>
      </c>
      <c r="W75">
        <v>0</v>
      </c>
      <c r="X75">
        <v>0</v>
      </c>
      <c r="Y75">
        <v>0</v>
      </c>
      <c r="Z75">
        <v>0</v>
      </c>
      <c r="AA75">
        <v>0</v>
      </c>
      <c r="AB75">
        <v>0</v>
      </c>
      <c r="AC75">
        <v>0</v>
      </c>
      <c r="AD75">
        <v>0</v>
      </c>
      <c r="AE75">
        <v>0</v>
      </c>
    </row>
    <row r="76" spans="1:31" x14ac:dyDescent="0.2">
      <c r="A76">
        <v>2878</v>
      </c>
      <c r="B76">
        <v>2</v>
      </c>
      <c r="C76" t="s">
        <v>134</v>
      </c>
      <c r="D76" t="s">
        <v>102</v>
      </c>
      <c r="E76" t="s">
        <v>99</v>
      </c>
      <c r="F76">
        <v>40323</v>
      </c>
      <c r="G76" t="s">
        <v>26</v>
      </c>
      <c r="H76">
        <v>0</v>
      </c>
      <c r="I76">
        <v>0</v>
      </c>
      <c r="J76">
        <v>0</v>
      </c>
      <c r="K76">
        <v>0</v>
      </c>
      <c r="L76">
        <v>0</v>
      </c>
      <c r="M76">
        <v>0</v>
      </c>
      <c r="N76">
        <v>0</v>
      </c>
      <c r="O76">
        <v>0</v>
      </c>
      <c r="P76">
        <v>0</v>
      </c>
      <c r="Q76">
        <v>0</v>
      </c>
      <c r="R76">
        <v>0</v>
      </c>
      <c r="S76">
        <v>0</v>
      </c>
      <c r="T76">
        <v>0</v>
      </c>
      <c r="U76">
        <v>0</v>
      </c>
      <c r="V76">
        <v>0</v>
      </c>
      <c r="W76">
        <v>0</v>
      </c>
      <c r="X76">
        <v>0</v>
      </c>
      <c r="Y76">
        <v>0</v>
      </c>
      <c r="Z76">
        <v>0</v>
      </c>
      <c r="AA76">
        <v>0</v>
      </c>
      <c r="AB76">
        <v>0</v>
      </c>
      <c r="AC76">
        <v>0</v>
      </c>
      <c r="AD76">
        <v>0</v>
      </c>
      <c r="AE76">
        <v>0</v>
      </c>
    </row>
    <row r="77" spans="1:31" x14ac:dyDescent="0.2">
      <c r="A77">
        <v>2881</v>
      </c>
      <c r="B77">
        <v>1</v>
      </c>
      <c r="C77" t="s">
        <v>135</v>
      </c>
      <c r="D77" t="s">
        <v>105</v>
      </c>
      <c r="E77">
        <v>40000</v>
      </c>
      <c r="F77">
        <v>40323</v>
      </c>
      <c r="G77" t="s">
        <v>26</v>
      </c>
      <c r="H77">
        <v>0</v>
      </c>
      <c r="I77">
        <v>0</v>
      </c>
      <c r="J77">
        <v>0</v>
      </c>
      <c r="K77">
        <v>0</v>
      </c>
      <c r="L77">
        <v>0</v>
      </c>
      <c r="M77">
        <v>0</v>
      </c>
      <c r="N77">
        <v>0</v>
      </c>
      <c r="O77">
        <v>0</v>
      </c>
      <c r="P77">
        <v>0</v>
      </c>
      <c r="Q77">
        <v>0</v>
      </c>
      <c r="R77">
        <v>0</v>
      </c>
      <c r="S77">
        <v>0</v>
      </c>
      <c r="T77">
        <v>0</v>
      </c>
      <c r="U77">
        <v>0</v>
      </c>
      <c r="V77">
        <v>0</v>
      </c>
      <c r="W77">
        <v>0</v>
      </c>
      <c r="X77">
        <v>0</v>
      </c>
      <c r="Y77">
        <v>0</v>
      </c>
      <c r="Z77">
        <v>0</v>
      </c>
      <c r="AA77">
        <v>0</v>
      </c>
      <c r="AB77">
        <v>0</v>
      </c>
      <c r="AC77">
        <v>0</v>
      </c>
      <c r="AD77">
        <v>0</v>
      </c>
      <c r="AE77">
        <v>0</v>
      </c>
    </row>
    <row r="78" spans="1:31" x14ac:dyDescent="0.2">
      <c r="A78">
        <v>2882</v>
      </c>
      <c r="B78">
        <v>1</v>
      </c>
      <c r="C78" t="s">
        <v>136</v>
      </c>
      <c r="D78" t="s">
        <v>102</v>
      </c>
      <c r="E78">
        <v>40000</v>
      </c>
      <c r="F78">
        <v>40323</v>
      </c>
      <c r="G78" t="s">
        <v>26</v>
      </c>
      <c r="H78">
        <v>0</v>
      </c>
      <c r="I78">
        <v>0</v>
      </c>
      <c r="J78">
        <v>0</v>
      </c>
      <c r="K78">
        <v>0</v>
      </c>
      <c r="L78">
        <v>0</v>
      </c>
      <c r="M78">
        <v>0</v>
      </c>
      <c r="N78">
        <v>0</v>
      </c>
      <c r="O78">
        <v>0</v>
      </c>
      <c r="P78">
        <v>0</v>
      </c>
      <c r="Q78">
        <v>0</v>
      </c>
      <c r="R78">
        <v>0</v>
      </c>
      <c r="S78">
        <v>0</v>
      </c>
      <c r="T78">
        <v>0</v>
      </c>
      <c r="U78">
        <v>0</v>
      </c>
      <c r="V78">
        <v>0</v>
      </c>
      <c r="W78">
        <v>0</v>
      </c>
      <c r="X78">
        <v>0</v>
      </c>
      <c r="Y78">
        <v>0</v>
      </c>
      <c r="Z78">
        <v>0</v>
      </c>
      <c r="AA78">
        <v>0</v>
      </c>
      <c r="AB78">
        <v>0</v>
      </c>
      <c r="AC78">
        <v>0</v>
      </c>
      <c r="AD78">
        <v>0</v>
      </c>
      <c r="AE78">
        <v>0</v>
      </c>
    </row>
    <row r="79" spans="1:31" x14ac:dyDescent="0.2">
      <c r="A79">
        <v>2889</v>
      </c>
      <c r="B79">
        <v>1</v>
      </c>
      <c r="C79" t="s">
        <v>137</v>
      </c>
      <c r="D79" t="s">
        <v>102</v>
      </c>
      <c r="E79">
        <v>40000</v>
      </c>
      <c r="F79">
        <v>40323</v>
      </c>
      <c r="G79" t="s">
        <v>26</v>
      </c>
      <c r="H79">
        <v>50000</v>
      </c>
      <c r="I79">
        <v>150000</v>
      </c>
      <c r="J79">
        <v>200000</v>
      </c>
      <c r="K79">
        <v>100000</v>
      </c>
      <c r="L79">
        <v>0</v>
      </c>
      <c r="M79">
        <v>0</v>
      </c>
      <c r="N79">
        <v>0</v>
      </c>
      <c r="O79">
        <v>0</v>
      </c>
      <c r="P79">
        <v>0</v>
      </c>
      <c r="Q79">
        <v>0</v>
      </c>
      <c r="R79">
        <v>0</v>
      </c>
      <c r="S79">
        <v>0</v>
      </c>
      <c r="T79">
        <v>0</v>
      </c>
      <c r="U79">
        <v>0</v>
      </c>
      <c r="V79">
        <v>0</v>
      </c>
      <c r="W79">
        <v>0</v>
      </c>
      <c r="X79">
        <v>0</v>
      </c>
      <c r="Y79">
        <v>0</v>
      </c>
      <c r="Z79">
        <v>0</v>
      </c>
      <c r="AA79">
        <v>0</v>
      </c>
      <c r="AB79">
        <v>0</v>
      </c>
      <c r="AC79">
        <v>0</v>
      </c>
      <c r="AD79">
        <v>0</v>
      </c>
      <c r="AE79">
        <v>0</v>
      </c>
    </row>
    <row r="80" spans="1:31" x14ac:dyDescent="0.2">
      <c r="A80">
        <v>2890</v>
      </c>
      <c r="B80">
        <v>1</v>
      </c>
      <c r="C80" t="s">
        <v>138</v>
      </c>
      <c r="D80" t="s">
        <v>102</v>
      </c>
      <c r="E80">
        <v>40000</v>
      </c>
      <c r="F80">
        <v>40323</v>
      </c>
      <c r="G80" t="s">
        <v>26</v>
      </c>
      <c r="H80">
        <v>900000</v>
      </c>
      <c r="I80">
        <v>50000</v>
      </c>
      <c r="J80">
        <v>50000</v>
      </c>
      <c r="K80">
        <v>450000</v>
      </c>
      <c r="L80">
        <v>450000</v>
      </c>
      <c r="M80">
        <v>0</v>
      </c>
      <c r="N80">
        <v>0</v>
      </c>
      <c r="O80">
        <v>0</v>
      </c>
      <c r="P80">
        <v>0</v>
      </c>
      <c r="Q80">
        <v>0</v>
      </c>
      <c r="R80">
        <v>0</v>
      </c>
      <c r="S80">
        <v>0</v>
      </c>
      <c r="T80">
        <v>0</v>
      </c>
      <c r="U80">
        <v>0</v>
      </c>
      <c r="V80">
        <v>0</v>
      </c>
      <c r="W80">
        <v>0</v>
      </c>
      <c r="X80">
        <v>0</v>
      </c>
      <c r="Y80">
        <v>0</v>
      </c>
      <c r="Z80">
        <v>0</v>
      </c>
      <c r="AA80">
        <v>0</v>
      </c>
      <c r="AB80">
        <v>0</v>
      </c>
      <c r="AC80">
        <v>0</v>
      </c>
      <c r="AD80">
        <v>0</v>
      </c>
      <c r="AE80">
        <v>0</v>
      </c>
    </row>
    <row r="81" spans="1:31" x14ac:dyDescent="0.2">
      <c r="A81">
        <v>2896</v>
      </c>
      <c r="B81">
        <v>1</v>
      </c>
      <c r="C81" t="s">
        <v>139</v>
      </c>
      <c r="D81" t="s">
        <v>109</v>
      </c>
      <c r="E81">
        <v>40000</v>
      </c>
      <c r="F81">
        <v>40320</v>
      </c>
      <c r="G81" t="s">
        <v>26</v>
      </c>
      <c r="H81">
        <v>0</v>
      </c>
      <c r="I81">
        <v>0</v>
      </c>
      <c r="J81">
        <v>0</v>
      </c>
      <c r="K81">
        <v>0</v>
      </c>
      <c r="L81">
        <v>0</v>
      </c>
      <c r="M81">
        <v>0</v>
      </c>
      <c r="N81">
        <v>0</v>
      </c>
      <c r="O81">
        <v>0</v>
      </c>
      <c r="P81">
        <v>0</v>
      </c>
      <c r="Q81">
        <v>0</v>
      </c>
      <c r="R81">
        <v>0</v>
      </c>
      <c r="S81">
        <v>0</v>
      </c>
      <c r="T81">
        <v>0</v>
      </c>
      <c r="U81">
        <v>0</v>
      </c>
      <c r="V81">
        <v>0</v>
      </c>
      <c r="W81">
        <v>0</v>
      </c>
      <c r="X81">
        <v>0</v>
      </c>
      <c r="Y81">
        <v>0</v>
      </c>
      <c r="Z81">
        <v>0</v>
      </c>
      <c r="AA81">
        <v>0</v>
      </c>
      <c r="AB81">
        <v>0</v>
      </c>
      <c r="AC81">
        <v>0</v>
      </c>
      <c r="AD81">
        <v>0</v>
      </c>
      <c r="AE81">
        <v>0</v>
      </c>
    </row>
    <row r="82" spans="1:31" x14ac:dyDescent="0.2">
      <c r="A82">
        <v>3401</v>
      </c>
      <c r="B82">
        <v>1</v>
      </c>
      <c r="C82" t="s">
        <v>140</v>
      </c>
      <c r="D82" t="s">
        <v>141</v>
      </c>
      <c r="E82">
        <v>40000</v>
      </c>
      <c r="F82">
        <v>40323</v>
      </c>
      <c r="G82" t="s">
        <v>26</v>
      </c>
      <c r="H82">
        <v>34300</v>
      </c>
      <c r="I82">
        <v>98800</v>
      </c>
      <c r="J82">
        <v>98500</v>
      </c>
      <c r="K82">
        <v>73300</v>
      </c>
      <c r="L82">
        <v>144200</v>
      </c>
      <c r="M82">
        <v>38400</v>
      </c>
      <c r="N82">
        <v>51400</v>
      </c>
      <c r="O82">
        <v>116800</v>
      </c>
      <c r="P82">
        <v>31900</v>
      </c>
      <c r="Q82">
        <v>144600</v>
      </c>
      <c r="R82">
        <v>48600</v>
      </c>
      <c r="S82">
        <v>119200</v>
      </c>
      <c r="T82">
        <v>34300</v>
      </c>
      <c r="U82">
        <v>98800</v>
      </c>
      <c r="V82">
        <v>98500</v>
      </c>
      <c r="W82">
        <v>73300</v>
      </c>
      <c r="X82">
        <v>144200</v>
      </c>
      <c r="Y82">
        <v>38400</v>
      </c>
      <c r="Z82">
        <v>51400</v>
      </c>
      <c r="AA82">
        <v>116800</v>
      </c>
      <c r="AB82">
        <v>31900</v>
      </c>
      <c r="AC82">
        <v>144600</v>
      </c>
      <c r="AD82">
        <v>48600</v>
      </c>
      <c r="AE82">
        <v>119200</v>
      </c>
    </row>
    <row r="83" spans="1:31" x14ac:dyDescent="0.2">
      <c r="A83">
        <v>3402</v>
      </c>
      <c r="B83">
        <v>1</v>
      </c>
      <c r="C83" t="s">
        <v>36</v>
      </c>
      <c r="D83" t="s">
        <v>37</v>
      </c>
      <c r="E83">
        <v>40000</v>
      </c>
      <c r="F83">
        <v>40312</v>
      </c>
      <c r="G83" t="s">
        <v>26</v>
      </c>
      <c r="H83">
        <v>337000</v>
      </c>
      <c r="I83">
        <v>346000</v>
      </c>
      <c r="J83">
        <v>316000</v>
      </c>
      <c r="K83">
        <v>325000</v>
      </c>
      <c r="L83">
        <v>225000</v>
      </c>
      <c r="M83">
        <v>365000</v>
      </c>
      <c r="N83">
        <v>349000</v>
      </c>
      <c r="O83">
        <v>394000</v>
      </c>
      <c r="P83">
        <v>364000</v>
      </c>
      <c r="Q83">
        <v>333000</v>
      </c>
      <c r="R83">
        <v>412000</v>
      </c>
      <c r="S83">
        <v>215000</v>
      </c>
      <c r="T83">
        <v>338908</v>
      </c>
      <c r="U83">
        <v>347721</v>
      </c>
      <c r="V83">
        <v>318076</v>
      </c>
      <c r="W83">
        <v>327290</v>
      </c>
      <c r="X83">
        <v>226339</v>
      </c>
      <c r="Y83">
        <v>366950</v>
      </c>
      <c r="Z83">
        <v>351326</v>
      </c>
      <c r="AA83">
        <v>396594</v>
      </c>
      <c r="AB83">
        <v>366549</v>
      </c>
      <c r="AC83">
        <v>335302</v>
      </c>
      <c r="AD83">
        <v>414621</v>
      </c>
      <c r="AE83">
        <v>216324</v>
      </c>
    </row>
    <row r="84" spans="1:31" x14ac:dyDescent="0.2">
      <c r="A84">
        <v>3403</v>
      </c>
      <c r="B84">
        <v>1</v>
      </c>
      <c r="C84" t="s">
        <v>38</v>
      </c>
      <c r="D84" t="s">
        <v>39</v>
      </c>
      <c r="E84">
        <v>40000</v>
      </c>
      <c r="F84">
        <v>40312</v>
      </c>
      <c r="G84" t="s">
        <v>26</v>
      </c>
      <c r="H84">
        <v>90000</v>
      </c>
      <c r="I84">
        <v>121000</v>
      </c>
      <c r="J84">
        <v>48000</v>
      </c>
      <c r="K84">
        <v>26000</v>
      </c>
      <c r="L84">
        <v>23000</v>
      </c>
      <c r="M84">
        <v>102000</v>
      </c>
      <c r="N84">
        <v>104000</v>
      </c>
      <c r="O84">
        <v>147000</v>
      </c>
      <c r="P84">
        <v>162000</v>
      </c>
      <c r="Q84">
        <v>94000</v>
      </c>
      <c r="R84">
        <v>132000</v>
      </c>
      <c r="S84">
        <v>125000</v>
      </c>
      <c r="T84">
        <v>93049</v>
      </c>
      <c r="U84">
        <v>125114</v>
      </c>
      <c r="V84">
        <v>49489</v>
      </c>
      <c r="W84">
        <v>24200</v>
      </c>
      <c r="X84">
        <v>24200</v>
      </c>
      <c r="Y84">
        <v>105633</v>
      </c>
      <c r="Z84">
        <v>107448</v>
      </c>
      <c r="AA84">
        <v>151371</v>
      </c>
      <c r="AB84">
        <v>167222</v>
      </c>
      <c r="AC84">
        <v>96800</v>
      </c>
      <c r="AD84">
        <v>136488</v>
      </c>
      <c r="AE84">
        <v>128986</v>
      </c>
    </row>
    <row r="85" spans="1:31" x14ac:dyDescent="0.2">
      <c r="A85">
        <v>3404</v>
      </c>
      <c r="B85">
        <v>1</v>
      </c>
      <c r="C85" t="s">
        <v>40</v>
      </c>
      <c r="D85" t="s">
        <v>41</v>
      </c>
      <c r="E85">
        <v>40000</v>
      </c>
      <c r="F85">
        <v>40312</v>
      </c>
      <c r="G85" t="s">
        <v>26</v>
      </c>
      <c r="H85">
        <v>45000</v>
      </c>
      <c r="I85">
        <v>56000</v>
      </c>
      <c r="J85">
        <v>78000</v>
      </c>
      <c r="K85">
        <v>75000</v>
      </c>
      <c r="L85">
        <v>40000</v>
      </c>
      <c r="M85">
        <v>54000</v>
      </c>
      <c r="N85">
        <v>47000</v>
      </c>
      <c r="O85">
        <v>128000</v>
      </c>
      <c r="P85">
        <v>127000</v>
      </c>
      <c r="Q85">
        <v>105000</v>
      </c>
      <c r="R85">
        <v>100000</v>
      </c>
      <c r="S85">
        <v>72000</v>
      </c>
      <c r="T85">
        <v>37332</v>
      </c>
      <c r="U85">
        <v>45824</v>
      </c>
      <c r="V85">
        <v>64566</v>
      </c>
      <c r="W85">
        <v>61506</v>
      </c>
      <c r="X85">
        <v>32818</v>
      </c>
      <c r="Y85">
        <v>44676</v>
      </c>
      <c r="Z85">
        <v>39015</v>
      </c>
      <c r="AA85">
        <v>105570</v>
      </c>
      <c r="AB85">
        <v>104422</v>
      </c>
      <c r="AC85">
        <v>86828</v>
      </c>
      <c r="AD85">
        <v>82926</v>
      </c>
      <c r="AE85">
        <v>59517</v>
      </c>
    </row>
    <row r="86" spans="1:31" x14ac:dyDescent="0.2">
      <c r="A86">
        <v>3405</v>
      </c>
      <c r="B86">
        <v>1</v>
      </c>
      <c r="C86" t="s">
        <v>205</v>
      </c>
      <c r="D86" t="s">
        <v>43</v>
      </c>
      <c r="E86">
        <v>40000</v>
      </c>
      <c r="F86">
        <v>40312</v>
      </c>
      <c r="G86" t="s">
        <v>26</v>
      </c>
      <c r="H86">
        <v>68000</v>
      </c>
      <c r="I86">
        <v>159000</v>
      </c>
      <c r="J86">
        <v>147000</v>
      </c>
      <c r="K86">
        <v>70000</v>
      </c>
      <c r="L86">
        <v>192000</v>
      </c>
      <c r="M86">
        <v>299000</v>
      </c>
      <c r="N86">
        <v>312000</v>
      </c>
      <c r="O86">
        <v>134000</v>
      </c>
      <c r="P86">
        <v>591000</v>
      </c>
      <c r="Q86">
        <v>472000</v>
      </c>
      <c r="R86">
        <v>157000</v>
      </c>
      <c r="S86">
        <v>786000</v>
      </c>
      <c r="T86">
        <v>56400</v>
      </c>
      <c r="U86">
        <v>132540</v>
      </c>
      <c r="V86">
        <v>122670</v>
      </c>
      <c r="W86">
        <v>58656</v>
      </c>
      <c r="X86">
        <v>159612</v>
      </c>
      <c r="Y86">
        <v>248442</v>
      </c>
      <c r="Z86">
        <v>259722</v>
      </c>
      <c r="AA86">
        <v>111672</v>
      </c>
      <c r="AB86">
        <v>492372</v>
      </c>
      <c r="AC86">
        <v>392826</v>
      </c>
      <c r="AD86">
        <v>130848</v>
      </c>
      <c r="AE86">
        <v>654240</v>
      </c>
    </row>
    <row r="87" spans="1:31" x14ac:dyDescent="0.2">
      <c r="A87">
        <v>3406</v>
      </c>
      <c r="B87">
        <v>1</v>
      </c>
      <c r="C87" t="s">
        <v>206</v>
      </c>
      <c r="D87" t="s">
        <v>43</v>
      </c>
      <c r="E87">
        <v>40000</v>
      </c>
      <c r="F87">
        <v>40312</v>
      </c>
      <c r="G87" t="s">
        <v>26</v>
      </c>
      <c r="H87">
        <v>70000</v>
      </c>
      <c r="I87">
        <v>78000</v>
      </c>
      <c r="J87">
        <v>70000</v>
      </c>
      <c r="K87">
        <v>87000</v>
      </c>
      <c r="L87">
        <v>69000</v>
      </c>
      <c r="M87">
        <v>69000</v>
      </c>
      <c r="N87">
        <v>52000</v>
      </c>
      <c r="O87">
        <v>87000</v>
      </c>
      <c r="P87">
        <v>70000</v>
      </c>
      <c r="Q87">
        <v>87000</v>
      </c>
      <c r="R87">
        <v>61000</v>
      </c>
      <c r="S87">
        <v>69000</v>
      </c>
      <c r="T87">
        <v>70000</v>
      </c>
      <c r="U87">
        <v>78750</v>
      </c>
      <c r="V87">
        <v>70000</v>
      </c>
      <c r="W87">
        <v>87500</v>
      </c>
      <c r="X87">
        <v>70000</v>
      </c>
      <c r="Y87">
        <v>70000</v>
      </c>
      <c r="Z87">
        <v>52500</v>
      </c>
      <c r="AA87">
        <v>87500</v>
      </c>
      <c r="AB87">
        <v>70000</v>
      </c>
      <c r="AC87">
        <v>87500</v>
      </c>
      <c r="AD87">
        <v>61250</v>
      </c>
      <c r="AE87">
        <v>70000</v>
      </c>
    </row>
    <row r="88" spans="1:31" x14ac:dyDescent="0.2">
      <c r="A88">
        <v>3407</v>
      </c>
      <c r="B88">
        <v>1</v>
      </c>
      <c r="C88" t="s">
        <v>45</v>
      </c>
      <c r="D88" t="s">
        <v>41</v>
      </c>
      <c r="E88">
        <v>40000</v>
      </c>
      <c r="F88">
        <v>40312</v>
      </c>
      <c r="G88" t="s">
        <v>26</v>
      </c>
      <c r="H88">
        <v>0</v>
      </c>
      <c r="I88">
        <v>0</v>
      </c>
      <c r="J88">
        <v>0</v>
      </c>
      <c r="K88">
        <v>0</v>
      </c>
      <c r="L88">
        <v>0</v>
      </c>
      <c r="M88">
        <v>0</v>
      </c>
      <c r="N88">
        <v>0</v>
      </c>
      <c r="O88">
        <v>0</v>
      </c>
      <c r="P88">
        <v>0</v>
      </c>
      <c r="Q88">
        <v>0</v>
      </c>
      <c r="R88">
        <v>0</v>
      </c>
      <c r="S88">
        <v>0</v>
      </c>
      <c r="T88">
        <v>0</v>
      </c>
      <c r="U88">
        <v>0</v>
      </c>
      <c r="V88">
        <v>0</v>
      </c>
      <c r="W88">
        <v>0</v>
      </c>
      <c r="X88">
        <v>0</v>
      </c>
      <c r="Y88">
        <v>0</v>
      </c>
      <c r="Z88">
        <v>0</v>
      </c>
      <c r="AA88">
        <v>0</v>
      </c>
      <c r="AB88">
        <v>0</v>
      </c>
      <c r="AC88">
        <v>0</v>
      </c>
      <c r="AD88">
        <v>0</v>
      </c>
      <c r="AE88">
        <v>0</v>
      </c>
    </row>
    <row r="89" spans="1:31" x14ac:dyDescent="0.2">
      <c r="A89">
        <v>3408</v>
      </c>
      <c r="B89">
        <v>1</v>
      </c>
      <c r="C89" t="s">
        <v>46</v>
      </c>
      <c r="D89" t="s">
        <v>41</v>
      </c>
      <c r="E89">
        <v>40000</v>
      </c>
      <c r="F89">
        <v>40312</v>
      </c>
      <c r="G89" t="s">
        <v>26</v>
      </c>
      <c r="H89">
        <v>89000</v>
      </c>
      <c r="I89">
        <v>153000</v>
      </c>
      <c r="J89">
        <v>105000</v>
      </c>
      <c r="K89">
        <v>102000</v>
      </c>
      <c r="L89">
        <v>65000</v>
      </c>
      <c r="M89">
        <v>119000</v>
      </c>
      <c r="N89">
        <v>100000</v>
      </c>
      <c r="O89">
        <v>325000</v>
      </c>
      <c r="P89">
        <v>212000</v>
      </c>
      <c r="Q89">
        <v>195000</v>
      </c>
      <c r="R89">
        <v>123000</v>
      </c>
      <c r="S89">
        <v>162000</v>
      </c>
      <c r="T89">
        <v>89075</v>
      </c>
      <c r="U89">
        <v>153475</v>
      </c>
      <c r="V89">
        <v>104825</v>
      </c>
      <c r="W89">
        <v>101675</v>
      </c>
      <c r="X89">
        <v>65450</v>
      </c>
      <c r="Y89">
        <v>118825</v>
      </c>
      <c r="Z89">
        <v>99575</v>
      </c>
      <c r="AA89">
        <v>324975</v>
      </c>
      <c r="AB89">
        <v>211750</v>
      </c>
      <c r="AC89">
        <v>194775</v>
      </c>
      <c r="AD89">
        <v>123025</v>
      </c>
      <c r="AE89">
        <v>162575</v>
      </c>
    </row>
    <row r="90" spans="1:31" x14ac:dyDescent="0.2">
      <c r="A90">
        <v>3413</v>
      </c>
      <c r="B90">
        <v>1</v>
      </c>
      <c r="C90" t="s">
        <v>142</v>
      </c>
      <c r="D90" t="s">
        <v>127</v>
      </c>
      <c r="E90" t="s">
        <v>99</v>
      </c>
      <c r="F90">
        <v>40323</v>
      </c>
      <c r="G90" t="s">
        <v>26</v>
      </c>
      <c r="H90">
        <v>0</v>
      </c>
      <c r="I90">
        <v>0</v>
      </c>
      <c r="J90">
        <v>0</v>
      </c>
      <c r="K90">
        <v>0</v>
      </c>
      <c r="L90">
        <v>0</v>
      </c>
      <c r="M90">
        <v>0</v>
      </c>
      <c r="N90">
        <v>0</v>
      </c>
      <c r="O90">
        <v>0</v>
      </c>
      <c r="P90">
        <v>0</v>
      </c>
      <c r="Q90">
        <v>0</v>
      </c>
      <c r="R90">
        <v>0</v>
      </c>
      <c r="S90">
        <v>0</v>
      </c>
      <c r="T90">
        <v>0</v>
      </c>
      <c r="U90">
        <v>0</v>
      </c>
      <c r="V90">
        <v>0</v>
      </c>
      <c r="W90">
        <v>0</v>
      </c>
      <c r="X90">
        <v>0</v>
      </c>
      <c r="Y90">
        <v>0</v>
      </c>
      <c r="Z90">
        <v>0</v>
      </c>
      <c r="AA90">
        <v>0</v>
      </c>
      <c r="AB90">
        <v>0</v>
      </c>
      <c r="AC90">
        <v>0</v>
      </c>
      <c r="AD90">
        <v>0</v>
      </c>
      <c r="AE90">
        <v>0</v>
      </c>
    </row>
    <row r="91" spans="1:31" x14ac:dyDescent="0.2">
      <c r="A91">
        <v>3418</v>
      </c>
      <c r="B91">
        <v>1</v>
      </c>
      <c r="C91" t="s">
        <v>143</v>
      </c>
      <c r="D91" t="s">
        <v>127</v>
      </c>
      <c r="E91">
        <v>49901</v>
      </c>
      <c r="F91">
        <v>40320</v>
      </c>
      <c r="G91" t="s">
        <v>26</v>
      </c>
      <c r="H91">
        <v>60000</v>
      </c>
      <c r="I91">
        <v>60000</v>
      </c>
      <c r="J91">
        <v>60000</v>
      </c>
      <c r="K91">
        <v>60000</v>
      </c>
      <c r="L91">
        <v>60000</v>
      </c>
      <c r="M91">
        <v>20000</v>
      </c>
      <c r="N91">
        <v>0</v>
      </c>
      <c r="O91">
        <v>0</v>
      </c>
      <c r="P91">
        <v>0</v>
      </c>
      <c r="Q91">
        <v>0</v>
      </c>
      <c r="R91">
        <v>0</v>
      </c>
      <c r="S91">
        <v>0</v>
      </c>
      <c r="T91">
        <v>0</v>
      </c>
      <c r="U91">
        <v>0</v>
      </c>
      <c r="V91">
        <v>0</v>
      </c>
      <c r="W91">
        <v>0</v>
      </c>
      <c r="X91">
        <v>0</v>
      </c>
      <c r="Y91">
        <v>0</v>
      </c>
      <c r="Z91">
        <v>0</v>
      </c>
      <c r="AA91">
        <v>0</v>
      </c>
      <c r="AB91">
        <v>0</v>
      </c>
      <c r="AC91">
        <v>0</v>
      </c>
      <c r="AD91">
        <v>0</v>
      </c>
      <c r="AE91">
        <v>0</v>
      </c>
    </row>
    <row r="92" spans="1:31" x14ac:dyDescent="0.2">
      <c r="A92">
        <v>3419</v>
      </c>
      <c r="B92">
        <v>1</v>
      </c>
      <c r="C92" t="s">
        <v>144</v>
      </c>
      <c r="D92" t="s">
        <v>127</v>
      </c>
      <c r="E92">
        <v>40000</v>
      </c>
      <c r="F92">
        <v>40320</v>
      </c>
      <c r="G92" t="s">
        <v>26</v>
      </c>
      <c r="H92">
        <v>0</v>
      </c>
      <c r="I92">
        <v>0</v>
      </c>
      <c r="J92">
        <v>0</v>
      </c>
      <c r="K92">
        <v>0</v>
      </c>
      <c r="L92">
        <v>0</v>
      </c>
      <c r="M92">
        <v>0</v>
      </c>
      <c r="N92">
        <v>0</v>
      </c>
      <c r="O92">
        <v>0</v>
      </c>
      <c r="P92">
        <v>0</v>
      </c>
      <c r="Q92">
        <v>0</v>
      </c>
      <c r="R92">
        <v>0</v>
      </c>
      <c r="S92">
        <v>0</v>
      </c>
      <c r="T92">
        <v>0</v>
      </c>
      <c r="U92">
        <v>0</v>
      </c>
      <c r="V92">
        <v>0</v>
      </c>
      <c r="W92">
        <v>0</v>
      </c>
      <c r="X92">
        <v>0</v>
      </c>
      <c r="Y92">
        <v>0</v>
      </c>
      <c r="Z92">
        <v>0</v>
      </c>
      <c r="AA92">
        <v>0</v>
      </c>
      <c r="AB92">
        <v>0</v>
      </c>
      <c r="AC92">
        <v>0</v>
      </c>
      <c r="AD92">
        <v>0</v>
      </c>
      <c r="AE92">
        <v>0</v>
      </c>
    </row>
    <row r="93" spans="1:31" x14ac:dyDescent="0.2">
      <c r="A93">
        <v>3420</v>
      </c>
      <c r="B93">
        <v>1</v>
      </c>
      <c r="C93" t="s">
        <v>145</v>
      </c>
      <c r="D93" t="s">
        <v>127</v>
      </c>
      <c r="E93">
        <v>40000</v>
      </c>
      <c r="F93">
        <v>40320</v>
      </c>
      <c r="G93" t="s">
        <v>26</v>
      </c>
      <c r="H93">
        <v>0</v>
      </c>
      <c r="I93">
        <v>0</v>
      </c>
      <c r="J93">
        <v>0</v>
      </c>
      <c r="K93">
        <v>0</v>
      </c>
      <c r="L93">
        <v>0</v>
      </c>
      <c r="M93">
        <v>0</v>
      </c>
      <c r="N93">
        <v>0</v>
      </c>
      <c r="O93">
        <v>0</v>
      </c>
      <c r="P93">
        <v>0</v>
      </c>
      <c r="Q93">
        <v>0</v>
      </c>
      <c r="R93">
        <v>0</v>
      </c>
      <c r="S93">
        <v>0</v>
      </c>
      <c r="T93">
        <v>0</v>
      </c>
      <c r="U93">
        <v>0</v>
      </c>
      <c r="V93">
        <v>0</v>
      </c>
      <c r="W93">
        <v>0</v>
      </c>
      <c r="X93">
        <v>0</v>
      </c>
      <c r="Y93">
        <v>0</v>
      </c>
      <c r="Z93">
        <v>0</v>
      </c>
      <c r="AA93">
        <v>0</v>
      </c>
      <c r="AB93">
        <v>0</v>
      </c>
      <c r="AC93">
        <v>16667</v>
      </c>
      <c r="AD93">
        <v>16667</v>
      </c>
      <c r="AE93">
        <v>16666</v>
      </c>
    </row>
    <row r="94" spans="1:31" x14ac:dyDescent="0.2">
      <c r="A94">
        <v>3422</v>
      </c>
      <c r="B94">
        <v>1</v>
      </c>
      <c r="C94" t="s">
        <v>146</v>
      </c>
      <c r="D94" t="s">
        <v>127</v>
      </c>
      <c r="E94">
        <v>49901</v>
      </c>
      <c r="F94">
        <v>40320</v>
      </c>
      <c r="G94" t="s">
        <v>26</v>
      </c>
      <c r="H94">
        <v>0</v>
      </c>
      <c r="I94">
        <v>0</v>
      </c>
      <c r="J94">
        <v>0</v>
      </c>
      <c r="K94">
        <v>0</v>
      </c>
      <c r="L94">
        <v>0</v>
      </c>
      <c r="M94">
        <v>0</v>
      </c>
      <c r="N94">
        <v>0</v>
      </c>
      <c r="O94">
        <v>100000</v>
      </c>
      <c r="P94">
        <v>250000</v>
      </c>
      <c r="Q94">
        <v>550000</v>
      </c>
      <c r="R94">
        <v>300000</v>
      </c>
      <c r="S94">
        <v>200000</v>
      </c>
      <c r="T94">
        <v>0</v>
      </c>
      <c r="U94">
        <v>0</v>
      </c>
      <c r="V94">
        <v>0</v>
      </c>
      <c r="W94">
        <v>0</v>
      </c>
      <c r="X94">
        <v>0</v>
      </c>
      <c r="Y94">
        <v>0</v>
      </c>
      <c r="Z94">
        <v>0</v>
      </c>
      <c r="AA94">
        <v>0</v>
      </c>
      <c r="AB94">
        <v>0</v>
      </c>
      <c r="AC94">
        <v>0</v>
      </c>
      <c r="AD94">
        <v>0</v>
      </c>
      <c r="AE94">
        <v>0</v>
      </c>
    </row>
    <row r="95" spans="1:31" x14ac:dyDescent="0.2">
      <c r="A95">
        <v>3423</v>
      </c>
      <c r="B95">
        <v>1</v>
      </c>
      <c r="C95" t="s">
        <v>147</v>
      </c>
      <c r="D95" t="s">
        <v>127</v>
      </c>
      <c r="E95">
        <v>40000</v>
      </c>
      <c r="F95">
        <v>40320</v>
      </c>
      <c r="G95" t="s">
        <v>26</v>
      </c>
      <c r="H95">
        <v>0</v>
      </c>
      <c r="I95">
        <v>0</v>
      </c>
      <c r="J95">
        <v>0</v>
      </c>
      <c r="K95">
        <v>0</v>
      </c>
      <c r="L95">
        <v>0</v>
      </c>
      <c r="M95">
        <v>0</v>
      </c>
      <c r="N95">
        <v>0</v>
      </c>
      <c r="O95">
        <v>0</v>
      </c>
      <c r="P95">
        <v>0</v>
      </c>
      <c r="Q95">
        <v>17000</v>
      </c>
      <c r="R95">
        <v>17000</v>
      </c>
      <c r="S95">
        <v>16000</v>
      </c>
      <c r="T95">
        <v>58000</v>
      </c>
      <c r="U95">
        <v>58000</v>
      </c>
      <c r="V95">
        <v>57000</v>
      </c>
      <c r="W95">
        <v>57000</v>
      </c>
      <c r="X95">
        <v>57000</v>
      </c>
      <c r="Y95">
        <v>58000</v>
      </c>
      <c r="Z95">
        <v>0</v>
      </c>
      <c r="AA95">
        <v>0</v>
      </c>
      <c r="AB95">
        <v>0</v>
      </c>
      <c r="AC95">
        <v>0</v>
      </c>
      <c r="AD95">
        <v>0</v>
      </c>
      <c r="AE95">
        <v>0</v>
      </c>
    </row>
    <row r="96" spans="1:31" x14ac:dyDescent="0.2">
      <c r="A96">
        <v>3424</v>
      </c>
      <c r="B96">
        <v>1</v>
      </c>
      <c r="C96" t="s">
        <v>148</v>
      </c>
      <c r="D96" t="s">
        <v>127</v>
      </c>
      <c r="E96">
        <v>40000</v>
      </c>
      <c r="F96">
        <v>40320</v>
      </c>
      <c r="G96" t="s">
        <v>26</v>
      </c>
      <c r="H96">
        <v>0</v>
      </c>
      <c r="I96">
        <v>0</v>
      </c>
      <c r="J96">
        <v>0</v>
      </c>
      <c r="K96">
        <v>0</v>
      </c>
      <c r="L96">
        <v>16000</v>
      </c>
      <c r="M96">
        <v>0</v>
      </c>
      <c r="N96">
        <v>0</v>
      </c>
      <c r="O96">
        <v>0</v>
      </c>
      <c r="P96">
        <v>0</v>
      </c>
      <c r="Q96">
        <v>0</v>
      </c>
      <c r="R96">
        <v>75000</v>
      </c>
      <c r="S96">
        <v>34000</v>
      </c>
      <c r="T96">
        <v>0</v>
      </c>
      <c r="U96">
        <v>0</v>
      </c>
      <c r="V96">
        <v>0</v>
      </c>
      <c r="W96">
        <v>0</v>
      </c>
      <c r="X96">
        <v>0</v>
      </c>
      <c r="Y96">
        <v>0</v>
      </c>
      <c r="Z96">
        <v>0</v>
      </c>
      <c r="AA96">
        <v>0</v>
      </c>
      <c r="AB96">
        <v>0</v>
      </c>
      <c r="AC96">
        <v>0</v>
      </c>
      <c r="AD96">
        <v>0</v>
      </c>
      <c r="AE96">
        <v>0</v>
      </c>
    </row>
    <row r="97" spans="1:31" x14ac:dyDescent="0.2">
      <c r="A97">
        <v>3425</v>
      </c>
      <c r="B97">
        <v>1</v>
      </c>
      <c r="C97" t="s">
        <v>149</v>
      </c>
      <c r="D97" t="s">
        <v>127</v>
      </c>
      <c r="E97">
        <v>40000</v>
      </c>
      <c r="F97">
        <v>40320</v>
      </c>
      <c r="G97" t="s">
        <v>26</v>
      </c>
      <c r="H97">
        <v>0</v>
      </c>
      <c r="I97">
        <v>0</v>
      </c>
      <c r="J97">
        <v>0</v>
      </c>
      <c r="K97">
        <v>0</v>
      </c>
      <c r="L97">
        <v>0</v>
      </c>
      <c r="M97">
        <v>0</v>
      </c>
      <c r="N97">
        <v>0</v>
      </c>
      <c r="O97">
        <v>0</v>
      </c>
      <c r="P97">
        <v>0</v>
      </c>
      <c r="Q97">
        <v>17000</v>
      </c>
      <c r="R97">
        <v>17000</v>
      </c>
      <c r="S97">
        <v>16000</v>
      </c>
      <c r="T97">
        <v>110173</v>
      </c>
      <c r="U97">
        <v>110171</v>
      </c>
      <c r="V97">
        <v>111164</v>
      </c>
      <c r="W97">
        <v>111164</v>
      </c>
      <c r="X97">
        <v>111164</v>
      </c>
      <c r="Y97">
        <v>111164</v>
      </c>
      <c r="Z97">
        <v>0</v>
      </c>
      <c r="AA97">
        <v>0</v>
      </c>
      <c r="AB97">
        <v>0</v>
      </c>
      <c r="AC97">
        <v>0</v>
      </c>
      <c r="AD97">
        <v>0</v>
      </c>
      <c r="AE97">
        <v>0</v>
      </c>
    </row>
    <row r="98" spans="1:31" x14ac:dyDescent="0.2">
      <c r="A98">
        <v>3427</v>
      </c>
      <c r="B98">
        <v>1</v>
      </c>
      <c r="C98" t="s">
        <v>150</v>
      </c>
      <c r="D98" t="s">
        <v>127</v>
      </c>
      <c r="E98">
        <v>40000</v>
      </c>
      <c r="F98">
        <v>40320</v>
      </c>
      <c r="G98" t="s">
        <v>26</v>
      </c>
      <c r="H98">
        <v>0</v>
      </c>
      <c r="I98">
        <v>0</v>
      </c>
      <c r="J98">
        <v>0</v>
      </c>
      <c r="K98">
        <v>0</v>
      </c>
      <c r="L98">
        <v>0</v>
      </c>
      <c r="M98">
        <v>0</v>
      </c>
      <c r="N98">
        <v>0</v>
      </c>
      <c r="O98">
        <v>0</v>
      </c>
      <c r="P98">
        <v>0</v>
      </c>
      <c r="Q98">
        <v>17000</v>
      </c>
      <c r="R98">
        <v>17000</v>
      </c>
      <c r="S98">
        <v>16000</v>
      </c>
      <c r="T98">
        <v>118000</v>
      </c>
      <c r="U98">
        <v>118000</v>
      </c>
      <c r="V98">
        <v>118000</v>
      </c>
      <c r="W98">
        <v>118000</v>
      </c>
      <c r="X98">
        <v>118000</v>
      </c>
      <c r="Y98">
        <v>120000</v>
      </c>
      <c r="Z98">
        <v>0</v>
      </c>
      <c r="AA98">
        <v>0</v>
      </c>
      <c r="AB98">
        <v>0</v>
      </c>
      <c r="AC98">
        <v>0</v>
      </c>
      <c r="AD98">
        <v>0</v>
      </c>
      <c r="AE98">
        <v>0</v>
      </c>
    </row>
    <row r="99" spans="1:31" x14ac:dyDescent="0.2">
      <c r="A99">
        <v>3428</v>
      </c>
      <c r="B99">
        <v>1</v>
      </c>
      <c r="C99" t="s">
        <v>151</v>
      </c>
      <c r="D99" t="s">
        <v>127</v>
      </c>
      <c r="E99">
        <v>40000</v>
      </c>
      <c r="F99">
        <v>40323</v>
      </c>
      <c r="G99" t="s">
        <v>26</v>
      </c>
      <c r="H99">
        <v>0</v>
      </c>
      <c r="I99">
        <v>40000</v>
      </c>
      <c r="J99">
        <v>850000</v>
      </c>
      <c r="K99">
        <v>110000</v>
      </c>
      <c r="L99">
        <v>0</v>
      </c>
      <c r="M99">
        <v>0</v>
      </c>
      <c r="N99">
        <v>0</v>
      </c>
      <c r="O99">
        <v>0</v>
      </c>
      <c r="P99">
        <v>0</v>
      </c>
      <c r="Q99">
        <v>0</v>
      </c>
      <c r="R99">
        <v>0</v>
      </c>
      <c r="S99">
        <v>0</v>
      </c>
      <c r="T99">
        <v>0</v>
      </c>
      <c r="U99">
        <v>40000</v>
      </c>
      <c r="V99">
        <v>850000</v>
      </c>
      <c r="W99">
        <v>110000</v>
      </c>
      <c r="X99">
        <v>0</v>
      </c>
      <c r="Y99">
        <v>0</v>
      </c>
      <c r="Z99">
        <v>0</v>
      </c>
      <c r="AA99">
        <v>0</v>
      </c>
      <c r="AB99">
        <v>0</v>
      </c>
      <c r="AC99">
        <v>0</v>
      </c>
      <c r="AD99">
        <v>0</v>
      </c>
      <c r="AE99">
        <v>0</v>
      </c>
    </row>
    <row r="100" spans="1:31" x14ac:dyDescent="0.2">
      <c r="A100">
        <v>3429</v>
      </c>
      <c r="B100">
        <v>1</v>
      </c>
      <c r="C100" t="s">
        <v>152</v>
      </c>
      <c r="D100" t="s">
        <v>96</v>
      </c>
      <c r="E100">
        <v>40000</v>
      </c>
      <c r="F100">
        <v>40323</v>
      </c>
      <c r="G100" t="s">
        <v>26</v>
      </c>
      <c r="H100">
        <v>0</v>
      </c>
      <c r="I100">
        <v>0</v>
      </c>
      <c r="J100">
        <v>0</v>
      </c>
      <c r="K100">
        <v>0</v>
      </c>
      <c r="L100">
        <v>0</v>
      </c>
      <c r="M100">
        <v>0</v>
      </c>
      <c r="N100">
        <v>0</v>
      </c>
      <c r="O100">
        <v>0</v>
      </c>
      <c r="P100">
        <v>0</v>
      </c>
      <c r="Q100">
        <v>0</v>
      </c>
      <c r="R100">
        <v>0</v>
      </c>
      <c r="S100">
        <v>0</v>
      </c>
      <c r="T100">
        <v>0</v>
      </c>
      <c r="U100">
        <v>0</v>
      </c>
      <c r="V100">
        <v>0</v>
      </c>
      <c r="W100">
        <v>0</v>
      </c>
      <c r="X100">
        <v>0</v>
      </c>
      <c r="Y100">
        <v>0</v>
      </c>
      <c r="Z100">
        <v>0</v>
      </c>
      <c r="AA100">
        <v>0</v>
      </c>
      <c r="AB100">
        <v>0</v>
      </c>
      <c r="AC100">
        <v>0</v>
      </c>
      <c r="AD100">
        <v>0</v>
      </c>
      <c r="AE100">
        <v>0</v>
      </c>
    </row>
    <row r="101" spans="1:31" x14ac:dyDescent="0.2">
      <c r="A101">
        <v>3430</v>
      </c>
      <c r="B101">
        <v>1</v>
      </c>
      <c r="C101" t="s">
        <v>153</v>
      </c>
      <c r="D101" t="s">
        <v>127</v>
      </c>
      <c r="E101">
        <v>40000</v>
      </c>
      <c r="F101">
        <v>40323</v>
      </c>
      <c r="G101" t="s">
        <v>26</v>
      </c>
      <c r="H101">
        <v>0</v>
      </c>
      <c r="I101">
        <v>0</v>
      </c>
      <c r="J101">
        <v>0</v>
      </c>
      <c r="K101">
        <v>0</v>
      </c>
      <c r="L101">
        <v>0</v>
      </c>
      <c r="M101">
        <v>0</v>
      </c>
      <c r="N101">
        <v>0</v>
      </c>
      <c r="O101">
        <v>0</v>
      </c>
      <c r="P101">
        <v>0</v>
      </c>
      <c r="Q101">
        <v>0</v>
      </c>
      <c r="R101">
        <v>0</v>
      </c>
      <c r="S101">
        <v>0</v>
      </c>
      <c r="T101">
        <v>5000</v>
      </c>
      <c r="U101">
        <v>5000</v>
      </c>
      <c r="V101">
        <v>5000</v>
      </c>
      <c r="W101">
        <v>0</v>
      </c>
      <c r="X101">
        <v>0</v>
      </c>
      <c r="Y101">
        <v>0</v>
      </c>
      <c r="Z101">
        <v>0</v>
      </c>
      <c r="AA101">
        <v>0</v>
      </c>
      <c r="AB101">
        <v>0</v>
      </c>
      <c r="AC101">
        <v>0</v>
      </c>
      <c r="AD101">
        <v>0</v>
      </c>
      <c r="AE101">
        <v>0</v>
      </c>
    </row>
    <row r="102" spans="1:31" x14ac:dyDescent="0.2">
      <c r="A102">
        <v>3431</v>
      </c>
      <c r="B102">
        <v>1</v>
      </c>
      <c r="C102" t="s">
        <v>154</v>
      </c>
      <c r="D102" t="s">
        <v>141</v>
      </c>
      <c r="E102">
        <v>40000</v>
      </c>
      <c r="F102">
        <v>40323</v>
      </c>
      <c r="G102" t="s">
        <v>26</v>
      </c>
      <c r="H102">
        <v>0</v>
      </c>
      <c r="I102">
        <v>50000</v>
      </c>
      <c r="J102">
        <v>100000</v>
      </c>
      <c r="K102">
        <v>0</v>
      </c>
      <c r="L102">
        <v>0</v>
      </c>
      <c r="M102">
        <v>0</v>
      </c>
      <c r="N102">
        <v>200000</v>
      </c>
      <c r="O102">
        <v>1750000</v>
      </c>
      <c r="P102">
        <v>1000000</v>
      </c>
      <c r="Q102">
        <v>400000</v>
      </c>
      <c r="R102">
        <v>200000</v>
      </c>
      <c r="S102">
        <v>50000</v>
      </c>
      <c r="T102">
        <v>0</v>
      </c>
      <c r="U102">
        <v>0</v>
      </c>
      <c r="V102">
        <v>0</v>
      </c>
      <c r="W102">
        <v>0</v>
      </c>
      <c r="X102">
        <v>0</v>
      </c>
      <c r="Y102">
        <v>0</v>
      </c>
      <c r="Z102">
        <v>0</v>
      </c>
      <c r="AA102">
        <v>0</v>
      </c>
      <c r="AB102">
        <v>0</v>
      </c>
      <c r="AC102">
        <v>0</v>
      </c>
      <c r="AD102">
        <v>0</v>
      </c>
      <c r="AE102">
        <v>0</v>
      </c>
    </row>
    <row r="103" spans="1:31" x14ac:dyDescent="0.2">
      <c r="A103">
        <v>3432</v>
      </c>
      <c r="B103">
        <v>1</v>
      </c>
      <c r="C103" t="s">
        <v>155</v>
      </c>
      <c r="D103" t="s">
        <v>127</v>
      </c>
      <c r="E103">
        <v>40000</v>
      </c>
      <c r="F103">
        <v>40323</v>
      </c>
      <c r="G103" t="s">
        <v>26</v>
      </c>
      <c r="H103">
        <v>0</v>
      </c>
      <c r="I103">
        <v>0</v>
      </c>
      <c r="J103">
        <v>0</v>
      </c>
      <c r="K103">
        <v>0</v>
      </c>
      <c r="L103">
        <v>0</v>
      </c>
      <c r="M103">
        <v>0</v>
      </c>
      <c r="N103">
        <v>0</v>
      </c>
      <c r="O103">
        <v>200000</v>
      </c>
      <c r="P103">
        <v>1000000</v>
      </c>
      <c r="Q103">
        <v>750000</v>
      </c>
      <c r="R103">
        <v>200000</v>
      </c>
      <c r="S103">
        <v>100000</v>
      </c>
      <c r="T103">
        <v>0</v>
      </c>
      <c r="U103">
        <v>0</v>
      </c>
      <c r="V103">
        <v>0</v>
      </c>
      <c r="W103">
        <v>0</v>
      </c>
      <c r="X103">
        <v>0</v>
      </c>
      <c r="Y103">
        <v>0</v>
      </c>
      <c r="Z103">
        <v>0</v>
      </c>
      <c r="AA103">
        <v>0</v>
      </c>
      <c r="AB103">
        <v>0</v>
      </c>
      <c r="AC103">
        <v>0</v>
      </c>
      <c r="AD103">
        <v>0</v>
      </c>
      <c r="AE103">
        <v>0</v>
      </c>
    </row>
    <row r="104" spans="1:31" x14ac:dyDescent="0.2">
      <c r="A104">
        <v>3432</v>
      </c>
      <c r="B104">
        <v>2</v>
      </c>
      <c r="C104" t="s">
        <v>155</v>
      </c>
      <c r="D104" t="s">
        <v>127</v>
      </c>
      <c r="E104">
        <v>40000</v>
      </c>
      <c r="F104">
        <v>40323</v>
      </c>
      <c r="G104" t="s">
        <v>26</v>
      </c>
      <c r="H104">
        <v>0</v>
      </c>
      <c r="I104">
        <v>0</v>
      </c>
      <c r="J104">
        <v>0</v>
      </c>
      <c r="K104">
        <v>0</v>
      </c>
      <c r="L104">
        <v>0</v>
      </c>
      <c r="M104">
        <v>0</v>
      </c>
      <c r="N104">
        <v>0</v>
      </c>
      <c r="O104">
        <v>0</v>
      </c>
      <c r="P104">
        <v>0</v>
      </c>
      <c r="Q104">
        <v>0</v>
      </c>
      <c r="R104">
        <v>20000</v>
      </c>
      <c r="S104">
        <v>40000</v>
      </c>
      <c r="T104">
        <v>0</v>
      </c>
      <c r="U104">
        <v>0</v>
      </c>
      <c r="V104">
        <v>0</v>
      </c>
      <c r="W104">
        <v>0</v>
      </c>
      <c r="X104">
        <v>0</v>
      </c>
      <c r="Y104">
        <v>0</v>
      </c>
      <c r="Z104">
        <v>0</v>
      </c>
      <c r="AA104">
        <v>0</v>
      </c>
      <c r="AB104">
        <v>0</v>
      </c>
      <c r="AC104">
        <v>0</v>
      </c>
      <c r="AD104">
        <v>0</v>
      </c>
      <c r="AE104">
        <v>0</v>
      </c>
    </row>
    <row r="105" spans="1:31" x14ac:dyDescent="0.2">
      <c r="A105">
        <v>3434</v>
      </c>
      <c r="B105">
        <v>1</v>
      </c>
      <c r="C105" t="s">
        <v>156</v>
      </c>
      <c r="D105" t="s">
        <v>127</v>
      </c>
      <c r="E105">
        <v>40000</v>
      </c>
      <c r="F105">
        <v>40323</v>
      </c>
      <c r="G105" t="s">
        <v>26</v>
      </c>
      <c r="H105">
        <v>0</v>
      </c>
      <c r="I105">
        <v>0</v>
      </c>
      <c r="J105">
        <v>0</v>
      </c>
      <c r="K105">
        <v>0</v>
      </c>
      <c r="L105">
        <v>0</v>
      </c>
      <c r="M105">
        <v>0</v>
      </c>
      <c r="N105">
        <v>0</v>
      </c>
      <c r="O105">
        <v>25000</v>
      </c>
      <c r="P105">
        <v>25000</v>
      </c>
      <c r="Q105">
        <v>0</v>
      </c>
      <c r="R105">
        <v>0</v>
      </c>
      <c r="S105">
        <v>0</v>
      </c>
      <c r="T105">
        <v>0</v>
      </c>
      <c r="U105">
        <v>0</v>
      </c>
      <c r="V105">
        <v>0</v>
      </c>
      <c r="W105">
        <v>0</v>
      </c>
      <c r="X105">
        <v>0</v>
      </c>
      <c r="Y105">
        <v>0</v>
      </c>
      <c r="Z105">
        <v>0</v>
      </c>
      <c r="AA105">
        <v>0</v>
      </c>
      <c r="AB105">
        <v>0</v>
      </c>
      <c r="AC105">
        <v>0</v>
      </c>
      <c r="AD105">
        <v>0</v>
      </c>
      <c r="AE105">
        <v>0</v>
      </c>
    </row>
    <row r="106" spans="1:31" x14ac:dyDescent="0.2">
      <c r="A106">
        <v>3434</v>
      </c>
      <c r="B106">
        <v>2</v>
      </c>
      <c r="C106" t="s">
        <v>156</v>
      </c>
      <c r="D106" t="s">
        <v>106</v>
      </c>
      <c r="E106" t="s">
        <v>99</v>
      </c>
      <c r="F106">
        <v>40323</v>
      </c>
      <c r="G106" t="s">
        <v>26</v>
      </c>
      <c r="H106">
        <v>0</v>
      </c>
      <c r="I106">
        <v>0</v>
      </c>
      <c r="J106">
        <v>0</v>
      </c>
      <c r="K106">
        <v>0</v>
      </c>
      <c r="L106">
        <v>0</v>
      </c>
      <c r="M106">
        <v>0</v>
      </c>
      <c r="N106">
        <v>0</v>
      </c>
      <c r="O106">
        <v>25000</v>
      </c>
      <c r="P106">
        <v>25000</v>
      </c>
      <c r="Q106">
        <v>0</v>
      </c>
      <c r="R106">
        <v>0</v>
      </c>
      <c r="S106">
        <v>0</v>
      </c>
      <c r="T106">
        <v>0</v>
      </c>
      <c r="U106">
        <v>0</v>
      </c>
      <c r="V106">
        <v>0</v>
      </c>
      <c r="W106">
        <v>0</v>
      </c>
      <c r="X106">
        <v>0</v>
      </c>
      <c r="Y106">
        <v>0</v>
      </c>
      <c r="Z106">
        <v>0</v>
      </c>
      <c r="AA106">
        <v>0</v>
      </c>
      <c r="AB106">
        <v>0</v>
      </c>
      <c r="AC106">
        <v>0</v>
      </c>
      <c r="AD106">
        <v>0</v>
      </c>
      <c r="AE106">
        <v>0</v>
      </c>
    </row>
    <row r="107" spans="1:31" x14ac:dyDescent="0.2">
      <c r="A107">
        <v>3434</v>
      </c>
      <c r="B107">
        <v>3</v>
      </c>
      <c r="C107" t="s">
        <v>156</v>
      </c>
      <c r="D107" t="s">
        <v>94</v>
      </c>
      <c r="E107" t="s">
        <v>99</v>
      </c>
      <c r="F107">
        <v>40323</v>
      </c>
      <c r="G107" t="s">
        <v>26</v>
      </c>
      <c r="H107">
        <v>0</v>
      </c>
      <c r="I107">
        <v>0</v>
      </c>
      <c r="J107">
        <v>0</v>
      </c>
      <c r="K107">
        <v>0</v>
      </c>
      <c r="L107">
        <v>0</v>
      </c>
      <c r="M107">
        <v>0</v>
      </c>
      <c r="N107">
        <v>0</v>
      </c>
      <c r="O107">
        <v>15000</v>
      </c>
      <c r="P107">
        <v>15000</v>
      </c>
      <c r="Q107">
        <v>15000</v>
      </c>
      <c r="R107">
        <v>5000</v>
      </c>
      <c r="S107">
        <v>0</v>
      </c>
      <c r="T107">
        <v>0</v>
      </c>
      <c r="U107">
        <v>0</v>
      </c>
      <c r="V107">
        <v>0</v>
      </c>
      <c r="W107">
        <v>0</v>
      </c>
      <c r="X107">
        <v>0</v>
      </c>
      <c r="Y107">
        <v>0</v>
      </c>
      <c r="Z107">
        <v>0</v>
      </c>
      <c r="AA107">
        <v>0</v>
      </c>
      <c r="AB107">
        <v>0</v>
      </c>
      <c r="AC107">
        <v>0</v>
      </c>
      <c r="AD107">
        <v>0</v>
      </c>
      <c r="AE107">
        <v>0</v>
      </c>
    </row>
    <row r="108" spans="1:31" x14ac:dyDescent="0.2">
      <c r="A108">
        <v>3435</v>
      </c>
      <c r="B108">
        <v>1</v>
      </c>
      <c r="C108" t="s">
        <v>157</v>
      </c>
      <c r="D108" t="s">
        <v>127</v>
      </c>
      <c r="E108">
        <v>49901</v>
      </c>
      <c r="F108">
        <v>40320</v>
      </c>
      <c r="G108" t="s">
        <v>26</v>
      </c>
      <c r="H108">
        <v>0</v>
      </c>
      <c r="I108">
        <v>0</v>
      </c>
      <c r="J108">
        <v>0</v>
      </c>
      <c r="K108">
        <v>0</v>
      </c>
      <c r="L108">
        <v>0</v>
      </c>
      <c r="M108">
        <v>0</v>
      </c>
      <c r="N108">
        <v>0</v>
      </c>
      <c r="O108">
        <v>550000</v>
      </c>
      <c r="P108">
        <v>300000</v>
      </c>
      <c r="Q108">
        <v>250000</v>
      </c>
      <c r="R108">
        <v>250000</v>
      </c>
      <c r="S108">
        <v>150000</v>
      </c>
      <c r="T108">
        <v>0</v>
      </c>
      <c r="U108">
        <v>0</v>
      </c>
      <c r="V108">
        <v>0</v>
      </c>
      <c r="W108">
        <v>0</v>
      </c>
      <c r="X108">
        <v>0</v>
      </c>
      <c r="Y108">
        <v>0</v>
      </c>
      <c r="Z108">
        <v>0</v>
      </c>
      <c r="AA108">
        <v>0</v>
      </c>
      <c r="AB108">
        <v>0</v>
      </c>
      <c r="AC108">
        <v>0</v>
      </c>
      <c r="AD108">
        <v>0</v>
      </c>
      <c r="AE108">
        <v>0</v>
      </c>
    </row>
    <row r="109" spans="1:31" x14ac:dyDescent="0.2">
      <c r="A109">
        <v>3436</v>
      </c>
      <c r="B109">
        <v>1</v>
      </c>
      <c r="C109" t="s">
        <v>158</v>
      </c>
      <c r="D109" t="s">
        <v>127</v>
      </c>
      <c r="E109">
        <v>40000</v>
      </c>
      <c r="F109">
        <v>40320</v>
      </c>
      <c r="G109" t="s">
        <v>26</v>
      </c>
      <c r="H109">
        <v>0</v>
      </c>
      <c r="I109">
        <v>0</v>
      </c>
      <c r="J109">
        <v>0</v>
      </c>
      <c r="K109">
        <v>0</v>
      </c>
      <c r="L109">
        <v>0</v>
      </c>
      <c r="M109">
        <v>0</v>
      </c>
      <c r="N109">
        <v>0</v>
      </c>
      <c r="O109">
        <v>0</v>
      </c>
      <c r="P109">
        <v>0</v>
      </c>
      <c r="Q109">
        <v>0</v>
      </c>
      <c r="R109">
        <v>0</v>
      </c>
      <c r="S109">
        <v>0</v>
      </c>
      <c r="T109">
        <v>0</v>
      </c>
      <c r="U109">
        <v>0</v>
      </c>
      <c r="V109">
        <v>0</v>
      </c>
      <c r="W109">
        <v>0</v>
      </c>
      <c r="X109">
        <v>0</v>
      </c>
      <c r="Y109">
        <v>0</v>
      </c>
      <c r="Z109">
        <v>0</v>
      </c>
      <c r="AA109">
        <v>0</v>
      </c>
      <c r="AB109">
        <v>0</v>
      </c>
      <c r="AC109">
        <v>6666</v>
      </c>
      <c r="AD109">
        <v>6667</v>
      </c>
      <c r="AE109">
        <v>6667</v>
      </c>
    </row>
    <row r="110" spans="1:31" x14ac:dyDescent="0.2">
      <c r="A110">
        <v>3437</v>
      </c>
      <c r="B110">
        <v>1</v>
      </c>
      <c r="C110" t="s">
        <v>159</v>
      </c>
      <c r="D110" t="s">
        <v>127</v>
      </c>
      <c r="E110">
        <v>40000</v>
      </c>
      <c r="F110">
        <v>40320</v>
      </c>
      <c r="G110" t="s">
        <v>26</v>
      </c>
      <c r="H110">
        <v>0</v>
      </c>
      <c r="I110">
        <v>0</v>
      </c>
      <c r="J110">
        <v>0</v>
      </c>
      <c r="K110">
        <v>0</v>
      </c>
      <c r="L110">
        <v>0</v>
      </c>
      <c r="M110">
        <v>0</v>
      </c>
      <c r="N110">
        <v>0</v>
      </c>
      <c r="O110">
        <v>0</v>
      </c>
      <c r="P110">
        <v>0</v>
      </c>
      <c r="Q110">
        <v>0</v>
      </c>
      <c r="R110">
        <v>0</v>
      </c>
      <c r="S110">
        <v>0</v>
      </c>
      <c r="T110">
        <v>0</v>
      </c>
      <c r="U110">
        <v>0</v>
      </c>
      <c r="V110">
        <v>0</v>
      </c>
      <c r="W110">
        <v>0</v>
      </c>
      <c r="X110">
        <v>0</v>
      </c>
      <c r="Y110">
        <v>0</v>
      </c>
      <c r="Z110">
        <v>0</v>
      </c>
      <c r="AA110">
        <v>0</v>
      </c>
      <c r="AB110">
        <v>0</v>
      </c>
      <c r="AC110">
        <v>0</v>
      </c>
      <c r="AD110">
        <v>0</v>
      </c>
      <c r="AE110">
        <v>0</v>
      </c>
    </row>
    <row r="111" spans="1:31" x14ac:dyDescent="0.2">
      <c r="A111">
        <v>3438</v>
      </c>
      <c r="B111">
        <v>1</v>
      </c>
      <c r="C111" t="s">
        <v>47</v>
      </c>
      <c r="D111" t="s">
        <v>43</v>
      </c>
      <c r="E111">
        <v>40000</v>
      </c>
      <c r="F111">
        <v>40312</v>
      </c>
      <c r="G111" t="s">
        <v>26</v>
      </c>
      <c r="H111">
        <v>0</v>
      </c>
      <c r="I111">
        <v>0</v>
      </c>
      <c r="J111">
        <v>0</v>
      </c>
      <c r="K111">
        <v>0</v>
      </c>
      <c r="L111">
        <v>0</v>
      </c>
      <c r="M111">
        <v>0</v>
      </c>
      <c r="N111">
        <v>0</v>
      </c>
      <c r="O111">
        <v>0</v>
      </c>
      <c r="P111">
        <v>0</v>
      </c>
      <c r="Q111">
        <v>0</v>
      </c>
      <c r="R111">
        <v>0</v>
      </c>
      <c r="S111">
        <v>0</v>
      </c>
      <c r="T111">
        <v>0</v>
      </c>
      <c r="U111">
        <v>0</v>
      </c>
      <c r="V111">
        <v>0</v>
      </c>
      <c r="W111">
        <v>0</v>
      </c>
      <c r="X111">
        <v>0</v>
      </c>
      <c r="Y111">
        <v>0</v>
      </c>
      <c r="Z111">
        <v>0</v>
      </c>
      <c r="AA111">
        <v>0</v>
      </c>
      <c r="AB111">
        <v>0</v>
      </c>
      <c r="AC111">
        <v>0</v>
      </c>
      <c r="AD111">
        <v>0</v>
      </c>
      <c r="AE111">
        <v>0</v>
      </c>
    </row>
    <row r="112" spans="1:31" x14ac:dyDescent="0.2">
      <c r="A112">
        <v>3438</v>
      </c>
      <c r="B112">
        <v>2</v>
      </c>
      <c r="C112" t="s">
        <v>47</v>
      </c>
      <c r="D112" t="s">
        <v>43</v>
      </c>
      <c r="E112">
        <v>40000</v>
      </c>
      <c r="F112">
        <v>40312</v>
      </c>
      <c r="G112" t="s">
        <v>26</v>
      </c>
      <c r="H112">
        <v>0</v>
      </c>
      <c r="I112">
        <v>0</v>
      </c>
      <c r="J112">
        <v>0</v>
      </c>
      <c r="K112">
        <v>0</v>
      </c>
      <c r="L112">
        <v>0</v>
      </c>
      <c r="M112">
        <v>0</v>
      </c>
      <c r="N112">
        <v>0</v>
      </c>
      <c r="O112">
        <v>0</v>
      </c>
      <c r="P112">
        <v>0</v>
      </c>
      <c r="Q112">
        <v>0</v>
      </c>
      <c r="R112">
        <v>250000</v>
      </c>
      <c r="S112">
        <v>250000</v>
      </c>
      <c r="T112">
        <v>0</v>
      </c>
      <c r="U112">
        <v>0</v>
      </c>
      <c r="V112">
        <v>0</v>
      </c>
      <c r="W112">
        <v>0</v>
      </c>
      <c r="X112">
        <v>1002000</v>
      </c>
      <c r="Y112">
        <v>999000</v>
      </c>
      <c r="Z112">
        <v>999000</v>
      </c>
      <c r="AA112">
        <v>0</v>
      </c>
      <c r="AB112">
        <v>0</v>
      </c>
      <c r="AC112">
        <v>0</v>
      </c>
      <c r="AD112">
        <v>0</v>
      </c>
      <c r="AE112">
        <v>0</v>
      </c>
    </row>
    <row r="113" spans="1:31" x14ac:dyDescent="0.2">
      <c r="A113">
        <v>3438</v>
      </c>
      <c r="B113">
        <v>3</v>
      </c>
      <c r="C113" t="s">
        <v>47</v>
      </c>
      <c r="D113" t="s">
        <v>43</v>
      </c>
      <c r="E113">
        <v>40000</v>
      </c>
      <c r="F113">
        <v>40312</v>
      </c>
      <c r="G113" t="s">
        <v>26</v>
      </c>
      <c r="H113">
        <v>0</v>
      </c>
      <c r="I113">
        <v>0</v>
      </c>
      <c r="J113">
        <v>0</v>
      </c>
      <c r="K113">
        <v>0</v>
      </c>
      <c r="L113">
        <v>0</v>
      </c>
      <c r="M113">
        <v>0</v>
      </c>
      <c r="N113">
        <v>0</v>
      </c>
      <c r="O113">
        <v>0</v>
      </c>
      <c r="P113">
        <v>0</v>
      </c>
      <c r="Q113">
        <v>0</v>
      </c>
      <c r="R113">
        <v>0</v>
      </c>
      <c r="S113">
        <v>0</v>
      </c>
      <c r="T113">
        <v>0</v>
      </c>
      <c r="U113">
        <v>0</v>
      </c>
      <c r="V113">
        <v>0</v>
      </c>
      <c r="W113">
        <v>0</v>
      </c>
      <c r="X113">
        <v>0</v>
      </c>
      <c r="Y113">
        <v>0</v>
      </c>
      <c r="Z113">
        <v>0</v>
      </c>
      <c r="AA113">
        <v>0</v>
      </c>
      <c r="AB113">
        <v>0</v>
      </c>
      <c r="AC113">
        <v>0</v>
      </c>
      <c r="AD113">
        <v>0</v>
      </c>
      <c r="AE113">
        <v>0</v>
      </c>
    </row>
    <row r="114" spans="1:31" x14ac:dyDescent="0.2">
      <c r="A114">
        <v>3441</v>
      </c>
      <c r="B114">
        <v>1</v>
      </c>
      <c r="C114" t="s">
        <v>48</v>
      </c>
      <c r="D114" t="s">
        <v>41</v>
      </c>
      <c r="E114">
        <v>40000</v>
      </c>
      <c r="F114">
        <v>40312</v>
      </c>
      <c r="G114" t="s">
        <v>26</v>
      </c>
      <c r="H114">
        <v>0</v>
      </c>
      <c r="I114">
        <v>0</v>
      </c>
      <c r="J114">
        <v>0</v>
      </c>
      <c r="K114">
        <v>0</v>
      </c>
      <c r="L114">
        <v>0</v>
      </c>
      <c r="M114">
        <v>0</v>
      </c>
      <c r="N114">
        <v>0</v>
      </c>
      <c r="O114">
        <v>0</v>
      </c>
      <c r="P114">
        <v>0</v>
      </c>
      <c r="Q114">
        <v>0</v>
      </c>
      <c r="R114">
        <v>0</v>
      </c>
      <c r="S114">
        <v>0</v>
      </c>
      <c r="T114">
        <v>0</v>
      </c>
      <c r="U114">
        <v>0</v>
      </c>
      <c r="V114">
        <v>0</v>
      </c>
      <c r="W114">
        <v>0</v>
      </c>
      <c r="X114">
        <v>0</v>
      </c>
      <c r="Y114">
        <v>0</v>
      </c>
      <c r="Z114">
        <v>0</v>
      </c>
      <c r="AA114">
        <v>0</v>
      </c>
      <c r="AB114">
        <v>0</v>
      </c>
      <c r="AC114">
        <v>0</v>
      </c>
      <c r="AD114">
        <v>0</v>
      </c>
      <c r="AE114">
        <v>0</v>
      </c>
    </row>
    <row r="115" spans="1:31" x14ac:dyDescent="0.2">
      <c r="A115">
        <v>3445</v>
      </c>
      <c r="B115">
        <v>1</v>
      </c>
      <c r="C115" t="s">
        <v>160</v>
      </c>
      <c r="D115" t="s">
        <v>127</v>
      </c>
      <c r="E115">
        <v>40000</v>
      </c>
      <c r="F115">
        <v>40320</v>
      </c>
      <c r="G115" t="s">
        <v>26</v>
      </c>
      <c r="H115">
        <v>0</v>
      </c>
      <c r="I115">
        <v>0</v>
      </c>
      <c r="J115">
        <v>0</v>
      </c>
      <c r="K115">
        <v>0</v>
      </c>
      <c r="L115">
        <v>0</v>
      </c>
      <c r="M115">
        <v>0</v>
      </c>
      <c r="N115">
        <v>0</v>
      </c>
      <c r="O115">
        <v>0</v>
      </c>
      <c r="P115">
        <v>0</v>
      </c>
      <c r="Q115">
        <v>0</v>
      </c>
      <c r="R115">
        <v>0</v>
      </c>
      <c r="S115">
        <v>0</v>
      </c>
      <c r="T115">
        <v>0</v>
      </c>
      <c r="U115">
        <v>0</v>
      </c>
      <c r="V115">
        <v>0</v>
      </c>
      <c r="W115">
        <v>0</v>
      </c>
      <c r="X115">
        <v>0</v>
      </c>
      <c r="Y115">
        <v>0</v>
      </c>
      <c r="Z115">
        <v>0</v>
      </c>
      <c r="AA115">
        <v>0</v>
      </c>
      <c r="AB115">
        <v>0</v>
      </c>
      <c r="AC115">
        <v>0</v>
      </c>
      <c r="AD115">
        <v>0</v>
      </c>
      <c r="AE115">
        <v>0</v>
      </c>
    </row>
    <row r="116" spans="1:31" x14ac:dyDescent="0.2">
      <c r="A116">
        <v>3448</v>
      </c>
      <c r="B116">
        <v>1</v>
      </c>
      <c r="C116" t="s">
        <v>161</v>
      </c>
      <c r="D116" t="s">
        <v>141</v>
      </c>
      <c r="E116">
        <v>40000</v>
      </c>
      <c r="F116">
        <v>40320</v>
      </c>
      <c r="G116" t="s">
        <v>26</v>
      </c>
      <c r="H116">
        <v>0</v>
      </c>
      <c r="I116">
        <v>0</v>
      </c>
      <c r="J116">
        <v>0</v>
      </c>
      <c r="K116">
        <v>0</v>
      </c>
      <c r="L116">
        <v>0</v>
      </c>
      <c r="M116">
        <v>0</v>
      </c>
      <c r="N116">
        <v>0</v>
      </c>
      <c r="O116">
        <v>0</v>
      </c>
      <c r="P116">
        <v>0</v>
      </c>
      <c r="Q116">
        <v>0</v>
      </c>
      <c r="R116">
        <v>0</v>
      </c>
      <c r="S116">
        <v>0</v>
      </c>
      <c r="T116">
        <v>0</v>
      </c>
      <c r="U116">
        <v>0</v>
      </c>
      <c r="V116">
        <v>0</v>
      </c>
      <c r="W116">
        <v>0</v>
      </c>
      <c r="X116">
        <v>0</v>
      </c>
      <c r="Y116">
        <v>0</v>
      </c>
      <c r="Z116">
        <v>0</v>
      </c>
      <c r="AA116">
        <v>0</v>
      </c>
      <c r="AB116">
        <v>0</v>
      </c>
      <c r="AC116">
        <v>0</v>
      </c>
      <c r="AD116">
        <v>0</v>
      </c>
      <c r="AE116">
        <v>0</v>
      </c>
    </row>
    <row r="117" spans="1:31" x14ac:dyDescent="0.2">
      <c r="A117">
        <v>3450</v>
      </c>
      <c r="B117">
        <v>1</v>
      </c>
      <c r="C117" t="s">
        <v>162</v>
      </c>
      <c r="D117" t="s">
        <v>127</v>
      </c>
      <c r="E117">
        <v>49901</v>
      </c>
      <c r="F117">
        <v>40320</v>
      </c>
      <c r="G117" t="s">
        <v>26</v>
      </c>
      <c r="H117">
        <v>260000</v>
      </c>
      <c r="I117">
        <v>60000</v>
      </c>
      <c r="J117">
        <v>60000</v>
      </c>
      <c r="K117">
        <v>60000</v>
      </c>
      <c r="L117">
        <v>60000</v>
      </c>
      <c r="M117">
        <v>0</v>
      </c>
      <c r="N117">
        <v>0</v>
      </c>
      <c r="O117">
        <v>0</v>
      </c>
      <c r="P117">
        <v>0</v>
      </c>
      <c r="Q117">
        <v>0</v>
      </c>
      <c r="R117">
        <v>0</v>
      </c>
      <c r="S117">
        <v>0</v>
      </c>
      <c r="T117">
        <v>0</v>
      </c>
      <c r="U117">
        <v>0</v>
      </c>
      <c r="V117">
        <v>0</v>
      </c>
      <c r="W117">
        <v>0</v>
      </c>
      <c r="X117">
        <v>0</v>
      </c>
      <c r="Y117">
        <v>0</v>
      </c>
      <c r="Z117">
        <v>0</v>
      </c>
      <c r="AA117">
        <v>0</v>
      </c>
      <c r="AB117">
        <v>0</v>
      </c>
      <c r="AC117">
        <v>0</v>
      </c>
      <c r="AD117">
        <v>0</v>
      </c>
      <c r="AE117">
        <v>0</v>
      </c>
    </row>
    <row r="118" spans="1:31" x14ac:dyDescent="0.2">
      <c r="A118">
        <v>3452</v>
      </c>
      <c r="B118">
        <v>1</v>
      </c>
      <c r="C118" t="s">
        <v>49</v>
      </c>
      <c r="D118" t="s">
        <v>41</v>
      </c>
      <c r="E118">
        <v>40000</v>
      </c>
      <c r="F118">
        <v>40312</v>
      </c>
      <c r="G118" t="s">
        <v>26</v>
      </c>
      <c r="H118">
        <v>0</v>
      </c>
      <c r="I118">
        <v>0</v>
      </c>
      <c r="J118">
        <v>0</v>
      </c>
      <c r="K118">
        <v>0</v>
      </c>
      <c r="L118">
        <v>0</v>
      </c>
      <c r="M118">
        <v>0</v>
      </c>
      <c r="N118">
        <v>0</v>
      </c>
      <c r="O118">
        <v>0</v>
      </c>
      <c r="P118">
        <v>0</v>
      </c>
      <c r="Q118">
        <v>0</v>
      </c>
      <c r="R118">
        <v>0</v>
      </c>
      <c r="S118">
        <v>0</v>
      </c>
      <c r="T118">
        <v>0</v>
      </c>
      <c r="U118">
        <v>0</v>
      </c>
      <c r="V118">
        <v>0</v>
      </c>
      <c r="W118">
        <v>0</v>
      </c>
      <c r="X118">
        <v>0</v>
      </c>
      <c r="Y118">
        <v>0</v>
      </c>
      <c r="Z118">
        <v>0</v>
      </c>
      <c r="AA118">
        <v>0</v>
      </c>
      <c r="AB118">
        <v>0</v>
      </c>
      <c r="AC118">
        <v>0</v>
      </c>
      <c r="AD118">
        <v>0</v>
      </c>
      <c r="AE118">
        <v>0</v>
      </c>
    </row>
    <row r="119" spans="1:31" x14ac:dyDescent="0.2">
      <c r="A119">
        <v>3453</v>
      </c>
      <c r="B119">
        <v>1</v>
      </c>
      <c r="C119" t="s">
        <v>163</v>
      </c>
      <c r="D119" t="s">
        <v>141</v>
      </c>
      <c r="E119">
        <v>40000</v>
      </c>
      <c r="F119">
        <v>40320</v>
      </c>
      <c r="G119" t="s">
        <v>26</v>
      </c>
      <c r="H119">
        <v>0</v>
      </c>
      <c r="I119">
        <v>0</v>
      </c>
      <c r="J119">
        <v>50000</v>
      </c>
      <c r="K119">
        <v>50000</v>
      </c>
      <c r="L119">
        <v>50000</v>
      </c>
      <c r="M119">
        <v>50000</v>
      </c>
      <c r="N119">
        <v>50000</v>
      </c>
      <c r="O119">
        <v>50000</v>
      </c>
      <c r="P119">
        <v>15000</v>
      </c>
      <c r="Q119">
        <v>0</v>
      </c>
      <c r="R119">
        <v>0</v>
      </c>
      <c r="S119">
        <v>0</v>
      </c>
      <c r="T119">
        <v>0</v>
      </c>
      <c r="U119">
        <v>0</v>
      </c>
      <c r="V119">
        <v>0</v>
      </c>
      <c r="W119">
        <v>0</v>
      </c>
      <c r="X119">
        <v>0</v>
      </c>
      <c r="Y119">
        <v>0</v>
      </c>
      <c r="Z119">
        <v>0</v>
      </c>
      <c r="AA119">
        <v>0</v>
      </c>
      <c r="AB119">
        <v>100000</v>
      </c>
      <c r="AC119">
        <v>100000</v>
      </c>
      <c r="AD119">
        <v>100000</v>
      </c>
      <c r="AE119">
        <v>15000</v>
      </c>
    </row>
    <row r="120" spans="1:31" x14ac:dyDescent="0.2">
      <c r="A120">
        <v>3455</v>
      </c>
      <c r="B120">
        <v>1</v>
      </c>
      <c r="C120" t="s">
        <v>164</v>
      </c>
      <c r="D120" t="s">
        <v>127</v>
      </c>
      <c r="E120">
        <v>40000</v>
      </c>
      <c r="F120">
        <v>40320</v>
      </c>
      <c r="G120" t="s">
        <v>26</v>
      </c>
      <c r="H120">
        <v>0</v>
      </c>
      <c r="I120">
        <v>0</v>
      </c>
      <c r="J120">
        <v>0</v>
      </c>
      <c r="K120">
        <v>0</v>
      </c>
      <c r="L120">
        <v>0</v>
      </c>
      <c r="M120">
        <v>0</v>
      </c>
      <c r="N120">
        <v>0</v>
      </c>
      <c r="O120">
        <v>0</v>
      </c>
      <c r="P120">
        <v>0</v>
      </c>
      <c r="Q120">
        <v>0</v>
      </c>
      <c r="R120">
        <v>0</v>
      </c>
      <c r="S120">
        <v>0</v>
      </c>
      <c r="T120">
        <v>0</v>
      </c>
      <c r="U120">
        <v>0</v>
      </c>
      <c r="V120">
        <v>0</v>
      </c>
      <c r="W120">
        <v>0</v>
      </c>
      <c r="X120">
        <v>0</v>
      </c>
      <c r="Y120">
        <v>0</v>
      </c>
      <c r="Z120">
        <v>0</v>
      </c>
      <c r="AA120">
        <v>0</v>
      </c>
      <c r="AB120">
        <v>0</v>
      </c>
      <c r="AC120">
        <v>0</v>
      </c>
      <c r="AD120">
        <v>0</v>
      </c>
      <c r="AE120">
        <v>0</v>
      </c>
    </row>
    <row r="121" spans="1:31" x14ac:dyDescent="0.2">
      <c r="A121">
        <v>3456</v>
      </c>
      <c r="B121">
        <v>1</v>
      </c>
      <c r="C121" t="s">
        <v>165</v>
      </c>
      <c r="D121" t="s">
        <v>127</v>
      </c>
      <c r="E121">
        <v>40000</v>
      </c>
      <c r="F121">
        <v>40320</v>
      </c>
      <c r="G121" t="s">
        <v>26</v>
      </c>
      <c r="H121">
        <v>0</v>
      </c>
      <c r="I121">
        <v>0</v>
      </c>
      <c r="J121">
        <v>0</v>
      </c>
      <c r="K121">
        <v>0</v>
      </c>
      <c r="L121">
        <v>0</v>
      </c>
      <c r="M121">
        <v>0</v>
      </c>
      <c r="N121">
        <v>0</v>
      </c>
      <c r="O121">
        <v>0</v>
      </c>
      <c r="P121">
        <v>0</v>
      </c>
      <c r="Q121">
        <v>0</v>
      </c>
      <c r="R121">
        <v>0</v>
      </c>
      <c r="S121">
        <v>0</v>
      </c>
      <c r="T121">
        <v>0</v>
      </c>
      <c r="U121">
        <v>0</v>
      </c>
      <c r="V121">
        <v>0</v>
      </c>
      <c r="W121">
        <v>0</v>
      </c>
      <c r="X121">
        <v>0</v>
      </c>
      <c r="Y121">
        <v>0</v>
      </c>
      <c r="Z121">
        <v>0</v>
      </c>
      <c r="AA121">
        <v>0</v>
      </c>
      <c r="AB121">
        <v>0</v>
      </c>
      <c r="AC121">
        <v>0</v>
      </c>
      <c r="AD121">
        <v>0</v>
      </c>
      <c r="AE121">
        <v>0</v>
      </c>
    </row>
    <row r="122" spans="1:31" x14ac:dyDescent="0.2">
      <c r="A122">
        <v>3459</v>
      </c>
      <c r="B122">
        <v>1</v>
      </c>
      <c r="C122" t="s">
        <v>166</v>
      </c>
      <c r="D122" t="s">
        <v>127</v>
      </c>
      <c r="E122">
        <v>40000</v>
      </c>
      <c r="F122">
        <v>40320</v>
      </c>
      <c r="G122" t="s">
        <v>26</v>
      </c>
      <c r="H122">
        <v>0</v>
      </c>
      <c r="I122">
        <v>0</v>
      </c>
      <c r="J122">
        <v>0</v>
      </c>
      <c r="K122">
        <v>0</v>
      </c>
      <c r="L122">
        <v>0</v>
      </c>
      <c r="M122">
        <v>0</v>
      </c>
      <c r="N122">
        <v>0</v>
      </c>
      <c r="O122">
        <v>0</v>
      </c>
      <c r="P122">
        <v>0</v>
      </c>
      <c r="Q122">
        <v>0</v>
      </c>
      <c r="R122">
        <v>0</v>
      </c>
      <c r="S122">
        <v>0</v>
      </c>
      <c r="T122">
        <v>0</v>
      </c>
      <c r="U122">
        <v>0</v>
      </c>
      <c r="V122">
        <v>0</v>
      </c>
      <c r="W122">
        <v>0</v>
      </c>
      <c r="X122">
        <v>0</v>
      </c>
      <c r="Y122">
        <v>0</v>
      </c>
      <c r="Z122">
        <v>0</v>
      </c>
      <c r="AA122">
        <v>0</v>
      </c>
      <c r="AB122">
        <v>0</v>
      </c>
      <c r="AC122">
        <v>0</v>
      </c>
      <c r="AD122">
        <v>0</v>
      </c>
      <c r="AE122">
        <v>0</v>
      </c>
    </row>
    <row r="123" spans="1:31" x14ac:dyDescent="0.2">
      <c r="A123">
        <v>3460</v>
      </c>
      <c r="B123">
        <v>1</v>
      </c>
      <c r="C123" t="s">
        <v>167</v>
      </c>
      <c r="D123" t="s">
        <v>127</v>
      </c>
      <c r="E123">
        <v>40000</v>
      </c>
      <c r="F123">
        <v>40320</v>
      </c>
      <c r="G123" t="s">
        <v>26</v>
      </c>
      <c r="H123">
        <v>0</v>
      </c>
      <c r="I123">
        <v>0</v>
      </c>
      <c r="J123">
        <v>0</v>
      </c>
      <c r="K123">
        <v>0</v>
      </c>
      <c r="L123">
        <v>0</v>
      </c>
      <c r="M123">
        <v>0</v>
      </c>
      <c r="N123">
        <v>0</v>
      </c>
      <c r="O123">
        <v>0</v>
      </c>
      <c r="P123">
        <v>0</v>
      </c>
      <c r="Q123">
        <v>0</v>
      </c>
      <c r="R123">
        <v>0</v>
      </c>
      <c r="S123">
        <v>0</v>
      </c>
      <c r="T123">
        <v>0</v>
      </c>
      <c r="U123">
        <v>0</v>
      </c>
      <c r="V123">
        <v>0</v>
      </c>
      <c r="W123">
        <v>0</v>
      </c>
      <c r="X123">
        <v>0</v>
      </c>
      <c r="Y123">
        <v>0</v>
      </c>
      <c r="Z123">
        <v>0</v>
      </c>
      <c r="AA123">
        <v>0</v>
      </c>
      <c r="AB123">
        <v>0</v>
      </c>
      <c r="AC123">
        <v>0</v>
      </c>
      <c r="AD123">
        <v>0</v>
      </c>
      <c r="AE123">
        <v>0</v>
      </c>
    </row>
    <row r="124" spans="1:31" x14ac:dyDescent="0.2">
      <c r="A124">
        <v>3466</v>
      </c>
      <c r="B124">
        <v>1</v>
      </c>
      <c r="C124" t="s">
        <v>168</v>
      </c>
      <c r="D124" t="s">
        <v>141</v>
      </c>
      <c r="E124">
        <v>40000</v>
      </c>
      <c r="F124">
        <v>40323</v>
      </c>
      <c r="G124" t="s">
        <v>26</v>
      </c>
      <c r="H124">
        <v>0</v>
      </c>
      <c r="I124">
        <v>0</v>
      </c>
      <c r="J124">
        <v>0</v>
      </c>
      <c r="K124">
        <v>0</v>
      </c>
      <c r="L124">
        <v>0</v>
      </c>
      <c r="M124">
        <v>0</v>
      </c>
      <c r="N124">
        <v>0</v>
      </c>
      <c r="O124">
        <v>0</v>
      </c>
      <c r="P124">
        <v>0</v>
      </c>
      <c r="Q124">
        <v>0</v>
      </c>
      <c r="R124">
        <v>0</v>
      </c>
      <c r="S124">
        <v>0</v>
      </c>
      <c r="T124">
        <v>0</v>
      </c>
      <c r="U124">
        <v>0</v>
      </c>
      <c r="V124">
        <v>0</v>
      </c>
      <c r="W124">
        <v>0</v>
      </c>
      <c r="X124">
        <v>0</v>
      </c>
      <c r="Y124">
        <v>0</v>
      </c>
      <c r="Z124">
        <v>0</v>
      </c>
      <c r="AA124">
        <v>0</v>
      </c>
      <c r="AB124">
        <v>0</v>
      </c>
      <c r="AC124">
        <v>0</v>
      </c>
      <c r="AD124">
        <v>0</v>
      </c>
      <c r="AE124">
        <v>0</v>
      </c>
    </row>
    <row r="125" spans="1:31" x14ac:dyDescent="0.2">
      <c r="A125">
        <v>3467</v>
      </c>
      <c r="B125">
        <v>1</v>
      </c>
      <c r="C125" t="s">
        <v>169</v>
      </c>
      <c r="D125" t="s">
        <v>127</v>
      </c>
      <c r="E125" t="s">
        <v>99</v>
      </c>
      <c r="F125">
        <v>40320</v>
      </c>
      <c r="G125" t="s">
        <v>26</v>
      </c>
      <c r="H125">
        <v>0</v>
      </c>
      <c r="I125">
        <v>0</v>
      </c>
      <c r="J125">
        <v>0</v>
      </c>
      <c r="K125">
        <v>0</v>
      </c>
      <c r="L125">
        <v>0</v>
      </c>
      <c r="M125">
        <v>0</v>
      </c>
      <c r="N125">
        <v>0</v>
      </c>
      <c r="O125">
        <v>0</v>
      </c>
      <c r="P125">
        <v>0</v>
      </c>
      <c r="Q125">
        <v>16667</v>
      </c>
      <c r="R125">
        <v>16667</v>
      </c>
      <c r="S125">
        <v>16666</v>
      </c>
      <c r="T125">
        <v>0</v>
      </c>
      <c r="U125">
        <v>0</v>
      </c>
      <c r="V125">
        <v>0</v>
      </c>
      <c r="W125">
        <v>0</v>
      </c>
      <c r="X125">
        <v>0</v>
      </c>
      <c r="Y125">
        <v>0</v>
      </c>
      <c r="Z125">
        <v>91667</v>
      </c>
      <c r="AA125">
        <v>91667</v>
      </c>
      <c r="AB125">
        <v>91667</v>
      </c>
      <c r="AC125">
        <v>91667</v>
      </c>
      <c r="AD125">
        <v>91667</v>
      </c>
      <c r="AE125">
        <v>91665</v>
      </c>
    </row>
    <row r="126" spans="1:31" x14ac:dyDescent="0.2">
      <c r="A126">
        <v>3477</v>
      </c>
      <c r="B126">
        <v>1</v>
      </c>
      <c r="C126" t="s">
        <v>170</v>
      </c>
      <c r="D126" t="s">
        <v>127</v>
      </c>
      <c r="E126" t="s">
        <v>99</v>
      </c>
      <c r="F126">
        <v>40323</v>
      </c>
      <c r="G126" t="s">
        <v>26</v>
      </c>
      <c r="H126">
        <v>150000</v>
      </c>
      <c r="I126">
        <v>130000</v>
      </c>
      <c r="J126">
        <v>150000</v>
      </c>
      <c r="K126">
        <v>150000</v>
      </c>
      <c r="L126">
        <v>100000</v>
      </c>
      <c r="M126">
        <v>24000</v>
      </c>
      <c r="N126">
        <v>0</v>
      </c>
      <c r="O126">
        <v>0</v>
      </c>
      <c r="P126">
        <v>0</v>
      </c>
      <c r="Q126">
        <v>0</v>
      </c>
      <c r="R126">
        <v>0</v>
      </c>
      <c r="S126">
        <v>0</v>
      </c>
      <c r="T126">
        <v>0</v>
      </c>
      <c r="U126">
        <v>0</v>
      </c>
      <c r="V126">
        <v>0</v>
      </c>
      <c r="W126">
        <v>0</v>
      </c>
      <c r="X126">
        <v>0</v>
      </c>
      <c r="Y126">
        <v>0</v>
      </c>
      <c r="Z126">
        <v>0</v>
      </c>
      <c r="AA126">
        <v>0</v>
      </c>
      <c r="AB126">
        <v>0</v>
      </c>
      <c r="AC126">
        <v>0</v>
      </c>
      <c r="AD126">
        <v>0</v>
      </c>
      <c r="AE126">
        <v>0</v>
      </c>
    </row>
    <row r="127" spans="1:31" x14ac:dyDescent="0.2">
      <c r="A127">
        <v>3479</v>
      </c>
      <c r="B127">
        <v>1</v>
      </c>
      <c r="C127" t="s">
        <v>171</v>
      </c>
      <c r="D127" t="s">
        <v>127</v>
      </c>
      <c r="E127">
        <v>40000</v>
      </c>
      <c r="F127">
        <v>40320</v>
      </c>
      <c r="G127" t="s">
        <v>26</v>
      </c>
      <c r="H127">
        <v>0</v>
      </c>
      <c r="I127">
        <v>0</v>
      </c>
      <c r="J127">
        <v>0</v>
      </c>
      <c r="K127">
        <v>0</v>
      </c>
      <c r="L127">
        <v>0</v>
      </c>
      <c r="M127">
        <v>0</v>
      </c>
      <c r="N127">
        <v>0</v>
      </c>
      <c r="O127">
        <v>0</v>
      </c>
      <c r="P127">
        <v>0</v>
      </c>
      <c r="Q127">
        <v>0</v>
      </c>
      <c r="R127">
        <v>0</v>
      </c>
      <c r="S127">
        <v>0</v>
      </c>
      <c r="T127">
        <v>0</v>
      </c>
      <c r="U127">
        <v>0</v>
      </c>
      <c r="V127">
        <v>0</v>
      </c>
      <c r="W127">
        <v>0</v>
      </c>
      <c r="X127">
        <v>0</v>
      </c>
      <c r="Y127">
        <v>0</v>
      </c>
      <c r="Z127">
        <v>0</v>
      </c>
      <c r="AA127">
        <v>0</v>
      </c>
      <c r="AB127">
        <v>0</v>
      </c>
      <c r="AC127">
        <v>0</v>
      </c>
      <c r="AD127">
        <v>0</v>
      </c>
      <c r="AE127">
        <v>0</v>
      </c>
    </row>
    <row r="128" spans="1:31" x14ac:dyDescent="0.2">
      <c r="A128">
        <v>3480</v>
      </c>
      <c r="B128">
        <v>1</v>
      </c>
      <c r="C128" t="s">
        <v>172</v>
      </c>
      <c r="D128" t="s">
        <v>127</v>
      </c>
      <c r="E128">
        <v>40000</v>
      </c>
      <c r="F128">
        <v>40320</v>
      </c>
      <c r="G128" t="s">
        <v>26</v>
      </c>
      <c r="H128">
        <v>25000</v>
      </c>
      <c r="I128">
        <v>25000</v>
      </c>
      <c r="J128">
        <v>0</v>
      </c>
      <c r="K128">
        <v>0</v>
      </c>
      <c r="L128">
        <v>0</v>
      </c>
      <c r="M128">
        <v>0</v>
      </c>
      <c r="N128">
        <v>0</v>
      </c>
      <c r="O128">
        <v>0</v>
      </c>
      <c r="P128">
        <v>0</v>
      </c>
      <c r="Q128">
        <v>0</v>
      </c>
      <c r="R128">
        <v>0</v>
      </c>
      <c r="S128">
        <v>0</v>
      </c>
      <c r="T128">
        <v>0</v>
      </c>
      <c r="U128">
        <v>0</v>
      </c>
      <c r="V128">
        <v>0</v>
      </c>
      <c r="W128">
        <v>0</v>
      </c>
      <c r="X128">
        <v>0</v>
      </c>
      <c r="Y128">
        <v>0</v>
      </c>
      <c r="Z128">
        <v>0</v>
      </c>
      <c r="AA128">
        <v>0</v>
      </c>
      <c r="AB128">
        <v>0</v>
      </c>
      <c r="AC128">
        <v>0</v>
      </c>
      <c r="AD128">
        <v>0</v>
      </c>
      <c r="AE128">
        <v>0</v>
      </c>
    </row>
    <row r="129" spans="1:31" x14ac:dyDescent="0.2">
      <c r="A129">
        <v>3482</v>
      </c>
      <c r="B129">
        <v>1</v>
      </c>
      <c r="C129" t="s">
        <v>173</v>
      </c>
      <c r="D129" t="s">
        <v>109</v>
      </c>
      <c r="E129">
        <v>40000</v>
      </c>
      <c r="F129">
        <v>40320</v>
      </c>
      <c r="G129" t="s">
        <v>26</v>
      </c>
      <c r="H129">
        <v>0</v>
      </c>
      <c r="I129">
        <v>0</v>
      </c>
      <c r="J129">
        <v>0</v>
      </c>
      <c r="K129">
        <v>0</v>
      </c>
      <c r="L129">
        <v>0</v>
      </c>
      <c r="M129">
        <v>0</v>
      </c>
      <c r="N129">
        <v>0</v>
      </c>
      <c r="O129">
        <v>0</v>
      </c>
      <c r="P129">
        <v>0</v>
      </c>
      <c r="Q129">
        <v>0</v>
      </c>
      <c r="R129">
        <v>0</v>
      </c>
      <c r="S129">
        <v>0</v>
      </c>
      <c r="T129">
        <v>0</v>
      </c>
      <c r="U129">
        <v>0</v>
      </c>
      <c r="V129">
        <v>0</v>
      </c>
      <c r="W129">
        <v>0</v>
      </c>
      <c r="X129">
        <v>0</v>
      </c>
      <c r="Y129">
        <v>0</v>
      </c>
      <c r="Z129">
        <v>50000</v>
      </c>
      <c r="AA129">
        <v>30000</v>
      </c>
      <c r="AB129">
        <v>30000</v>
      </c>
      <c r="AC129">
        <v>30000</v>
      </c>
      <c r="AD129">
        <v>30000</v>
      </c>
      <c r="AE129">
        <v>30000</v>
      </c>
    </row>
    <row r="130" spans="1:31" x14ac:dyDescent="0.2">
      <c r="A130">
        <v>3484</v>
      </c>
      <c r="B130">
        <v>1</v>
      </c>
      <c r="C130" t="s">
        <v>174</v>
      </c>
      <c r="D130" t="s">
        <v>127</v>
      </c>
      <c r="E130">
        <v>40000</v>
      </c>
      <c r="F130">
        <v>40320</v>
      </c>
      <c r="G130" t="s">
        <v>26</v>
      </c>
      <c r="H130">
        <v>25000</v>
      </c>
      <c r="I130">
        <v>25000</v>
      </c>
      <c r="J130">
        <v>0</v>
      </c>
      <c r="K130">
        <v>0</v>
      </c>
      <c r="L130">
        <v>0</v>
      </c>
      <c r="M130">
        <v>0</v>
      </c>
      <c r="N130">
        <v>0</v>
      </c>
      <c r="O130">
        <v>0</v>
      </c>
      <c r="P130">
        <v>0</v>
      </c>
      <c r="Q130">
        <v>0</v>
      </c>
      <c r="R130">
        <v>0</v>
      </c>
      <c r="S130">
        <v>0</v>
      </c>
      <c r="T130">
        <v>0</v>
      </c>
      <c r="U130">
        <v>0</v>
      </c>
      <c r="V130">
        <v>0</v>
      </c>
      <c r="W130">
        <v>0</v>
      </c>
      <c r="X130">
        <v>0</v>
      </c>
      <c r="Y130">
        <v>0</v>
      </c>
      <c r="Z130">
        <v>0</v>
      </c>
      <c r="AA130">
        <v>0</v>
      </c>
      <c r="AB130">
        <v>0</v>
      </c>
      <c r="AC130">
        <v>0</v>
      </c>
      <c r="AD130">
        <v>0</v>
      </c>
      <c r="AE130">
        <v>0</v>
      </c>
    </row>
    <row r="131" spans="1:31" x14ac:dyDescent="0.2">
      <c r="A131">
        <v>3485</v>
      </c>
      <c r="B131">
        <v>1</v>
      </c>
      <c r="C131" t="s">
        <v>175</v>
      </c>
      <c r="D131" t="s">
        <v>109</v>
      </c>
      <c r="E131">
        <v>40000</v>
      </c>
      <c r="F131">
        <v>40320</v>
      </c>
      <c r="G131" t="s">
        <v>26</v>
      </c>
      <c r="H131">
        <v>100000</v>
      </c>
      <c r="I131">
        <v>100000</v>
      </c>
      <c r="J131">
        <v>100000</v>
      </c>
      <c r="K131">
        <v>75000</v>
      </c>
      <c r="L131">
        <v>75000</v>
      </c>
      <c r="M131">
        <v>0</v>
      </c>
      <c r="N131">
        <v>0</v>
      </c>
      <c r="O131">
        <v>0</v>
      </c>
      <c r="P131">
        <v>0</v>
      </c>
      <c r="Q131">
        <v>0</v>
      </c>
      <c r="R131">
        <v>0</v>
      </c>
      <c r="S131">
        <v>0</v>
      </c>
      <c r="T131">
        <v>0</v>
      </c>
      <c r="U131">
        <v>0</v>
      </c>
      <c r="V131">
        <v>0</v>
      </c>
      <c r="W131">
        <v>0</v>
      </c>
      <c r="X131">
        <v>0</v>
      </c>
      <c r="Y131">
        <v>0</v>
      </c>
      <c r="Z131">
        <v>0</v>
      </c>
      <c r="AA131">
        <v>0</v>
      </c>
      <c r="AB131">
        <v>0</v>
      </c>
      <c r="AC131">
        <v>0</v>
      </c>
      <c r="AD131">
        <v>0</v>
      </c>
      <c r="AE131">
        <v>0</v>
      </c>
    </row>
    <row r="132" spans="1:31" x14ac:dyDescent="0.2">
      <c r="A132">
        <v>3487</v>
      </c>
      <c r="B132">
        <v>1</v>
      </c>
      <c r="C132" t="s">
        <v>176</v>
      </c>
      <c r="D132" t="s">
        <v>127</v>
      </c>
      <c r="E132">
        <v>40000</v>
      </c>
      <c r="F132">
        <v>40320</v>
      </c>
      <c r="G132" t="s">
        <v>26</v>
      </c>
      <c r="H132">
        <v>60000</v>
      </c>
      <c r="I132">
        <v>60000</v>
      </c>
      <c r="J132">
        <v>40000</v>
      </c>
      <c r="K132">
        <v>0</v>
      </c>
      <c r="L132">
        <v>0</v>
      </c>
      <c r="M132">
        <v>0</v>
      </c>
      <c r="N132">
        <v>0</v>
      </c>
      <c r="O132">
        <v>0</v>
      </c>
      <c r="P132">
        <v>0</v>
      </c>
      <c r="Q132">
        <v>0</v>
      </c>
      <c r="R132">
        <v>0</v>
      </c>
      <c r="S132">
        <v>0</v>
      </c>
      <c r="T132">
        <v>0</v>
      </c>
      <c r="U132">
        <v>0</v>
      </c>
      <c r="V132">
        <v>0</v>
      </c>
      <c r="W132">
        <v>0</v>
      </c>
      <c r="X132">
        <v>0</v>
      </c>
      <c r="Y132">
        <v>0</v>
      </c>
      <c r="Z132">
        <v>0</v>
      </c>
      <c r="AA132">
        <v>0</v>
      </c>
      <c r="AB132">
        <v>0</v>
      </c>
      <c r="AC132">
        <v>0</v>
      </c>
      <c r="AD132">
        <v>0</v>
      </c>
      <c r="AE132">
        <v>0</v>
      </c>
    </row>
    <row r="133" spans="1:31" x14ac:dyDescent="0.2">
      <c r="A133">
        <v>3488</v>
      </c>
      <c r="B133">
        <v>1</v>
      </c>
      <c r="C133" t="s">
        <v>177</v>
      </c>
      <c r="D133" t="s">
        <v>127</v>
      </c>
      <c r="E133">
        <v>40000</v>
      </c>
      <c r="F133">
        <v>40320</v>
      </c>
      <c r="G133" t="s">
        <v>26</v>
      </c>
      <c r="H133">
        <v>0</v>
      </c>
      <c r="I133">
        <v>0</v>
      </c>
      <c r="J133">
        <v>0</v>
      </c>
      <c r="K133">
        <v>0</v>
      </c>
      <c r="L133">
        <v>0</v>
      </c>
      <c r="M133">
        <v>0</v>
      </c>
      <c r="N133">
        <v>0</v>
      </c>
      <c r="O133">
        <v>0</v>
      </c>
      <c r="P133">
        <v>0</v>
      </c>
      <c r="Q133">
        <v>0</v>
      </c>
      <c r="R133">
        <v>0</v>
      </c>
      <c r="S133">
        <v>0</v>
      </c>
      <c r="T133">
        <v>0</v>
      </c>
      <c r="U133">
        <v>0</v>
      </c>
      <c r="V133">
        <v>0</v>
      </c>
      <c r="W133">
        <v>0</v>
      </c>
      <c r="X133">
        <v>0</v>
      </c>
      <c r="Y133">
        <v>0</v>
      </c>
      <c r="Z133">
        <v>0</v>
      </c>
      <c r="AA133">
        <v>0</v>
      </c>
      <c r="AB133">
        <v>0</v>
      </c>
      <c r="AC133">
        <v>0</v>
      </c>
      <c r="AD133">
        <v>0</v>
      </c>
      <c r="AE133">
        <v>0</v>
      </c>
    </row>
    <row r="134" spans="1:31" x14ac:dyDescent="0.2">
      <c r="A134">
        <v>3489</v>
      </c>
      <c r="B134">
        <v>1</v>
      </c>
      <c r="C134" t="s">
        <v>178</v>
      </c>
      <c r="D134" t="s">
        <v>109</v>
      </c>
      <c r="E134">
        <v>40000</v>
      </c>
      <c r="F134">
        <v>40323</v>
      </c>
      <c r="G134" t="s">
        <v>26</v>
      </c>
      <c r="H134">
        <v>0</v>
      </c>
      <c r="I134">
        <v>0</v>
      </c>
      <c r="J134">
        <v>0</v>
      </c>
      <c r="K134">
        <v>0</v>
      </c>
      <c r="L134">
        <v>0</v>
      </c>
      <c r="M134">
        <v>0</v>
      </c>
      <c r="N134">
        <v>0</v>
      </c>
      <c r="O134">
        <v>0</v>
      </c>
      <c r="P134">
        <v>0</v>
      </c>
      <c r="Q134">
        <v>0</v>
      </c>
      <c r="R134">
        <v>0</v>
      </c>
      <c r="S134">
        <v>0</v>
      </c>
      <c r="T134">
        <v>0</v>
      </c>
      <c r="U134">
        <v>0</v>
      </c>
      <c r="V134">
        <v>0</v>
      </c>
      <c r="W134">
        <v>0</v>
      </c>
      <c r="X134">
        <v>0</v>
      </c>
      <c r="Y134">
        <v>0</v>
      </c>
      <c r="Z134">
        <v>0</v>
      </c>
      <c r="AA134">
        <v>0</v>
      </c>
      <c r="AB134">
        <v>0</v>
      </c>
      <c r="AC134">
        <v>0</v>
      </c>
      <c r="AD134">
        <v>0</v>
      </c>
      <c r="AE134">
        <v>0</v>
      </c>
    </row>
    <row r="135" spans="1:31" x14ac:dyDescent="0.2">
      <c r="A135">
        <v>3490</v>
      </c>
      <c r="B135">
        <v>1</v>
      </c>
      <c r="C135" t="s">
        <v>179</v>
      </c>
      <c r="D135" t="s">
        <v>141</v>
      </c>
      <c r="E135">
        <v>40000</v>
      </c>
      <c r="F135">
        <v>40323</v>
      </c>
      <c r="G135" t="s">
        <v>26</v>
      </c>
      <c r="H135">
        <v>150000</v>
      </c>
      <c r="I135">
        <v>750000</v>
      </c>
      <c r="J135">
        <v>1500000</v>
      </c>
      <c r="K135">
        <v>500000</v>
      </c>
      <c r="L135">
        <v>200000</v>
      </c>
      <c r="M135">
        <v>100000</v>
      </c>
      <c r="N135">
        <v>0</v>
      </c>
      <c r="O135">
        <v>0</v>
      </c>
      <c r="P135">
        <v>0</v>
      </c>
      <c r="Q135">
        <v>0</v>
      </c>
      <c r="R135">
        <v>0</v>
      </c>
      <c r="S135">
        <v>0</v>
      </c>
      <c r="T135">
        <v>0</v>
      </c>
      <c r="U135">
        <v>0</v>
      </c>
      <c r="V135">
        <v>0</v>
      </c>
      <c r="W135">
        <v>0</v>
      </c>
      <c r="X135">
        <v>0</v>
      </c>
      <c r="Y135">
        <v>0</v>
      </c>
      <c r="Z135">
        <v>0</v>
      </c>
      <c r="AA135">
        <v>0</v>
      </c>
      <c r="AB135">
        <v>0</v>
      </c>
      <c r="AC135">
        <v>0</v>
      </c>
      <c r="AD135">
        <v>0</v>
      </c>
      <c r="AE135">
        <v>0</v>
      </c>
    </row>
    <row r="136" spans="1:31" x14ac:dyDescent="0.2">
      <c r="A136">
        <v>3492</v>
      </c>
      <c r="B136">
        <v>1</v>
      </c>
      <c r="C136" t="s">
        <v>180</v>
      </c>
      <c r="D136" t="s">
        <v>127</v>
      </c>
      <c r="E136">
        <v>40000</v>
      </c>
      <c r="F136">
        <v>40320</v>
      </c>
      <c r="G136" t="s">
        <v>26</v>
      </c>
      <c r="H136">
        <v>0</v>
      </c>
      <c r="I136">
        <v>0</v>
      </c>
      <c r="J136">
        <v>0</v>
      </c>
      <c r="K136">
        <v>0</v>
      </c>
      <c r="L136">
        <v>0</v>
      </c>
      <c r="M136">
        <v>0</v>
      </c>
      <c r="N136">
        <v>0</v>
      </c>
      <c r="O136">
        <v>0</v>
      </c>
      <c r="P136">
        <v>0</v>
      </c>
      <c r="Q136">
        <v>0</v>
      </c>
      <c r="R136">
        <v>0</v>
      </c>
      <c r="S136">
        <v>0</v>
      </c>
      <c r="T136">
        <v>0</v>
      </c>
      <c r="U136">
        <v>0</v>
      </c>
      <c r="V136">
        <v>0</v>
      </c>
      <c r="W136">
        <v>0</v>
      </c>
      <c r="X136">
        <v>0</v>
      </c>
      <c r="Y136">
        <v>0</v>
      </c>
      <c r="Z136">
        <v>0</v>
      </c>
      <c r="AA136">
        <v>0</v>
      </c>
      <c r="AB136">
        <v>0</v>
      </c>
      <c r="AC136">
        <v>0</v>
      </c>
      <c r="AD136">
        <v>0</v>
      </c>
      <c r="AE136">
        <v>0</v>
      </c>
    </row>
    <row r="137" spans="1:31" x14ac:dyDescent="0.2">
      <c r="A137">
        <v>3493</v>
      </c>
      <c r="B137">
        <v>1</v>
      </c>
      <c r="C137" t="s">
        <v>181</v>
      </c>
      <c r="D137" t="s">
        <v>127</v>
      </c>
      <c r="E137">
        <v>40000</v>
      </c>
      <c r="F137">
        <v>40320</v>
      </c>
      <c r="G137" t="s">
        <v>26</v>
      </c>
      <c r="H137">
        <v>0</v>
      </c>
      <c r="I137">
        <v>0</v>
      </c>
      <c r="J137">
        <v>0</v>
      </c>
      <c r="K137">
        <v>0</v>
      </c>
      <c r="L137">
        <v>0</v>
      </c>
      <c r="M137">
        <v>0</v>
      </c>
      <c r="N137">
        <v>0</v>
      </c>
      <c r="O137">
        <v>0</v>
      </c>
      <c r="P137">
        <v>0</v>
      </c>
      <c r="Q137">
        <v>0</v>
      </c>
      <c r="R137">
        <v>0</v>
      </c>
      <c r="S137">
        <v>0</v>
      </c>
      <c r="T137">
        <v>0</v>
      </c>
      <c r="U137">
        <v>0</v>
      </c>
      <c r="V137">
        <v>0</v>
      </c>
      <c r="W137">
        <v>0</v>
      </c>
      <c r="X137">
        <v>0</v>
      </c>
      <c r="Y137">
        <v>0</v>
      </c>
      <c r="Z137">
        <v>0</v>
      </c>
      <c r="AA137">
        <v>0</v>
      </c>
      <c r="AB137">
        <v>0</v>
      </c>
      <c r="AC137">
        <v>0</v>
      </c>
      <c r="AD137">
        <v>0</v>
      </c>
      <c r="AE137">
        <v>0</v>
      </c>
    </row>
    <row r="138" spans="1:31" x14ac:dyDescent="0.2">
      <c r="A138">
        <v>3494</v>
      </c>
      <c r="B138">
        <v>1</v>
      </c>
      <c r="C138" t="s">
        <v>182</v>
      </c>
      <c r="D138" t="s">
        <v>127</v>
      </c>
      <c r="E138">
        <v>40000</v>
      </c>
      <c r="F138">
        <v>40320</v>
      </c>
      <c r="G138" t="s">
        <v>26</v>
      </c>
      <c r="H138">
        <v>0</v>
      </c>
      <c r="I138">
        <v>0</v>
      </c>
      <c r="J138">
        <v>0</v>
      </c>
      <c r="K138">
        <v>0</v>
      </c>
      <c r="L138">
        <v>0</v>
      </c>
      <c r="M138">
        <v>0</v>
      </c>
      <c r="N138">
        <v>0</v>
      </c>
      <c r="O138">
        <v>0</v>
      </c>
      <c r="P138">
        <v>0</v>
      </c>
      <c r="Q138">
        <v>0</v>
      </c>
      <c r="R138">
        <v>0</v>
      </c>
      <c r="S138">
        <v>0</v>
      </c>
      <c r="T138">
        <v>0</v>
      </c>
      <c r="U138">
        <v>0</v>
      </c>
      <c r="V138">
        <v>0</v>
      </c>
      <c r="W138">
        <v>0</v>
      </c>
      <c r="X138">
        <v>0</v>
      </c>
      <c r="Y138">
        <v>0</v>
      </c>
      <c r="Z138">
        <v>0</v>
      </c>
      <c r="AA138">
        <v>0</v>
      </c>
      <c r="AB138">
        <v>0</v>
      </c>
      <c r="AC138">
        <v>11667</v>
      </c>
      <c r="AD138">
        <v>11666</v>
      </c>
      <c r="AE138">
        <v>11667</v>
      </c>
    </row>
    <row r="139" spans="1:31" x14ac:dyDescent="0.2">
      <c r="A139">
        <v>3495</v>
      </c>
      <c r="B139">
        <v>1</v>
      </c>
      <c r="C139" t="s">
        <v>183</v>
      </c>
      <c r="D139" t="s">
        <v>127</v>
      </c>
      <c r="E139">
        <v>40000</v>
      </c>
      <c r="F139">
        <v>40320</v>
      </c>
      <c r="G139" t="s">
        <v>26</v>
      </c>
      <c r="H139">
        <v>0</v>
      </c>
      <c r="I139">
        <v>0</v>
      </c>
      <c r="J139">
        <v>0</v>
      </c>
      <c r="K139">
        <v>0</v>
      </c>
      <c r="L139">
        <v>0</v>
      </c>
      <c r="M139">
        <v>0</v>
      </c>
      <c r="N139">
        <v>0</v>
      </c>
      <c r="O139">
        <v>0</v>
      </c>
      <c r="P139">
        <v>0</v>
      </c>
      <c r="Q139">
        <v>0</v>
      </c>
      <c r="R139">
        <v>0</v>
      </c>
      <c r="S139">
        <v>0</v>
      </c>
      <c r="T139">
        <v>0</v>
      </c>
      <c r="U139">
        <v>0</v>
      </c>
      <c r="V139">
        <v>0</v>
      </c>
      <c r="W139">
        <v>0</v>
      </c>
      <c r="X139">
        <v>0</v>
      </c>
      <c r="Y139">
        <v>0</v>
      </c>
      <c r="Z139">
        <v>0</v>
      </c>
      <c r="AA139">
        <v>0</v>
      </c>
      <c r="AB139">
        <v>0</v>
      </c>
      <c r="AC139">
        <v>0</v>
      </c>
      <c r="AD139">
        <v>0</v>
      </c>
      <c r="AE139">
        <v>0</v>
      </c>
    </row>
    <row r="140" spans="1:31" x14ac:dyDescent="0.2">
      <c r="A140">
        <v>3496</v>
      </c>
      <c r="B140">
        <v>1</v>
      </c>
      <c r="C140" t="s">
        <v>184</v>
      </c>
      <c r="D140" t="s">
        <v>127</v>
      </c>
      <c r="E140">
        <v>40000</v>
      </c>
      <c r="F140">
        <v>40323</v>
      </c>
      <c r="G140" t="s">
        <v>26</v>
      </c>
      <c r="H140">
        <v>0</v>
      </c>
      <c r="I140">
        <v>0</v>
      </c>
      <c r="J140">
        <v>0</v>
      </c>
      <c r="K140">
        <v>0</v>
      </c>
      <c r="L140">
        <v>0</v>
      </c>
      <c r="M140">
        <v>0</v>
      </c>
      <c r="N140">
        <v>0</v>
      </c>
      <c r="O140">
        <v>0</v>
      </c>
      <c r="P140">
        <v>0</v>
      </c>
      <c r="Q140">
        <v>0</v>
      </c>
      <c r="R140">
        <v>0</v>
      </c>
      <c r="S140">
        <v>0</v>
      </c>
      <c r="T140">
        <v>0</v>
      </c>
      <c r="U140">
        <v>0</v>
      </c>
      <c r="V140">
        <v>0</v>
      </c>
      <c r="W140">
        <v>0</v>
      </c>
      <c r="X140">
        <v>0</v>
      </c>
      <c r="Y140">
        <v>0</v>
      </c>
      <c r="Z140">
        <v>0</v>
      </c>
      <c r="AA140">
        <v>0</v>
      </c>
      <c r="AB140">
        <v>0</v>
      </c>
      <c r="AC140">
        <v>11666</v>
      </c>
      <c r="AD140">
        <v>11667</v>
      </c>
      <c r="AE140">
        <v>11667</v>
      </c>
    </row>
    <row r="141" spans="1:31" x14ac:dyDescent="0.2">
      <c r="A141">
        <v>3497</v>
      </c>
      <c r="B141">
        <v>1</v>
      </c>
      <c r="C141" t="s">
        <v>185</v>
      </c>
      <c r="D141" t="s">
        <v>127</v>
      </c>
      <c r="E141" t="s">
        <v>99</v>
      </c>
      <c r="F141">
        <v>40323</v>
      </c>
      <c r="G141" t="s">
        <v>26</v>
      </c>
      <c r="H141">
        <v>0</v>
      </c>
      <c r="I141">
        <v>0</v>
      </c>
      <c r="J141">
        <v>0</v>
      </c>
      <c r="K141">
        <v>0</v>
      </c>
      <c r="L141">
        <v>0</v>
      </c>
      <c r="M141">
        <v>0</v>
      </c>
      <c r="N141">
        <v>0</v>
      </c>
      <c r="O141">
        <v>0</v>
      </c>
      <c r="P141">
        <v>0</v>
      </c>
      <c r="Q141">
        <v>0</v>
      </c>
      <c r="R141">
        <v>0</v>
      </c>
      <c r="S141">
        <v>0</v>
      </c>
      <c r="T141">
        <v>0</v>
      </c>
      <c r="U141">
        <v>0</v>
      </c>
      <c r="V141">
        <v>0</v>
      </c>
      <c r="W141">
        <v>0</v>
      </c>
      <c r="X141">
        <v>0</v>
      </c>
      <c r="Y141">
        <v>0</v>
      </c>
      <c r="Z141">
        <v>0</v>
      </c>
      <c r="AA141">
        <v>50000</v>
      </c>
      <c r="AB141">
        <v>50000</v>
      </c>
      <c r="AC141">
        <v>0</v>
      </c>
      <c r="AD141">
        <v>0</v>
      </c>
      <c r="AE141">
        <v>0</v>
      </c>
    </row>
    <row r="142" spans="1:31" x14ac:dyDescent="0.2">
      <c r="A142">
        <v>3498</v>
      </c>
      <c r="B142">
        <v>1</v>
      </c>
      <c r="C142" t="s">
        <v>50</v>
      </c>
      <c r="D142" t="s">
        <v>37</v>
      </c>
      <c r="E142">
        <v>40000</v>
      </c>
      <c r="F142">
        <v>40312</v>
      </c>
      <c r="G142" t="s">
        <v>26</v>
      </c>
      <c r="H142">
        <v>50000</v>
      </c>
      <c r="I142">
        <v>50000</v>
      </c>
      <c r="J142">
        <v>50000</v>
      </c>
      <c r="K142">
        <v>50000</v>
      </c>
      <c r="L142">
        <v>0</v>
      </c>
      <c r="M142">
        <v>0</v>
      </c>
      <c r="N142">
        <v>0</v>
      </c>
      <c r="O142">
        <v>0</v>
      </c>
      <c r="P142">
        <v>0</v>
      </c>
      <c r="Q142">
        <v>0</v>
      </c>
      <c r="R142">
        <v>0</v>
      </c>
      <c r="S142">
        <v>0</v>
      </c>
      <c r="T142">
        <v>0</v>
      </c>
      <c r="U142">
        <v>0</v>
      </c>
      <c r="V142">
        <v>0</v>
      </c>
      <c r="W142">
        <v>0</v>
      </c>
      <c r="X142">
        <v>0</v>
      </c>
      <c r="Y142">
        <v>0</v>
      </c>
      <c r="Z142">
        <v>0</v>
      </c>
      <c r="AA142">
        <v>0</v>
      </c>
      <c r="AB142">
        <v>0</v>
      </c>
      <c r="AC142">
        <v>0</v>
      </c>
      <c r="AD142">
        <v>0</v>
      </c>
      <c r="AE142">
        <v>0</v>
      </c>
    </row>
    <row r="143" spans="1:31" x14ac:dyDescent="0.2">
      <c r="A143">
        <v>3499</v>
      </c>
      <c r="B143">
        <v>1</v>
      </c>
      <c r="C143" t="s">
        <v>51</v>
      </c>
      <c r="D143" t="s">
        <v>37</v>
      </c>
      <c r="E143">
        <v>40000</v>
      </c>
      <c r="F143">
        <v>40312</v>
      </c>
      <c r="G143" t="s">
        <v>26</v>
      </c>
      <c r="H143">
        <v>165000</v>
      </c>
      <c r="I143">
        <v>165000</v>
      </c>
      <c r="J143">
        <v>165000</v>
      </c>
      <c r="K143">
        <v>165000</v>
      </c>
      <c r="L143">
        <v>165000</v>
      </c>
      <c r="M143">
        <v>165000</v>
      </c>
      <c r="N143">
        <v>165000</v>
      </c>
      <c r="O143">
        <v>165000</v>
      </c>
      <c r="P143">
        <v>165000</v>
      </c>
      <c r="Q143">
        <v>165000</v>
      </c>
      <c r="R143">
        <v>165000</v>
      </c>
      <c r="S143">
        <v>165000</v>
      </c>
      <c r="T143">
        <v>165000</v>
      </c>
      <c r="U143">
        <v>165000</v>
      </c>
      <c r="V143">
        <v>165000</v>
      </c>
      <c r="W143">
        <v>165000</v>
      </c>
      <c r="X143">
        <v>165000</v>
      </c>
      <c r="Y143">
        <v>165000</v>
      </c>
      <c r="Z143">
        <v>165000</v>
      </c>
      <c r="AA143">
        <v>165000</v>
      </c>
      <c r="AB143">
        <v>165000</v>
      </c>
      <c r="AC143">
        <v>165000</v>
      </c>
      <c r="AD143">
        <v>165000</v>
      </c>
      <c r="AE143">
        <v>165000</v>
      </c>
    </row>
    <row r="144" spans="1:31" x14ac:dyDescent="0.2">
      <c r="A144">
        <v>3500</v>
      </c>
      <c r="B144">
        <v>1</v>
      </c>
      <c r="C144" t="s">
        <v>52</v>
      </c>
      <c r="D144" t="s">
        <v>41</v>
      </c>
      <c r="E144">
        <v>40000</v>
      </c>
      <c r="F144">
        <v>40312</v>
      </c>
      <c r="G144" t="s">
        <v>26</v>
      </c>
      <c r="H144">
        <v>169000</v>
      </c>
      <c r="I144">
        <v>173000</v>
      </c>
      <c r="J144">
        <v>158000</v>
      </c>
      <c r="K144">
        <v>163000</v>
      </c>
      <c r="L144">
        <v>112000</v>
      </c>
      <c r="M144">
        <v>183000</v>
      </c>
      <c r="N144">
        <v>175000</v>
      </c>
      <c r="O144">
        <v>197000</v>
      </c>
      <c r="P144">
        <v>182000</v>
      </c>
      <c r="Q144">
        <v>167000</v>
      </c>
      <c r="R144">
        <v>206000</v>
      </c>
      <c r="S144">
        <v>108000</v>
      </c>
      <c r="T144">
        <v>168777</v>
      </c>
      <c r="U144">
        <v>173166</v>
      </c>
      <c r="V144">
        <v>158403</v>
      </c>
      <c r="W144">
        <v>162992</v>
      </c>
      <c r="X144">
        <v>112718</v>
      </c>
      <c r="Y144">
        <v>182742</v>
      </c>
      <c r="Z144">
        <v>174962</v>
      </c>
      <c r="AA144">
        <v>197505</v>
      </c>
      <c r="AB144">
        <v>182542</v>
      </c>
      <c r="AC144">
        <v>166982</v>
      </c>
      <c r="AD144">
        <v>206482</v>
      </c>
      <c r="AE144">
        <v>107729</v>
      </c>
    </row>
    <row r="145" spans="1:31" x14ac:dyDescent="0.2">
      <c r="A145">
        <v>3501</v>
      </c>
      <c r="B145">
        <v>1</v>
      </c>
      <c r="C145" t="s">
        <v>53</v>
      </c>
      <c r="D145" t="s">
        <v>41</v>
      </c>
      <c r="E145">
        <v>40000</v>
      </c>
      <c r="F145">
        <v>40312</v>
      </c>
      <c r="G145" t="s">
        <v>26</v>
      </c>
      <c r="H145">
        <v>140000</v>
      </c>
      <c r="I145">
        <v>135000</v>
      </c>
      <c r="J145">
        <v>140000</v>
      </c>
      <c r="K145">
        <v>147000</v>
      </c>
      <c r="L145">
        <v>190000</v>
      </c>
      <c r="M145">
        <v>139000</v>
      </c>
      <c r="N145">
        <v>80000</v>
      </c>
      <c r="O145">
        <v>46000</v>
      </c>
      <c r="P145">
        <v>78000</v>
      </c>
      <c r="Q145">
        <v>68000</v>
      </c>
      <c r="R145">
        <v>360000</v>
      </c>
      <c r="S145">
        <v>309000</v>
      </c>
      <c r="T145">
        <v>144544</v>
      </c>
      <c r="U145">
        <v>134190</v>
      </c>
      <c r="V145">
        <v>143391</v>
      </c>
      <c r="W145">
        <v>151443</v>
      </c>
      <c r="X145">
        <v>199368</v>
      </c>
      <c r="Y145">
        <v>142624</v>
      </c>
      <c r="Z145">
        <v>77063</v>
      </c>
      <c r="AA145">
        <v>38340</v>
      </c>
      <c r="AB145">
        <v>75146</v>
      </c>
      <c r="AC145">
        <v>63261</v>
      </c>
      <c r="AD145">
        <v>402570</v>
      </c>
      <c r="AE145">
        <v>345060</v>
      </c>
    </row>
    <row r="146" spans="1:31" x14ac:dyDescent="0.2">
      <c r="A146">
        <v>3507</v>
      </c>
      <c r="B146">
        <v>1</v>
      </c>
      <c r="C146" t="s">
        <v>54</v>
      </c>
      <c r="D146" t="s">
        <v>41</v>
      </c>
      <c r="E146">
        <v>40000</v>
      </c>
      <c r="F146">
        <v>40312</v>
      </c>
      <c r="G146" t="s">
        <v>26</v>
      </c>
      <c r="H146">
        <v>0</v>
      </c>
      <c r="I146">
        <v>0</v>
      </c>
      <c r="J146">
        <v>0</v>
      </c>
      <c r="K146">
        <v>0</v>
      </c>
      <c r="L146">
        <v>0</v>
      </c>
      <c r="M146">
        <v>50000</v>
      </c>
      <c r="N146">
        <v>250000</v>
      </c>
      <c r="O146">
        <v>250000</v>
      </c>
      <c r="P146">
        <v>250000</v>
      </c>
      <c r="Q146">
        <v>250000</v>
      </c>
      <c r="R146">
        <v>-50000</v>
      </c>
      <c r="S146">
        <v>0</v>
      </c>
      <c r="T146">
        <v>0</v>
      </c>
      <c r="U146">
        <v>0</v>
      </c>
      <c r="V146">
        <v>0</v>
      </c>
      <c r="W146">
        <v>0</v>
      </c>
      <c r="X146">
        <v>0</v>
      </c>
      <c r="Y146">
        <v>0</v>
      </c>
      <c r="Z146">
        <v>0</v>
      </c>
      <c r="AA146">
        <v>0</v>
      </c>
      <c r="AB146">
        <v>0</v>
      </c>
      <c r="AC146">
        <v>0</v>
      </c>
      <c r="AD146">
        <v>0</v>
      </c>
      <c r="AE146">
        <v>0</v>
      </c>
    </row>
    <row r="147" spans="1:31" x14ac:dyDescent="0.2">
      <c r="A147">
        <v>3511</v>
      </c>
      <c r="B147">
        <v>1</v>
      </c>
      <c r="C147" t="s">
        <v>55</v>
      </c>
      <c r="D147" t="s">
        <v>41</v>
      </c>
      <c r="E147">
        <v>40000</v>
      </c>
      <c r="F147">
        <v>40312</v>
      </c>
      <c r="G147" t="s">
        <v>26</v>
      </c>
      <c r="H147">
        <v>0</v>
      </c>
      <c r="I147">
        <v>0</v>
      </c>
      <c r="J147">
        <v>0</v>
      </c>
      <c r="K147">
        <v>0</v>
      </c>
      <c r="L147">
        <v>0</v>
      </c>
      <c r="M147">
        <v>0</v>
      </c>
      <c r="N147">
        <v>0</v>
      </c>
      <c r="O147">
        <v>0</v>
      </c>
      <c r="P147">
        <v>0</v>
      </c>
      <c r="Q147">
        <v>0</v>
      </c>
      <c r="R147">
        <v>0</v>
      </c>
      <c r="S147">
        <v>0</v>
      </c>
      <c r="T147">
        <v>0</v>
      </c>
      <c r="U147">
        <v>0</v>
      </c>
      <c r="V147">
        <v>0</v>
      </c>
      <c r="W147">
        <v>0</v>
      </c>
      <c r="X147">
        <v>0</v>
      </c>
      <c r="Y147">
        <v>0</v>
      </c>
      <c r="Z147">
        <v>0</v>
      </c>
      <c r="AA147">
        <v>0</v>
      </c>
      <c r="AB147">
        <v>0</v>
      </c>
      <c r="AC147">
        <v>0</v>
      </c>
      <c r="AD147">
        <v>0</v>
      </c>
      <c r="AE147">
        <v>0</v>
      </c>
    </row>
    <row r="148" spans="1:31" x14ac:dyDescent="0.2">
      <c r="A148">
        <v>3512</v>
      </c>
      <c r="B148">
        <v>1</v>
      </c>
      <c r="C148" t="s">
        <v>56</v>
      </c>
      <c r="D148" t="s">
        <v>41</v>
      </c>
      <c r="E148">
        <v>40000</v>
      </c>
      <c r="F148">
        <v>40312</v>
      </c>
      <c r="G148" t="s">
        <v>26</v>
      </c>
      <c r="H148">
        <v>0</v>
      </c>
      <c r="I148">
        <v>0</v>
      </c>
      <c r="J148">
        <v>0</v>
      </c>
      <c r="K148">
        <v>0</v>
      </c>
      <c r="L148">
        <v>0</v>
      </c>
      <c r="M148">
        <v>0</v>
      </c>
      <c r="N148">
        <v>0</v>
      </c>
      <c r="O148">
        <v>0</v>
      </c>
      <c r="P148">
        <v>0</v>
      </c>
      <c r="Q148">
        <v>0</v>
      </c>
      <c r="R148">
        <v>0</v>
      </c>
      <c r="S148">
        <v>0</v>
      </c>
      <c r="T148">
        <v>0</v>
      </c>
      <c r="U148">
        <v>0</v>
      </c>
      <c r="V148">
        <v>0</v>
      </c>
      <c r="W148">
        <v>0</v>
      </c>
      <c r="X148">
        <v>0</v>
      </c>
      <c r="Y148">
        <v>0</v>
      </c>
      <c r="Z148">
        <v>0</v>
      </c>
      <c r="AA148">
        <v>0</v>
      </c>
      <c r="AB148">
        <v>0</v>
      </c>
      <c r="AC148">
        <v>0</v>
      </c>
      <c r="AD148">
        <v>0</v>
      </c>
      <c r="AE148">
        <v>0</v>
      </c>
    </row>
    <row r="149" spans="1:31" x14ac:dyDescent="0.2">
      <c r="A149">
        <v>3513</v>
      </c>
      <c r="B149">
        <v>1</v>
      </c>
      <c r="C149" t="s">
        <v>57</v>
      </c>
      <c r="D149" t="s">
        <v>41</v>
      </c>
      <c r="E149">
        <v>40000</v>
      </c>
      <c r="F149">
        <v>40312</v>
      </c>
      <c r="G149" t="s">
        <v>26</v>
      </c>
      <c r="H149">
        <v>0</v>
      </c>
      <c r="I149">
        <v>0</v>
      </c>
      <c r="J149">
        <v>0</v>
      </c>
      <c r="K149">
        <v>0</v>
      </c>
      <c r="L149">
        <v>0</v>
      </c>
      <c r="M149">
        <v>0</v>
      </c>
      <c r="N149">
        <v>0</v>
      </c>
      <c r="O149">
        <v>0</v>
      </c>
      <c r="P149">
        <v>125000</v>
      </c>
      <c r="Q149">
        <v>125000</v>
      </c>
      <c r="R149">
        <v>0</v>
      </c>
      <c r="S149">
        <v>0</v>
      </c>
      <c r="T149">
        <v>0</v>
      </c>
      <c r="U149">
        <v>0</v>
      </c>
      <c r="V149">
        <v>0</v>
      </c>
      <c r="W149">
        <v>0</v>
      </c>
      <c r="X149">
        <v>0</v>
      </c>
      <c r="Y149">
        <v>0</v>
      </c>
      <c r="Z149">
        <v>0</v>
      </c>
      <c r="AA149">
        <v>0</v>
      </c>
      <c r="AB149">
        <v>0</v>
      </c>
      <c r="AC149">
        <v>0</v>
      </c>
      <c r="AD149">
        <v>0</v>
      </c>
      <c r="AE149">
        <v>0</v>
      </c>
    </row>
    <row r="150" spans="1:31" x14ac:dyDescent="0.2">
      <c r="A150">
        <v>3520</v>
      </c>
      <c r="B150">
        <v>1</v>
      </c>
      <c r="C150" t="s">
        <v>58</v>
      </c>
      <c r="D150" t="s">
        <v>41</v>
      </c>
      <c r="E150">
        <v>40000</v>
      </c>
      <c r="F150">
        <v>40312</v>
      </c>
      <c r="G150" t="s">
        <v>26</v>
      </c>
      <c r="H150">
        <v>0</v>
      </c>
      <c r="I150">
        <v>0</v>
      </c>
      <c r="J150">
        <v>0</v>
      </c>
      <c r="K150">
        <v>0</v>
      </c>
      <c r="L150">
        <v>0</v>
      </c>
      <c r="M150">
        <v>0</v>
      </c>
      <c r="N150">
        <v>0</v>
      </c>
      <c r="O150">
        <v>0</v>
      </c>
      <c r="P150">
        <v>0</v>
      </c>
      <c r="Q150">
        <v>0</v>
      </c>
      <c r="R150">
        <v>0</v>
      </c>
      <c r="S150">
        <v>0</v>
      </c>
      <c r="T150">
        <v>0</v>
      </c>
      <c r="U150">
        <v>0</v>
      </c>
      <c r="V150">
        <v>0</v>
      </c>
      <c r="W150">
        <v>0</v>
      </c>
      <c r="X150">
        <v>0</v>
      </c>
      <c r="Y150">
        <v>0</v>
      </c>
      <c r="Z150">
        <v>0</v>
      </c>
      <c r="AA150">
        <v>0</v>
      </c>
      <c r="AB150">
        <v>0</v>
      </c>
      <c r="AC150">
        <v>0</v>
      </c>
      <c r="AD150">
        <v>0</v>
      </c>
      <c r="AE150">
        <v>0</v>
      </c>
    </row>
    <row r="151" spans="1:31" x14ac:dyDescent="0.2">
      <c r="A151">
        <v>3521</v>
      </c>
      <c r="B151">
        <v>1</v>
      </c>
      <c r="C151" t="s">
        <v>59</v>
      </c>
      <c r="D151" t="s">
        <v>41</v>
      </c>
      <c r="E151">
        <v>40000</v>
      </c>
      <c r="F151">
        <v>40312</v>
      </c>
      <c r="G151" t="s">
        <v>26</v>
      </c>
      <c r="H151">
        <v>0</v>
      </c>
      <c r="I151">
        <v>0</v>
      </c>
      <c r="J151">
        <v>0</v>
      </c>
      <c r="K151">
        <v>0</v>
      </c>
      <c r="L151">
        <v>0</v>
      </c>
      <c r="M151">
        <v>0</v>
      </c>
      <c r="N151">
        <v>0</v>
      </c>
      <c r="O151">
        <v>0</v>
      </c>
      <c r="P151">
        <v>0</v>
      </c>
      <c r="Q151">
        <v>0</v>
      </c>
      <c r="R151">
        <v>0</v>
      </c>
      <c r="S151">
        <v>0</v>
      </c>
      <c r="T151">
        <v>0</v>
      </c>
      <c r="U151">
        <v>0</v>
      </c>
      <c r="V151">
        <v>0</v>
      </c>
      <c r="W151">
        <v>100000</v>
      </c>
      <c r="X151">
        <v>150000</v>
      </c>
      <c r="Y151">
        <v>-50000</v>
      </c>
      <c r="Z151">
        <v>0</v>
      </c>
      <c r="AA151">
        <v>0</v>
      </c>
      <c r="AB151">
        <v>0</v>
      </c>
      <c r="AC151">
        <v>0</v>
      </c>
      <c r="AD151">
        <v>0</v>
      </c>
      <c r="AE151">
        <v>0</v>
      </c>
    </row>
    <row r="152" spans="1:31" x14ac:dyDescent="0.2">
      <c r="A152">
        <v>3522</v>
      </c>
      <c r="B152">
        <v>1</v>
      </c>
      <c r="C152" t="s">
        <v>60</v>
      </c>
      <c r="D152" t="s">
        <v>41</v>
      </c>
      <c r="E152">
        <v>40000</v>
      </c>
      <c r="F152">
        <v>40312</v>
      </c>
      <c r="G152" t="s">
        <v>26</v>
      </c>
      <c r="H152">
        <v>0</v>
      </c>
      <c r="I152">
        <v>0</v>
      </c>
      <c r="J152">
        <v>100000</v>
      </c>
      <c r="K152">
        <v>150000</v>
      </c>
      <c r="L152">
        <v>100000</v>
      </c>
      <c r="M152">
        <v>-50000</v>
      </c>
      <c r="N152">
        <v>0</v>
      </c>
      <c r="O152">
        <v>0</v>
      </c>
      <c r="P152">
        <v>0</v>
      </c>
      <c r="Q152">
        <v>0</v>
      </c>
      <c r="R152">
        <v>0</v>
      </c>
      <c r="S152">
        <v>0</v>
      </c>
      <c r="T152">
        <v>0</v>
      </c>
      <c r="U152">
        <v>0</v>
      </c>
      <c r="V152">
        <v>0</v>
      </c>
      <c r="W152">
        <v>0</v>
      </c>
      <c r="X152">
        <v>50000</v>
      </c>
      <c r="Y152">
        <v>50000</v>
      </c>
      <c r="Z152">
        <v>50000</v>
      </c>
      <c r="AA152">
        <v>75000</v>
      </c>
      <c r="AB152">
        <v>-25000</v>
      </c>
      <c r="AC152">
        <v>0</v>
      </c>
      <c r="AD152">
        <v>0</v>
      </c>
      <c r="AE152">
        <v>0</v>
      </c>
    </row>
    <row r="153" spans="1:31" x14ac:dyDescent="0.2">
      <c r="A153">
        <v>3524</v>
      </c>
      <c r="B153">
        <v>1</v>
      </c>
      <c r="C153" t="s">
        <v>61</v>
      </c>
      <c r="D153" t="s">
        <v>41</v>
      </c>
      <c r="E153">
        <v>40000</v>
      </c>
      <c r="F153">
        <v>40312</v>
      </c>
      <c r="G153" t="s">
        <v>26</v>
      </c>
      <c r="H153">
        <v>0</v>
      </c>
      <c r="I153">
        <v>0</v>
      </c>
      <c r="J153">
        <v>62000</v>
      </c>
      <c r="K153">
        <v>59000</v>
      </c>
      <c r="L153">
        <v>-11000</v>
      </c>
      <c r="M153">
        <v>0</v>
      </c>
      <c r="N153">
        <v>0</v>
      </c>
      <c r="O153">
        <v>0</v>
      </c>
      <c r="P153">
        <v>0</v>
      </c>
      <c r="Q153">
        <v>0</v>
      </c>
      <c r="R153">
        <v>0</v>
      </c>
      <c r="S153">
        <v>0</v>
      </c>
      <c r="T153">
        <v>0</v>
      </c>
      <c r="U153">
        <v>0</v>
      </c>
      <c r="V153">
        <v>0</v>
      </c>
      <c r="W153">
        <v>0</v>
      </c>
      <c r="X153">
        <v>0</v>
      </c>
      <c r="Y153">
        <v>0</v>
      </c>
      <c r="Z153">
        <v>0</v>
      </c>
      <c r="AA153">
        <v>0</v>
      </c>
      <c r="AB153">
        <v>0</v>
      </c>
      <c r="AC153">
        <v>0</v>
      </c>
      <c r="AD153">
        <v>0</v>
      </c>
      <c r="AE153">
        <v>0</v>
      </c>
    </row>
    <row r="154" spans="1:31" x14ac:dyDescent="0.2">
      <c r="A154">
        <v>3525</v>
      </c>
      <c r="B154">
        <v>1</v>
      </c>
      <c r="C154" t="s">
        <v>62</v>
      </c>
      <c r="D154" t="s">
        <v>41</v>
      </c>
      <c r="E154">
        <v>40000</v>
      </c>
      <c r="F154">
        <v>40312</v>
      </c>
      <c r="G154" t="s">
        <v>26</v>
      </c>
      <c r="H154">
        <v>0</v>
      </c>
      <c r="I154">
        <v>0</v>
      </c>
      <c r="J154">
        <v>125000</v>
      </c>
      <c r="K154">
        <v>125000</v>
      </c>
      <c r="L154">
        <v>125000</v>
      </c>
      <c r="M154">
        <v>125000</v>
      </c>
      <c r="N154">
        <v>0</v>
      </c>
      <c r="O154">
        <v>0</v>
      </c>
      <c r="P154">
        <v>0</v>
      </c>
      <c r="Q154">
        <v>0</v>
      </c>
      <c r="R154">
        <v>0</v>
      </c>
      <c r="S154">
        <v>0</v>
      </c>
      <c r="T154">
        <v>0</v>
      </c>
      <c r="U154">
        <v>0</v>
      </c>
      <c r="V154">
        <v>0</v>
      </c>
      <c r="W154">
        <v>0</v>
      </c>
      <c r="X154">
        <v>0</v>
      </c>
      <c r="Y154">
        <v>0</v>
      </c>
      <c r="Z154">
        <v>0</v>
      </c>
      <c r="AA154">
        <v>0</v>
      </c>
      <c r="AB154">
        <v>0</v>
      </c>
      <c r="AC154">
        <v>0</v>
      </c>
      <c r="AD154">
        <v>0</v>
      </c>
      <c r="AE154">
        <v>0</v>
      </c>
    </row>
    <row r="155" spans="1:31" x14ac:dyDescent="0.2">
      <c r="A155">
        <v>3526</v>
      </c>
      <c r="B155">
        <v>1</v>
      </c>
      <c r="C155" t="s">
        <v>63</v>
      </c>
      <c r="D155" t="s">
        <v>41</v>
      </c>
      <c r="E155">
        <v>40000</v>
      </c>
      <c r="F155">
        <v>40312</v>
      </c>
      <c r="G155" t="s">
        <v>26</v>
      </c>
      <c r="H155">
        <v>0</v>
      </c>
      <c r="I155">
        <v>0</v>
      </c>
      <c r="J155">
        <v>0</v>
      </c>
      <c r="K155">
        <v>0</v>
      </c>
      <c r="L155">
        <v>0</v>
      </c>
      <c r="M155">
        <v>0</v>
      </c>
      <c r="N155">
        <v>0</v>
      </c>
      <c r="O155">
        <v>0</v>
      </c>
      <c r="P155">
        <v>0</v>
      </c>
      <c r="Q155">
        <v>0</v>
      </c>
      <c r="R155">
        <v>0</v>
      </c>
      <c r="S155">
        <v>0</v>
      </c>
      <c r="T155">
        <v>0</v>
      </c>
      <c r="U155">
        <v>0</v>
      </c>
      <c r="V155">
        <v>0</v>
      </c>
      <c r="W155">
        <v>0</v>
      </c>
      <c r="X155">
        <v>0</v>
      </c>
      <c r="Y155">
        <v>0</v>
      </c>
      <c r="Z155">
        <v>0</v>
      </c>
      <c r="AA155">
        <v>0</v>
      </c>
      <c r="AB155">
        <v>0</v>
      </c>
      <c r="AC155">
        <v>0</v>
      </c>
      <c r="AD155">
        <v>0</v>
      </c>
      <c r="AE155">
        <v>0</v>
      </c>
    </row>
    <row r="156" spans="1:31" x14ac:dyDescent="0.2">
      <c r="A156">
        <v>3527</v>
      </c>
      <c r="B156">
        <v>1</v>
      </c>
      <c r="C156" t="s">
        <v>64</v>
      </c>
      <c r="D156" t="s">
        <v>41</v>
      </c>
      <c r="E156">
        <v>40000</v>
      </c>
      <c r="F156">
        <v>40312</v>
      </c>
      <c r="G156" t="s">
        <v>26</v>
      </c>
      <c r="H156">
        <v>0</v>
      </c>
      <c r="I156">
        <v>0</v>
      </c>
      <c r="J156">
        <v>0</v>
      </c>
      <c r="K156">
        <v>0</v>
      </c>
      <c r="L156">
        <v>0</v>
      </c>
      <c r="M156">
        <v>0</v>
      </c>
      <c r="N156">
        <v>0</v>
      </c>
      <c r="O156">
        <v>0</v>
      </c>
      <c r="P156">
        <v>0</v>
      </c>
      <c r="Q156">
        <v>0</v>
      </c>
      <c r="R156">
        <v>0</v>
      </c>
      <c r="S156">
        <v>0</v>
      </c>
      <c r="T156">
        <v>0</v>
      </c>
      <c r="U156">
        <v>0</v>
      </c>
      <c r="V156">
        <v>0</v>
      </c>
      <c r="W156">
        <v>0</v>
      </c>
      <c r="X156">
        <v>0</v>
      </c>
      <c r="Y156">
        <v>0</v>
      </c>
      <c r="Z156">
        <v>0</v>
      </c>
      <c r="AA156">
        <v>0</v>
      </c>
      <c r="AB156">
        <v>0</v>
      </c>
      <c r="AC156">
        <v>0</v>
      </c>
      <c r="AD156">
        <v>0</v>
      </c>
      <c r="AE156">
        <v>0</v>
      </c>
    </row>
    <row r="157" spans="1:31" x14ac:dyDescent="0.2">
      <c r="A157">
        <v>3528</v>
      </c>
      <c r="B157">
        <v>1</v>
      </c>
      <c r="C157" t="s">
        <v>65</v>
      </c>
      <c r="D157" t="s">
        <v>41</v>
      </c>
      <c r="E157">
        <v>40000</v>
      </c>
      <c r="F157">
        <v>40312</v>
      </c>
      <c r="G157" t="s">
        <v>26</v>
      </c>
      <c r="H157">
        <v>0</v>
      </c>
      <c r="I157">
        <v>0</v>
      </c>
      <c r="J157">
        <v>80000</v>
      </c>
      <c r="K157">
        <v>60000</v>
      </c>
      <c r="L157">
        <v>60000</v>
      </c>
      <c r="M157">
        <v>-40000</v>
      </c>
      <c r="N157">
        <v>0</v>
      </c>
      <c r="O157">
        <v>0</v>
      </c>
      <c r="P157">
        <v>0</v>
      </c>
      <c r="Q157">
        <v>0</v>
      </c>
      <c r="R157">
        <v>0</v>
      </c>
      <c r="S157">
        <v>0</v>
      </c>
      <c r="T157">
        <v>0</v>
      </c>
      <c r="U157">
        <v>0</v>
      </c>
      <c r="V157">
        <v>0</v>
      </c>
      <c r="W157">
        <v>0</v>
      </c>
      <c r="X157">
        <v>0</v>
      </c>
      <c r="Y157">
        <v>0</v>
      </c>
      <c r="Z157">
        <v>0</v>
      </c>
      <c r="AA157">
        <v>0</v>
      </c>
      <c r="AB157">
        <v>0</v>
      </c>
      <c r="AC157">
        <v>0</v>
      </c>
      <c r="AD157">
        <v>0</v>
      </c>
      <c r="AE157">
        <v>0</v>
      </c>
    </row>
    <row r="158" spans="1:31" x14ac:dyDescent="0.2">
      <c r="A158">
        <v>3529</v>
      </c>
      <c r="B158">
        <v>1</v>
      </c>
      <c r="C158" t="s">
        <v>66</v>
      </c>
      <c r="D158" t="s">
        <v>41</v>
      </c>
      <c r="E158">
        <v>40000</v>
      </c>
      <c r="F158">
        <v>40312</v>
      </c>
      <c r="G158" t="s">
        <v>26</v>
      </c>
      <c r="H158">
        <v>0</v>
      </c>
      <c r="I158">
        <v>0</v>
      </c>
      <c r="J158">
        <v>0</v>
      </c>
      <c r="K158">
        <v>0</v>
      </c>
      <c r="L158">
        <v>0</v>
      </c>
      <c r="M158">
        <v>0</v>
      </c>
      <c r="N158">
        <v>0</v>
      </c>
      <c r="O158">
        <v>0</v>
      </c>
      <c r="P158">
        <v>0</v>
      </c>
      <c r="Q158">
        <v>75000</v>
      </c>
      <c r="R158">
        <v>75000</v>
      </c>
      <c r="S158">
        <v>50000</v>
      </c>
      <c r="T158">
        <v>100000</v>
      </c>
      <c r="U158">
        <v>50000</v>
      </c>
      <c r="V158">
        <v>50000</v>
      </c>
      <c r="W158">
        <v>0</v>
      </c>
      <c r="X158">
        <v>0</v>
      </c>
      <c r="Y158">
        <v>0</v>
      </c>
      <c r="Z158">
        <v>0</v>
      </c>
      <c r="AA158">
        <v>0</v>
      </c>
      <c r="AB158">
        <v>0</v>
      </c>
      <c r="AC158">
        <v>0</v>
      </c>
      <c r="AD158">
        <v>0</v>
      </c>
      <c r="AE158">
        <v>0</v>
      </c>
    </row>
    <row r="159" spans="1:31" x14ac:dyDescent="0.2">
      <c r="A159">
        <v>3530</v>
      </c>
      <c r="B159">
        <v>1</v>
      </c>
      <c r="C159" t="s">
        <v>67</v>
      </c>
      <c r="D159" t="s">
        <v>41</v>
      </c>
      <c r="E159">
        <v>40000</v>
      </c>
      <c r="F159">
        <v>40312</v>
      </c>
      <c r="G159" t="s">
        <v>26</v>
      </c>
      <c r="H159">
        <v>0</v>
      </c>
      <c r="I159">
        <v>0</v>
      </c>
      <c r="J159">
        <v>0</v>
      </c>
      <c r="K159">
        <v>75000</v>
      </c>
      <c r="L159">
        <v>125000</v>
      </c>
      <c r="M159">
        <v>100000</v>
      </c>
      <c r="N159">
        <v>175000</v>
      </c>
      <c r="O159">
        <v>25000</v>
      </c>
      <c r="P159">
        <v>0</v>
      </c>
      <c r="Q159">
        <v>0</v>
      </c>
      <c r="R159">
        <v>0</v>
      </c>
      <c r="S159">
        <v>0</v>
      </c>
      <c r="T159">
        <v>0</v>
      </c>
      <c r="U159">
        <v>0</v>
      </c>
      <c r="V159">
        <v>0</v>
      </c>
      <c r="W159">
        <v>0</v>
      </c>
      <c r="X159">
        <v>0</v>
      </c>
      <c r="Y159">
        <v>0</v>
      </c>
      <c r="Z159">
        <v>0</v>
      </c>
      <c r="AA159">
        <v>0</v>
      </c>
      <c r="AB159">
        <v>0</v>
      </c>
      <c r="AC159">
        <v>0</v>
      </c>
      <c r="AD159">
        <v>0</v>
      </c>
      <c r="AE159">
        <v>0</v>
      </c>
    </row>
    <row r="160" spans="1:31" x14ac:dyDescent="0.2">
      <c r="A160">
        <v>3531</v>
      </c>
      <c r="B160">
        <v>1</v>
      </c>
      <c r="C160" t="s">
        <v>68</v>
      </c>
      <c r="D160" t="s">
        <v>37</v>
      </c>
      <c r="E160">
        <v>40000</v>
      </c>
      <c r="F160">
        <v>40312</v>
      </c>
      <c r="G160" t="s">
        <v>26</v>
      </c>
      <c r="H160">
        <v>0</v>
      </c>
      <c r="I160">
        <v>0</v>
      </c>
      <c r="J160">
        <v>0</v>
      </c>
      <c r="K160">
        <v>0</v>
      </c>
      <c r="L160">
        <v>0</v>
      </c>
      <c r="M160">
        <v>0</v>
      </c>
      <c r="N160">
        <v>0</v>
      </c>
      <c r="O160">
        <v>0</v>
      </c>
      <c r="P160">
        <v>0</v>
      </c>
      <c r="Q160">
        <v>0</v>
      </c>
      <c r="R160">
        <v>0</v>
      </c>
      <c r="S160">
        <v>0</v>
      </c>
      <c r="T160">
        <v>0</v>
      </c>
      <c r="U160">
        <v>0</v>
      </c>
      <c r="V160">
        <v>0</v>
      </c>
      <c r="W160">
        <v>0</v>
      </c>
      <c r="X160">
        <v>0</v>
      </c>
      <c r="Y160">
        <v>0</v>
      </c>
      <c r="Z160">
        <v>0</v>
      </c>
      <c r="AA160">
        <v>0</v>
      </c>
      <c r="AB160">
        <v>0</v>
      </c>
      <c r="AC160">
        <v>0</v>
      </c>
      <c r="AD160">
        <v>0</v>
      </c>
      <c r="AE160">
        <v>0</v>
      </c>
    </row>
    <row r="161" spans="1:31" x14ac:dyDescent="0.2">
      <c r="A161">
        <v>3532</v>
      </c>
      <c r="B161">
        <v>1</v>
      </c>
      <c r="C161" t="s">
        <v>69</v>
      </c>
      <c r="D161" t="s">
        <v>41</v>
      </c>
      <c r="E161">
        <v>40000</v>
      </c>
      <c r="F161">
        <v>40312</v>
      </c>
      <c r="G161" t="s">
        <v>26</v>
      </c>
      <c r="H161">
        <v>0</v>
      </c>
      <c r="I161">
        <v>0</v>
      </c>
      <c r="J161">
        <v>0</v>
      </c>
      <c r="K161">
        <v>0</v>
      </c>
      <c r="L161">
        <v>0</v>
      </c>
      <c r="M161">
        <v>0</v>
      </c>
      <c r="N161">
        <v>0</v>
      </c>
      <c r="O161">
        <v>0</v>
      </c>
      <c r="P161">
        <v>50000</v>
      </c>
      <c r="Q161">
        <v>50000</v>
      </c>
      <c r="R161">
        <v>50000</v>
      </c>
      <c r="S161">
        <v>0</v>
      </c>
      <c r="T161">
        <v>0</v>
      </c>
      <c r="U161">
        <v>0</v>
      </c>
      <c r="V161">
        <v>0</v>
      </c>
      <c r="W161">
        <v>0</v>
      </c>
      <c r="X161">
        <v>0</v>
      </c>
      <c r="Y161">
        <v>0</v>
      </c>
      <c r="Z161">
        <v>0</v>
      </c>
      <c r="AA161">
        <v>0</v>
      </c>
      <c r="AB161">
        <v>0</v>
      </c>
      <c r="AC161">
        <v>0</v>
      </c>
      <c r="AD161">
        <v>0</v>
      </c>
      <c r="AE161">
        <v>0</v>
      </c>
    </row>
    <row r="162" spans="1:31" x14ac:dyDescent="0.2">
      <c r="A162">
        <v>3533</v>
      </c>
      <c r="B162">
        <v>1</v>
      </c>
      <c r="C162" t="s">
        <v>70</v>
      </c>
      <c r="D162" t="s">
        <v>41</v>
      </c>
      <c r="E162">
        <v>40000</v>
      </c>
      <c r="F162">
        <v>40312</v>
      </c>
      <c r="G162" t="s">
        <v>26</v>
      </c>
      <c r="H162">
        <v>0</v>
      </c>
      <c r="I162">
        <v>0</v>
      </c>
      <c r="J162">
        <v>0</v>
      </c>
      <c r="K162">
        <v>0</v>
      </c>
      <c r="L162">
        <v>0</v>
      </c>
      <c r="M162">
        <v>0</v>
      </c>
      <c r="N162">
        <v>0</v>
      </c>
      <c r="O162">
        <v>0</v>
      </c>
      <c r="P162">
        <v>0</v>
      </c>
      <c r="Q162">
        <v>0</v>
      </c>
      <c r="R162">
        <v>0</v>
      </c>
      <c r="S162">
        <v>0</v>
      </c>
      <c r="T162">
        <v>0</v>
      </c>
      <c r="U162">
        <v>0</v>
      </c>
      <c r="V162">
        <v>0</v>
      </c>
      <c r="W162">
        <v>0</v>
      </c>
      <c r="X162">
        <v>83500</v>
      </c>
      <c r="Y162">
        <v>83250</v>
      </c>
      <c r="Z162">
        <v>83250</v>
      </c>
      <c r="AA162">
        <v>0</v>
      </c>
      <c r="AB162">
        <v>0</v>
      </c>
      <c r="AC162">
        <v>0</v>
      </c>
      <c r="AD162">
        <v>0</v>
      </c>
      <c r="AE162">
        <v>0</v>
      </c>
    </row>
    <row r="163" spans="1:31" x14ac:dyDescent="0.2">
      <c r="A163">
        <v>3634</v>
      </c>
      <c r="B163">
        <v>1</v>
      </c>
      <c r="C163" t="s">
        <v>71</v>
      </c>
      <c r="D163" t="s">
        <v>41</v>
      </c>
      <c r="E163">
        <v>40000</v>
      </c>
      <c r="F163">
        <v>40312</v>
      </c>
      <c r="G163" t="s">
        <v>26</v>
      </c>
      <c r="H163">
        <v>0</v>
      </c>
      <c r="I163">
        <v>0</v>
      </c>
      <c r="J163">
        <v>58000</v>
      </c>
      <c r="K163">
        <v>57000</v>
      </c>
      <c r="L163">
        <v>-11000</v>
      </c>
      <c r="M163">
        <v>0</v>
      </c>
      <c r="N163">
        <v>0</v>
      </c>
      <c r="O163">
        <v>0</v>
      </c>
      <c r="P163">
        <v>0</v>
      </c>
      <c r="Q163">
        <v>0</v>
      </c>
      <c r="R163">
        <v>0</v>
      </c>
      <c r="S163">
        <v>0</v>
      </c>
      <c r="T163">
        <v>0</v>
      </c>
      <c r="U163">
        <v>0</v>
      </c>
      <c r="V163">
        <v>58000</v>
      </c>
      <c r="W163">
        <v>57000</v>
      </c>
      <c r="X163">
        <v>-11000</v>
      </c>
      <c r="Y163">
        <v>0</v>
      </c>
      <c r="Z163">
        <v>0</v>
      </c>
      <c r="AA163">
        <v>0</v>
      </c>
      <c r="AB163">
        <v>0</v>
      </c>
      <c r="AC163">
        <v>0</v>
      </c>
      <c r="AD163">
        <v>0</v>
      </c>
      <c r="AE163">
        <v>0</v>
      </c>
    </row>
    <row r="164" spans="1:31" x14ac:dyDescent="0.2">
      <c r="A164">
        <v>3637</v>
      </c>
      <c r="B164">
        <v>1</v>
      </c>
      <c r="C164" t="s">
        <v>72</v>
      </c>
      <c r="D164" t="s">
        <v>43</v>
      </c>
      <c r="E164">
        <v>40000</v>
      </c>
      <c r="F164">
        <v>40312</v>
      </c>
      <c r="G164" t="s">
        <v>26</v>
      </c>
      <c r="H164">
        <v>0</v>
      </c>
      <c r="I164">
        <v>0</v>
      </c>
      <c r="J164">
        <v>112000</v>
      </c>
      <c r="K164">
        <v>112000</v>
      </c>
      <c r="L164">
        <v>56000</v>
      </c>
      <c r="M164">
        <v>0</v>
      </c>
      <c r="N164">
        <v>0</v>
      </c>
      <c r="O164">
        <v>0</v>
      </c>
      <c r="P164">
        <v>0</v>
      </c>
      <c r="Q164">
        <v>0</v>
      </c>
      <c r="R164">
        <v>0</v>
      </c>
      <c r="S164">
        <v>0</v>
      </c>
      <c r="T164">
        <v>0</v>
      </c>
      <c r="U164">
        <v>0</v>
      </c>
      <c r="V164">
        <v>0</v>
      </c>
      <c r="W164">
        <v>0</v>
      </c>
      <c r="X164">
        <v>0</v>
      </c>
      <c r="Y164">
        <v>0</v>
      </c>
      <c r="Z164">
        <v>0</v>
      </c>
      <c r="AA164">
        <v>0</v>
      </c>
      <c r="AB164">
        <v>0</v>
      </c>
      <c r="AC164">
        <v>0</v>
      </c>
      <c r="AD164">
        <v>0</v>
      </c>
      <c r="AE164">
        <v>0</v>
      </c>
    </row>
    <row r="165" spans="1:31" x14ac:dyDescent="0.2">
      <c r="A165">
        <v>3641</v>
      </c>
      <c r="B165">
        <v>1</v>
      </c>
      <c r="C165" t="s">
        <v>73</v>
      </c>
      <c r="D165" t="s">
        <v>41</v>
      </c>
      <c r="E165">
        <v>40000</v>
      </c>
      <c r="F165">
        <v>40312</v>
      </c>
      <c r="G165" t="s">
        <v>26</v>
      </c>
      <c r="H165">
        <v>0</v>
      </c>
      <c r="I165">
        <v>0</v>
      </c>
      <c r="J165">
        <v>75000</v>
      </c>
      <c r="K165">
        <v>75000</v>
      </c>
      <c r="L165">
        <v>75000</v>
      </c>
      <c r="M165">
        <v>-25000</v>
      </c>
      <c r="N165">
        <v>0</v>
      </c>
      <c r="O165">
        <v>0</v>
      </c>
      <c r="P165">
        <v>0</v>
      </c>
      <c r="Q165">
        <v>0</v>
      </c>
      <c r="R165">
        <v>0</v>
      </c>
      <c r="S165">
        <v>0</v>
      </c>
      <c r="T165">
        <v>0</v>
      </c>
      <c r="U165">
        <v>0</v>
      </c>
      <c r="V165">
        <v>0</v>
      </c>
      <c r="W165">
        <v>0</v>
      </c>
      <c r="X165">
        <v>0</v>
      </c>
      <c r="Y165">
        <v>0</v>
      </c>
      <c r="Z165">
        <v>0</v>
      </c>
      <c r="AA165">
        <v>0</v>
      </c>
      <c r="AB165">
        <v>0</v>
      </c>
      <c r="AC165">
        <v>0</v>
      </c>
      <c r="AD165">
        <v>0</v>
      </c>
      <c r="AE165">
        <v>0</v>
      </c>
    </row>
    <row r="166" spans="1:31" x14ac:dyDescent="0.2">
      <c r="A166">
        <v>3643</v>
      </c>
      <c r="B166">
        <v>1</v>
      </c>
      <c r="C166" t="s">
        <v>74</v>
      </c>
      <c r="D166" t="s">
        <v>41</v>
      </c>
      <c r="E166">
        <v>40000</v>
      </c>
      <c r="F166">
        <v>40312</v>
      </c>
      <c r="G166" t="s">
        <v>26</v>
      </c>
      <c r="H166">
        <v>0</v>
      </c>
      <c r="I166">
        <v>0</v>
      </c>
      <c r="J166">
        <v>0</v>
      </c>
      <c r="K166">
        <v>0</v>
      </c>
      <c r="L166">
        <v>0</v>
      </c>
      <c r="M166">
        <v>0</v>
      </c>
      <c r="N166">
        <v>0</v>
      </c>
      <c r="O166">
        <v>0</v>
      </c>
      <c r="P166">
        <v>0</v>
      </c>
      <c r="Q166">
        <v>0</v>
      </c>
      <c r="R166">
        <v>0</v>
      </c>
      <c r="S166">
        <v>0</v>
      </c>
      <c r="T166">
        <v>0</v>
      </c>
      <c r="U166">
        <v>0</v>
      </c>
      <c r="V166">
        <v>0</v>
      </c>
      <c r="W166">
        <v>0</v>
      </c>
      <c r="X166">
        <v>0</v>
      </c>
      <c r="Y166">
        <v>0</v>
      </c>
      <c r="Z166">
        <v>0</v>
      </c>
      <c r="AA166">
        <v>0</v>
      </c>
      <c r="AB166">
        <v>0</v>
      </c>
      <c r="AC166">
        <v>0</v>
      </c>
      <c r="AD166">
        <v>0</v>
      </c>
      <c r="AE166">
        <v>0</v>
      </c>
    </row>
    <row r="167" spans="1:31" x14ac:dyDescent="0.2">
      <c r="A167">
        <v>3645</v>
      </c>
      <c r="B167">
        <v>1</v>
      </c>
      <c r="C167" t="s">
        <v>75</v>
      </c>
      <c r="D167" t="s">
        <v>41</v>
      </c>
      <c r="E167">
        <v>40000</v>
      </c>
      <c r="F167">
        <v>40312</v>
      </c>
      <c r="G167" t="s">
        <v>26</v>
      </c>
      <c r="H167">
        <v>0</v>
      </c>
      <c r="I167">
        <v>0</v>
      </c>
      <c r="J167">
        <v>0</v>
      </c>
      <c r="K167">
        <v>0</v>
      </c>
      <c r="L167">
        <v>0</v>
      </c>
      <c r="M167">
        <v>0</v>
      </c>
      <c r="N167">
        <v>0</v>
      </c>
      <c r="O167">
        <v>0</v>
      </c>
      <c r="P167">
        <v>0</v>
      </c>
      <c r="Q167">
        <v>0</v>
      </c>
      <c r="R167">
        <v>0</v>
      </c>
      <c r="S167">
        <v>0</v>
      </c>
      <c r="T167">
        <v>0</v>
      </c>
      <c r="U167">
        <v>0</v>
      </c>
      <c r="V167">
        <v>0</v>
      </c>
      <c r="W167">
        <v>0</v>
      </c>
      <c r="X167">
        <v>0</v>
      </c>
      <c r="Y167">
        <v>0</v>
      </c>
      <c r="Z167">
        <v>0</v>
      </c>
      <c r="AA167">
        <v>0</v>
      </c>
      <c r="AB167">
        <v>0</v>
      </c>
      <c r="AC167">
        <v>0</v>
      </c>
      <c r="AD167">
        <v>0</v>
      </c>
      <c r="AE167">
        <v>0</v>
      </c>
    </row>
    <row r="168" spans="1:31" x14ac:dyDescent="0.2">
      <c r="A168">
        <v>3646</v>
      </c>
      <c r="B168">
        <v>1</v>
      </c>
      <c r="C168" t="s">
        <v>76</v>
      </c>
      <c r="D168" t="s">
        <v>41</v>
      </c>
      <c r="E168">
        <v>40000</v>
      </c>
      <c r="F168">
        <v>40312</v>
      </c>
      <c r="G168" t="s">
        <v>26</v>
      </c>
      <c r="H168">
        <v>0</v>
      </c>
      <c r="I168">
        <v>0</v>
      </c>
      <c r="J168">
        <v>0</v>
      </c>
      <c r="K168">
        <v>0</v>
      </c>
      <c r="L168">
        <v>0</v>
      </c>
      <c r="M168">
        <v>0</v>
      </c>
      <c r="N168">
        <v>0</v>
      </c>
      <c r="O168">
        <v>63000</v>
      </c>
      <c r="P168">
        <v>63000</v>
      </c>
      <c r="Q168">
        <v>63000</v>
      </c>
      <c r="R168">
        <v>63000</v>
      </c>
      <c r="S168">
        <v>-2000</v>
      </c>
      <c r="T168">
        <v>62500</v>
      </c>
      <c r="U168">
        <v>62500</v>
      </c>
      <c r="V168">
        <v>62500</v>
      </c>
      <c r="W168">
        <v>62500</v>
      </c>
      <c r="X168">
        <v>0</v>
      </c>
      <c r="Y168">
        <v>0</v>
      </c>
      <c r="Z168">
        <v>0</v>
      </c>
      <c r="AA168">
        <v>0</v>
      </c>
      <c r="AB168">
        <v>0</v>
      </c>
      <c r="AC168">
        <v>0</v>
      </c>
      <c r="AD168">
        <v>0</v>
      </c>
      <c r="AE168">
        <v>0</v>
      </c>
    </row>
    <row r="169" spans="1:31" x14ac:dyDescent="0.2">
      <c r="A169">
        <v>3650</v>
      </c>
      <c r="B169">
        <v>1</v>
      </c>
      <c r="C169" t="s">
        <v>77</v>
      </c>
      <c r="D169" t="s">
        <v>41</v>
      </c>
      <c r="E169">
        <v>40000</v>
      </c>
      <c r="F169">
        <v>40312</v>
      </c>
      <c r="G169" t="s">
        <v>26</v>
      </c>
      <c r="H169">
        <v>0</v>
      </c>
      <c r="I169">
        <v>0</v>
      </c>
      <c r="J169">
        <v>0</v>
      </c>
      <c r="K169">
        <v>0</v>
      </c>
      <c r="L169">
        <v>0</v>
      </c>
      <c r="M169">
        <v>0</v>
      </c>
      <c r="N169">
        <v>0</v>
      </c>
      <c r="O169">
        <v>0</v>
      </c>
      <c r="P169">
        <v>0</v>
      </c>
      <c r="Q169">
        <v>0</v>
      </c>
      <c r="R169">
        <v>0</v>
      </c>
      <c r="S169">
        <v>0</v>
      </c>
      <c r="T169">
        <v>0</v>
      </c>
      <c r="U169">
        <v>0</v>
      </c>
      <c r="V169">
        <v>0</v>
      </c>
      <c r="W169">
        <v>0</v>
      </c>
      <c r="X169">
        <v>0</v>
      </c>
      <c r="Y169">
        <v>0</v>
      </c>
      <c r="Z169">
        <v>0</v>
      </c>
      <c r="AA169">
        <v>0</v>
      </c>
      <c r="AB169">
        <v>0</v>
      </c>
      <c r="AC169">
        <v>0</v>
      </c>
      <c r="AD169">
        <v>0</v>
      </c>
      <c r="AE169">
        <v>0</v>
      </c>
    </row>
    <row r="170" spans="1:31" x14ac:dyDescent="0.2">
      <c r="A170">
        <v>3651</v>
      </c>
      <c r="B170">
        <v>1</v>
      </c>
      <c r="C170" t="s">
        <v>78</v>
      </c>
      <c r="D170" t="s">
        <v>43</v>
      </c>
      <c r="E170">
        <v>40000</v>
      </c>
      <c r="F170">
        <v>40312</v>
      </c>
      <c r="G170" t="s">
        <v>26</v>
      </c>
      <c r="H170">
        <v>0</v>
      </c>
      <c r="I170">
        <v>0</v>
      </c>
      <c r="J170">
        <v>0</v>
      </c>
      <c r="K170">
        <v>0</v>
      </c>
      <c r="L170">
        <v>0</v>
      </c>
      <c r="M170">
        <v>0</v>
      </c>
      <c r="N170">
        <v>0</v>
      </c>
      <c r="O170">
        <v>0</v>
      </c>
      <c r="P170">
        <v>0</v>
      </c>
      <c r="Q170">
        <v>0</v>
      </c>
      <c r="R170">
        <v>0</v>
      </c>
      <c r="S170">
        <v>0</v>
      </c>
      <c r="T170">
        <v>0</v>
      </c>
      <c r="U170">
        <v>0</v>
      </c>
      <c r="V170">
        <v>0</v>
      </c>
      <c r="W170">
        <v>0</v>
      </c>
      <c r="X170">
        <v>0</v>
      </c>
      <c r="Y170">
        <v>0</v>
      </c>
      <c r="Z170">
        <v>0</v>
      </c>
      <c r="AA170">
        <v>0</v>
      </c>
      <c r="AB170">
        <v>0</v>
      </c>
      <c r="AC170">
        <v>0</v>
      </c>
      <c r="AD170">
        <v>0</v>
      </c>
      <c r="AE170">
        <v>0</v>
      </c>
    </row>
    <row r="171" spans="1:31" x14ac:dyDescent="0.2">
      <c r="A171">
        <v>3652</v>
      </c>
      <c r="B171">
        <v>1</v>
      </c>
      <c r="C171" t="s">
        <v>79</v>
      </c>
      <c r="D171" t="s">
        <v>41</v>
      </c>
      <c r="E171">
        <v>40000</v>
      </c>
      <c r="F171">
        <v>40312</v>
      </c>
      <c r="G171" t="s">
        <v>26</v>
      </c>
      <c r="H171">
        <v>57000</v>
      </c>
      <c r="I171">
        <v>68000</v>
      </c>
      <c r="J171">
        <v>99000</v>
      </c>
      <c r="K171">
        <v>67000</v>
      </c>
      <c r="L171">
        <v>57000</v>
      </c>
      <c r="M171">
        <v>53000</v>
      </c>
      <c r="N171">
        <v>64000</v>
      </c>
      <c r="O171">
        <v>74000</v>
      </c>
      <c r="P171">
        <v>75000</v>
      </c>
      <c r="Q171">
        <v>62000</v>
      </c>
      <c r="R171">
        <v>65000</v>
      </c>
      <c r="S171">
        <v>80000</v>
      </c>
      <c r="T171">
        <v>56912</v>
      </c>
      <c r="U171">
        <v>68558</v>
      </c>
      <c r="V171">
        <v>99368</v>
      </c>
      <c r="W171">
        <v>66906</v>
      </c>
      <c r="X171">
        <v>57572</v>
      </c>
      <c r="Y171">
        <v>53608</v>
      </c>
      <c r="Z171">
        <v>65006</v>
      </c>
      <c r="AA171">
        <v>74753</v>
      </c>
      <c r="AB171">
        <v>76157</v>
      </c>
      <c r="AC171">
        <v>62446</v>
      </c>
      <c r="AD171">
        <v>64676</v>
      </c>
      <c r="AE171">
        <v>80038</v>
      </c>
    </row>
    <row r="172" spans="1:31" x14ac:dyDescent="0.2">
      <c r="A172">
        <v>3653</v>
      </c>
      <c r="B172">
        <v>1</v>
      </c>
      <c r="C172" t="s">
        <v>80</v>
      </c>
      <c r="D172" t="s">
        <v>41</v>
      </c>
      <c r="E172">
        <v>40000</v>
      </c>
      <c r="F172">
        <v>40312</v>
      </c>
      <c r="G172" t="s">
        <v>26</v>
      </c>
      <c r="H172">
        <v>0</v>
      </c>
      <c r="I172">
        <v>0</v>
      </c>
      <c r="J172">
        <v>0</v>
      </c>
      <c r="K172">
        <v>0</v>
      </c>
      <c r="L172">
        <v>0</v>
      </c>
      <c r="M172">
        <v>0</v>
      </c>
      <c r="N172">
        <v>0</v>
      </c>
      <c r="O172">
        <v>0</v>
      </c>
      <c r="P172">
        <v>0</v>
      </c>
      <c r="Q172">
        <v>0</v>
      </c>
      <c r="R172">
        <v>0</v>
      </c>
      <c r="S172">
        <v>0</v>
      </c>
      <c r="T172">
        <v>0</v>
      </c>
      <c r="U172">
        <v>0</v>
      </c>
      <c r="V172">
        <v>0</v>
      </c>
      <c r="W172">
        <v>0</v>
      </c>
      <c r="X172">
        <v>0</v>
      </c>
      <c r="Y172">
        <v>0</v>
      </c>
      <c r="Z172">
        <v>0</v>
      </c>
      <c r="AA172">
        <v>0</v>
      </c>
      <c r="AB172">
        <v>0</v>
      </c>
      <c r="AC172">
        <v>0</v>
      </c>
      <c r="AD172">
        <v>0</v>
      </c>
      <c r="AE172">
        <v>0</v>
      </c>
    </row>
    <row r="173" spans="1:31" x14ac:dyDescent="0.2">
      <c r="A173">
        <v>3693</v>
      </c>
      <c r="B173">
        <v>1</v>
      </c>
      <c r="C173" t="s">
        <v>81</v>
      </c>
      <c r="D173" t="s">
        <v>41</v>
      </c>
      <c r="E173">
        <v>40000</v>
      </c>
      <c r="F173">
        <v>40312</v>
      </c>
      <c r="G173" t="s">
        <v>26</v>
      </c>
      <c r="H173">
        <v>34000</v>
      </c>
      <c r="I173">
        <v>33000</v>
      </c>
      <c r="J173">
        <v>33000</v>
      </c>
      <c r="K173">
        <v>0</v>
      </c>
      <c r="L173">
        <v>0</v>
      </c>
      <c r="M173">
        <v>0</v>
      </c>
      <c r="N173">
        <v>0</v>
      </c>
      <c r="O173">
        <v>0</v>
      </c>
      <c r="P173">
        <v>0</v>
      </c>
      <c r="Q173">
        <v>0</v>
      </c>
      <c r="R173">
        <v>0</v>
      </c>
      <c r="S173">
        <v>0</v>
      </c>
      <c r="T173">
        <v>0</v>
      </c>
      <c r="U173">
        <v>0</v>
      </c>
      <c r="V173">
        <v>0</v>
      </c>
      <c r="W173">
        <v>0</v>
      </c>
      <c r="X173">
        <v>0</v>
      </c>
      <c r="Y173">
        <v>0</v>
      </c>
      <c r="Z173">
        <v>0</v>
      </c>
      <c r="AA173">
        <v>0</v>
      </c>
      <c r="AB173">
        <v>0</v>
      </c>
      <c r="AC173">
        <v>0</v>
      </c>
      <c r="AD173">
        <v>0</v>
      </c>
      <c r="AE173">
        <v>0</v>
      </c>
    </row>
    <row r="174" spans="1:31" x14ac:dyDescent="0.2">
      <c r="A174">
        <v>3698</v>
      </c>
      <c r="B174">
        <v>1</v>
      </c>
      <c r="C174" t="s">
        <v>82</v>
      </c>
      <c r="D174" t="s">
        <v>41</v>
      </c>
      <c r="E174">
        <v>40000</v>
      </c>
      <c r="F174">
        <v>40312</v>
      </c>
      <c r="G174" t="s">
        <v>26</v>
      </c>
      <c r="H174">
        <v>0</v>
      </c>
      <c r="I174">
        <v>0</v>
      </c>
      <c r="J174">
        <v>0</v>
      </c>
      <c r="K174">
        <v>0</v>
      </c>
      <c r="L174">
        <v>0</v>
      </c>
      <c r="M174">
        <v>0</v>
      </c>
      <c r="N174">
        <v>0</v>
      </c>
      <c r="O174">
        <v>0</v>
      </c>
      <c r="P174">
        <v>0</v>
      </c>
      <c r="Q174">
        <v>0</v>
      </c>
      <c r="R174">
        <v>0</v>
      </c>
      <c r="S174">
        <v>0</v>
      </c>
      <c r="T174">
        <v>0</v>
      </c>
      <c r="U174">
        <v>0</v>
      </c>
      <c r="V174">
        <v>0</v>
      </c>
      <c r="W174">
        <v>0</v>
      </c>
      <c r="X174">
        <v>0</v>
      </c>
      <c r="Y174">
        <v>0</v>
      </c>
      <c r="Z174">
        <v>0</v>
      </c>
      <c r="AA174">
        <v>0</v>
      </c>
      <c r="AB174">
        <v>0</v>
      </c>
      <c r="AC174">
        <v>0</v>
      </c>
      <c r="AD174">
        <v>0</v>
      </c>
      <c r="AE174">
        <v>0</v>
      </c>
    </row>
    <row r="175" spans="1:31" x14ac:dyDescent="0.2">
      <c r="A175">
        <v>3700</v>
      </c>
      <c r="B175">
        <v>1</v>
      </c>
      <c r="C175" t="s">
        <v>83</v>
      </c>
      <c r="D175" t="s">
        <v>84</v>
      </c>
      <c r="E175">
        <v>40000</v>
      </c>
      <c r="F175">
        <v>40312</v>
      </c>
      <c r="G175" t="s">
        <v>26</v>
      </c>
      <c r="H175">
        <v>69000</v>
      </c>
      <c r="I175">
        <v>55000</v>
      </c>
      <c r="J175">
        <v>72000</v>
      </c>
      <c r="K175">
        <v>43000</v>
      </c>
      <c r="L175">
        <v>133000</v>
      </c>
      <c r="M175">
        <v>177000</v>
      </c>
      <c r="N175">
        <v>136000</v>
      </c>
      <c r="O175">
        <v>92000</v>
      </c>
      <c r="P175">
        <v>84000</v>
      </c>
      <c r="Q175">
        <v>47000</v>
      </c>
      <c r="R175">
        <v>69000</v>
      </c>
      <c r="S175">
        <v>23000</v>
      </c>
      <c r="T175">
        <v>70904</v>
      </c>
      <c r="U175">
        <v>55000</v>
      </c>
      <c r="V175">
        <v>72199</v>
      </c>
      <c r="W175">
        <v>42900</v>
      </c>
      <c r="X175">
        <v>132800</v>
      </c>
      <c r="Y175">
        <v>176900</v>
      </c>
      <c r="Z175">
        <v>135499</v>
      </c>
      <c r="AA175">
        <v>91499</v>
      </c>
      <c r="AB175">
        <v>83800</v>
      </c>
      <c r="AC175">
        <v>47299</v>
      </c>
      <c r="AD175">
        <v>68700</v>
      </c>
      <c r="AE175">
        <v>22500</v>
      </c>
    </row>
    <row r="176" spans="1:31" x14ac:dyDescent="0.2">
      <c r="A176">
        <v>3702</v>
      </c>
      <c r="B176">
        <v>1</v>
      </c>
      <c r="C176" t="s">
        <v>186</v>
      </c>
      <c r="D176" t="s">
        <v>127</v>
      </c>
      <c r="E176">
        <v>40000</v>
      </c>
      <c r="F176">
        <v>40323</v>
      </c>
      <c r="G176" t="s">
        <v>26</v>
      </c>
      <c r="H176">
        <v>0</v>
      </c>
      <c r="I176">
        <v>0</v>
      </c>
      <c r="J176">
        <v>90000</v>
      </c>
      <c r="K176">
        <v>0</v>
      </c>
      <c r="L176">
        <v>0</v>
      </c>
      <c r="M176">
        <v>100000</v>
      </c>
      <c r="N176">
        <v>0</v>
      </c>
      <c r="O176">
        <v>0</v>
      </c>
      <c r="P176">
        <v>0</v>
      </c>
      <c r="Q176">
        <v>60000</v>
      </c>
      <c r="R176">
        <v>0</v>
      </c>
      <c r="S176">
        <v>0</v>
      </c>
      <c r="T176">
        <v>0</v>
      </c>
      <c r="U176">
        <v>0</v>
      </c>
      <c r="V176">
        <v>90000</v>
      </c>
      <c r="W176">
        <v>0</v>
      </c>
      <c r="X176">
        <v>0</v>
      </c>
      <c r="Y176">
        <v>100000</v>
      </c>
      <c r="Z176">
        <v>0</v>
      </c>
      <c r="AA176">
        <v>0</v>
      </c>
      <c r="AB176">
        <v>0</v>
      </c>
      <c r="AC176">
        <v>60000</v>
      </c>
      <c r="AD176">
        <v>0</v>
      </c>
      <c r="AE176">
        <v>0</v>
      </c>
    </row>
    <row r="177" spans="1:31" x14ac:dyDescent="0.2">
      <c r="A177">
        <v>3713</v>
      </c>
      <c r="B177">
        <v>1</v>
      </c>
      <c r="C177" t="s">
        <v>187</v>
      </c>
      <c r="D177" t="s">
        <v>109</v>
      </c>
      <c r="E177">
        <v>40000</v>
      </c>
      <c r="F177">
        <v>40323</v>
      </c>
      <c r="G177" t="s">
        <v>26</v>
      </c>
      <c r="H177">
        <v>0</v>
      </c>
      <c r="I177">
        <v>0</v>
      </c>
      <c r="J177">
        <v>0</v>
      </c>
      <c r="K177">
        <v>0</v>
      </c>
      <c r="L177">
        <v>0</v>
      </c>
      <c r="M177">
        <v>0</v>
      </c>
      <c r="N177">
        <v>0</v>
      </c>
      <c r="O177">
        <v>0</v>
      </c>
      <c r="P177">
        <v>0</v>
      </c>
      <c r="Q177">
        <v>0</v>
      </c>
      <c r="R177">
        <v>0</v>
      </c>
      <c r="S177">
        <v>0</v>
      </c>
      <c r="T177">
        <v>0</v>
      </c>
      <c r="U177">
        <v>0</v>
      </c>
      <c r="V177">
        <v>0</v>
      </c>
      <c r="W177">
        <v>0</v>
      </c>
      <c r="X177">
        <v>0</v>
      </c>
      <c r="Y177">
        <v>0</v>
      </c>
      <c r="Z177">
        <v>0</v>
      </c>
      <c r="AA177">
        <v>0</v>
      </c>
      <c r="AB177">
        <v>0</v>
      </c>
      <c r="AC177">
        <v>0</v>
      </c>
      <c r="AD177">
        <v>0</v>
      </c>
      <c r="AE177">
        <v>0</v>
      </c>
    </row>
    <row r="178" spans="1:31" x14ac:dyDescent="0.2">
      <c r="A178">
        <v>3714</v>
      </c>
      <c r="B178">
        <v>1</v>
      </c>
      <c r="C178" t="s">
        <v>100</v>
      </c>
      <c r="D178" t="s">
        <v>86</v>
      </c>
      <c r="E178" t="s">
        <v>99</v>
      </c>
      <c r="F178">
        <v>40323</v>
      </c>
      <c r="G178" t="s">
        <v>26</v>
      </c>
      <c r="H178">
        <v>0</v>
      </c>
      <c r="I178">
        <v>10000</v>
      </c>
      <c r="J178">
        <v>10000</v>
      </c>
      <c r="K178">
        <v>10000</v>
      </c>
      <c r="L178">
        <v>10000</v>
      </c>
      <c r="M178">
        <v>10000</v>
      </c>
      <c r="N178">
        <v>10000</v>
      </c>
      <c r="O178">
        <v>10000</v>
      </c>
      <c r="P178">
        <v>10000</v>
      </c>
      <c r="Q178">
        <v>10000</v>
      </c>
      <c r="R178">
        <v>10000</v>
      </c>
      <c r="S178">
        <v>0</v>
      </c>
      <c r="T178">
        <v>0</v>
      </c>
      <c r="U178">
        <v>10000</v>
      </c>
      <c r="V178">
        <v>10000</v>
      </c>
      <c r="W178">
        <v>10000</v>
      </c>
      <c r="X178">
        <v>10000</v>
      </c>
      <c r="Y178">
        <v>10000</v>
      </c>
      <c r="Z178">
        <v>10000</v>
      </c>
      <c r="AA178">
        <v>10000</v>
      </c>
      <c r="AB178">
        <v>10000</v>
      </c>
      <c r="AC178">
        <v>10000</v>
      </c>
      <c r="AD178">
        <v>10000</v>
      </c>
      <c r="AE178">
        <v>0</v>
      </c>
    </row>
    <row r="179" spans="1:31" x14ac:dyDescent="0.2">
      <c r="A179">
        <v>3722</v>
      </c>
      <c r="B179">
        <v>1</v>
      </c>
      <c r="C179" t="s">
        <v>188</v>
      </c>
      <c r="D179" t="s">
        <v>127</v>
      </c>
      <c r="E179" t="s">
        <v>99</v>
      </c>
      <c r="F179">
        <v>40323</v>
      </c>
      <c r="G179" t="s">
        <v>26</v>
      </c>
      <c r="H179">
        <v>0</v>
      </c>
      <c r="I179">
        <v>0</v>
      </c>
      <c r="J179">
        <v>0</v>
      </c>
      <c r="K179">
        <v>0</v>
      </c>
      <c r="L179">
        <v>0</v>
      </c>
      <c r="M179">
        <v>0</v>
      </c>
      <c r="N179">
        <v>0</v>
      </c>
      <c r="O179">
        <v>0</v>
      </c>
      <c r="P179">
        <v>0</v>
      </c>
      <c r="Q179">
        <v>0</v>
      </c>
      <c r="R179">
        <v>0</v>
      </c>
      <c r="S179">
        <v>0</v>
      </c>
      <c r="T179">
        <v>0</v>
      </c>
      <c r="U179">
        <v>0</v>
      </c>
      <c r="V179">
        <v>0</v>
      </c>
      <c r="W179">
        <v>0</v>
      </c>
      <c r="X179">
        <v>0</v>
      </c>
      <c r="Y179">
        <v>0</v>
      </c>
      <c r="Z179">
        <v>0</v>
      </c>
      <c r="AA179">
        <v>0</v>
      </c>
      <c r="AB179">
        <v>0</v>
      </c>
      <c r="AC179">
        <v>0</v>
      </c>
      <c r="AD179">
        <v>0</v>
      </c>
      <c r="AE179">
        <v>0</v>
      </c>
    </row>
    <row r="180" spans="1:31" x14ac:dyDescent="0.2">
      <c r="A180">
        <v>3722</v>
      </c>
      <c r="B180">
        <v>2</v>
      </c>
      <c r="C180" t="s">
        <v>188</v>
      </c>
      <c r="D180" t="s">
        <v>102</v>
      </c>
      <c r="E180" t="s">
        <v>99</v>
      </c>
      <c r="F180">
        <v>40323</v>
      </c>
      <c r="G180" t="s">
        <v>26</v>
      </c>
      <c r="H180">
        <v>0</v>
      </c>
      <c r="I180">
        <v>0</v>
      </c>
      <c r="J180">
        <v>0</v>
      </c>
      <c r="K180">
        <v>0</v>
      </c>
      <c r="L180">
        <v>0</v>
      </c>
      <c r="M180">
        <v>0</v>
      </c>
      <c r="N180">
        <v>0</v>
      </c>
      <c r="O180">
        <v>0</v>
      </c>
      <c r="P180">
        <v>0</v>
      </c>
      <c r="Q180">
        <v>0</v>
      </c>
      <c r="R180">
        <v>0</v>
      </c>
      <c r="S180">
        <v>0</v>
      </c>
      <c r="T180">
        <v>0</v>
      </c>
      <c r="U180">
        <v>0</v>
      </c>
      <c r="V180">
        <v>0</v>
      </c>
      <c r="W180">
        <v>0</v>
      </c>
      <c r="X180">
        <v>0</v>
      </c>
      <c r="Y180">
        <v>0</v>
      </c>
      <c r="Z180">
        <v>0</v>
      </c>
      <c r="AA180">
        <v>0</v>
      </c>
      <c r="AB180">
        <v>0</v>
      </c>
      <c r="AC180">
        <v>0</v>
      </c>
      <c r="AD180">
        <v>0</v>
      </c>
      <c r="AE180">
        <v>0</v>
      </c>
    </row>
    <row r="181" spans="1:31" x14ac:dyDescent="0.2">
      <c r="A181">
        <v>3735</v>
      </c>
      <c r="B181">
        <v>1</v>
      </c>
      <c r="C181" t="s">
        <v>189</v>
      </c>
      <c r="D181" t="s">
        <v>96</v>
      </c>
      <c r="E181" t="s">
        <v>99</v>
      </c>
      <c r="F181">
        <v>40323</v>
      </c>
      <c r="G181" t="s">
        <v>26</v>
      </c>
      <c r="H181">
        <v>100000</v>
      </c>
      <c r="I181">
        <v>50000</v>
      </c>
      <c r="J181">
        <v>50000</v>
      </c>
      <c r="K181">
        <v>50000</v>
      </c>
      <c r="L181">
        <v>100000</v>
      </c>
      <c r="M181">
        <v>100000</v>
      </c>
      <c r="N181">
        <v>100000</v>
      </c>
      <c r="O181">
        <v>100000</v>
      </c>
      <c r="P181">
        <v>50000</v>
      </c>
      <c r="Q181">
        <v>100000</v>
      </c>
      <c r="R181">
        <v>100000</v>
      </c>
      <c r="S181">
        <v>75000</v>
      </c>
      <c r="T181">
        <v>0</v>
      </c>
      <c r="U181">
        <v>0</v>
      </c>
      <c r="V181">
        <v>0</v>
      </c>
      <c r="W181">
        <v>0</v>
      </c>
      <c r="X181">
        <v>0</v>
      </c>
      <c r="Y181">
        <v>0</v>
      </c>
      <c r="Z181">
        <v>0</v>
      </c>
      <c r="AA181">
        <v>0</v>
      </c>
      <c r="AB181">
        <v>0</v>
      </c>
      <c r="AC181">
        <v>0</v>
      </c>
      <c r="AD181">
        <v>0</v>
      </c>
      <c r="AE181">
        <v>0</v>
      </c>
    </row>
    <row r="182" spans="1:31" x14ac:dyDescent="0.2">
      <c r="A182">
        <v>3735</v>
      </c>
      <c r="B182">
        <v>2</v>
      </c>
      <c r="C182" t="s">
        <v>189</v>
      </c>
      <c r="D182" t="s">
        <v>109</v>
      </c>
      <c r="E182" t="s">
        <v>99</v>
      </c>
      <c r="F182">
        <v>40323</v>
      </c>
      <c r="G182" t="s">
        <v>26</v>
      </c>
      <c r="H182">
        <v>15000</v>
      </c>
      <c r="I182">
        <v>15000</v>
      </c>
      <c r="J182">
        <v>0</v>
      </c>
      <c r="K182">
        <v>0</v>
      </c>
      <c r="L182">
        <v>0</v>
      </c>
      <c r="M182">
        <v>0</v>
      </c>
      <c r="N182">
        <v>0</v>
      </c>
      <c r="O182">
        <v>0</v>
      </c>
      <c r="P182">
        <v>0</v>
      </c>
      <c r="Q182">
        <v>0</v>
      </c>
      <c r="R182">
        <v>0</v>
      </c>
      <c r="S182">
        <v>0</v>
      </c>
      <c r="T182">
        <v>100000</v>
      </c>
      <c r="U182">
        <v>100000</v>
      </c>
      <c r="V182">
        <v>200000</v>
      </c>
      <c r="W182">
        <v>100000</v>
      </c>
      <c r="X182">
        <v>100000</v>
      </c>
      <c r="Y182">
        <v>25000</v>
      </c>
      <c r="Z182">
        <v>0</v>
      </c>
      <c r="AA182">
        <v>0</v>
      </c>
      <c r="AB182">
        <v>0</v>
      </c>
      <c r="AC182">
        <v>0</v>
      </c>
      <c r="AD182">
        <v>0</v>
      </c>
      <c r="AE182">
        <v>0</v>
      </c>
    </row>
    <row r="183" spans="1:31" x14ac:dyDescent="0.2">
      <c r="A183">
        <v>3735</v>
      </c>
      <c r="B183">
        <v>3</v>
      </c>
      <c r="C183" t="s">
        <v>189</v>
      </c>
      <c r="D183" t="s">
        <v>96</v>
      </c>
      <c r="E183" t="s">
        <v>99</v>
      </c>
      <c r="F183">
        <v>40323</v>
      </c>
      <c r="G183" t="s">
        <v>26</v>
      </c>
      <c r="H183">
        <v>10000</v>
      </c>
      <c r="I183">
        <v>15000</v>
      </c>
      <c r="J183">
        <v>5000</v>
      </c>
      <c r="K183">
        <v>0</v>
      </c>
      <c r="L183">
        <v>0</v>
      </c>
      <c r="M183">
        <v>0</v>
      </c>
      <c r="N183">
        <v>0</v>
      </c>
      <c r="O183">
        <v>0</v>
      </c>
      <c r="P183">
        <v>0</v>
      </c>
      <c r="Q183">
        <v>0</v>
      </c>
      <c r="R183">
        <v>0</v>
      </c>
      <c r="S183">
        <v>0</v>
      </c>
      <c r="T183">
        <v>15000</v>
      </c>
      <c r="U183">
        <v>15000</v>
      </c>
      <c r="V183">
        <v>20000</v>
      </c>
      <c r="W183">
        <v>20000</v>
      </c>
      <c r="X183">
        <v>200000</v>
      </c>
      <c r="Y183">
        <v>150000</v>
      </c>
      <c r="Z183">
        <v>100000</v>
      </c>
      <c r="AA183">
        <v>50000</v>
      </c>
      <c r="AB183">
        <v>20000</v>
      </c>
      <c r="AC183">
        <v>30000</v>
      </c>
      <c r="AD183">
        <v>5000</v>
      </c>
      <c r="AE183">
        <v>0</v>
      </c>
    </row>
    <row r="184" spans="1:31" x14ac:dyDescent="0.2">
      <c r="A184">
        <v>3742</v>
      </c>
      <c r="B184">
        <v>1</v>
      </c>
      <c r="C184" t="s">
        <v>190</v>
      </c>
      <c r="D184" t="s">
        <v>92</v>
      </c>
      <c r="E184">
        <v>40000</v>
      </c>
      <c r="F184">
        <v>40322</v>
      </c>
      <c r="G184" t="s">
        <v>26</v>
      </c>
      <c r="H184">
        <v>5000</v>
      </c>
      <c r="I184">
        <v>5000</v>
      </c>
      <c r="J184">
        <v>10000</v>
      </c>
      <c r="K184">
        <v>15000</v>
      </c>
      <c r="L184">
        <v>15000</v>
      </c>
      <c r="M184">
        <v>30000</v>
      </c>
      <c r="N184">
        <v>30000</v>
      </c>
      <c r="O184">
        <v>25000</v>
      </c>
      <c r="P184">
        <v>130000</v>
      </c>
      <c r="Q184">
        <v>25000</v>
      </c>
      <c r="R184">
        <v>10000</v>
      </c>
      <c r="S184">
        <v>50000</v>
      </c>
      <c r="T184">
        <v>0</v>
      </c>
      <c r="U184">
        <v>0</v>
      </c>
      <c r="V184">
        <v>11500</v>
      </c>
      <c r="W184">
        <v>11500</v>
      </c>
      <c r="X184">
        <v>11500</v>
      </c>
      <c r="Y184">
        <v>11500</v>
      </c>
      <c r="Z184">
        <v>11500</v>
      </c>
      <c r="AA184">
        <v>11500</v>
      </c>
      <c r="AB184">
        <v>11500</v>
      </c>
      <c r="AC184">
        <v>11500</v>
      </c>
      <c r="AD184">
        <v>11500</v>
      </c>
      <c r="AE184">
        <v>11500</v>
      </c>
    </row>
    <row r="185" spans="1:31" x14ac:dyDescent="0.2">
      <c r="A185">
        <v>3748</v>
      </c>
      <c r="B185">
        <v>1</v>
      </c>
      <c r="C185" t="s">
        <v>191</v>
      </c>
      <c r="D185" t="s">
        <v>127</v>
      </c>
      <c r="E185">
        <v>40000</v>
      </c>
      <c r="F185">
        <v>40320</v>
      </c>
      <c r="G185" t="s">
        <v>26</v>
      </c>
      <c r="H185">
        <v>50000</v>
      </c>
      <c r="I185">
        <v>0</v>
      </c>
      <c r="J185">
        <v>0</v>
      </c>
      <c r="K185">
        <v>0</v>
      </c>
      <c r="L185">
        <v>0</v>
      </c>
      <c r="M185">
        <v>0</v>
      </c>
      <c r="N185">
        <v>0</v>
      </c>
      <c r="O185">
        <v>0</v>
      </c>
      <c r="P185">
        <v>0</v>
      </c>
      <c r="Q185">
        <v>0</v>
      </c>
      <c r="R185">
        <v>0</v>
      </c>
      <c r="S185">
        <v>0</v>
      </c>
      <c r="T185">
        <v>0</v>
      </c>
      <c r="U185">
        <v>0</v>
      </c>
      <c r="V185">
        <v>0</v>
      </c>
      <c r="W185">
        <v>0</v>
      </c>
      <c r="X185">
        <v>0</v>
      </c>
      <c r="Y185">
        <v>0</v>
      </c>
      <c r="Z185">
        <v>0</v>
      </c>
      <c r="AA185">
        <v>0</v>
      </c>
      <c r="AB185">
        <v>0</v>
      </c>
      <c r="AC185">
        <v>0</v>
      </c>
      <c r="AD185">
        <v>0</v>
      </c>
      <c r="AE185">
        <v>0</v>
      </c>
    </row>
    <row r="186" spans="1:31" x14ac:dyDescent="0.2">
      <c r="A186">
        <v>3753</v>
      </c>
      <c r="B186">
        <v>1</v>
      </c>
      <c r="C186" t="s">
        <v>192</v>
      </c>
      <c r="D186" t="s">
        <v>127</v>
      </c>
      <c r="E186">
        <v>40000</v>
      </c>
      <c r="F186">
        <v>40323</v>
      </c>
      <c r="G186" t="s">
        <v>26</v>
      </c>
      <c r="H186">
        <v>25000</v>
      </c>
      <c r="I186">
        <v>25000</v>
      </c>
      <c r="J186">
        <v>0</v>
      </c>
      <c r="K186">
        <v>0</v>
      </c>
      <c r="L186">
        <v>0</v>
      </c>
      <c r="M186">
        <v>0</v>
      </c>
      <c r="N186">
        <v>0</v>
      </c>
      <c r="O186">
        <v>0</v>
      </c>
      <c r="P186">
        <v>0</v>
      </c>
      <c r="Q186">
        <v>0</v>
      </c>
      <c r="R186">
        <v>0</v>
      </c>
      <c r="S186">
        <v>0</v>
      </c>
      <c r="T186">
        <v>0</v>
      </c>
      <c r="U186">
        <v>0</v>
      </c>
      <c r="V186">
        <v>0</v>
      </c>
      <c r="W186">
        <v>0</v>
      </c>
      <c r="X186">
        <v>0</v>
      </c>
      <c r="Y186">
        <v>0</v>
      </c>
      <c r="Z186">
        <v>0</v>
      </c>
      <c r="AA186">
        <v>0</v>
      </c>
      <c r="AB186">
        <v>0</v>
      </c>
      <c r="AC186">
        <v>0</v>
      </c>
      <c r="AD186">
        <v>0</v>
      </c>
      <c r="AE186">
        <v>0</v>
      </c>
    </row>
    <row r="187" spans="1:31" x14ac:dyDescent="0.2">
      <c r="A187">
        <v>3754</v>
      </c>
      <c r="B187">
        <v>1</v>
      </c>
      <c r="C187" t="s">
        <v>193</v>
      </c>
      <c r="D187" t="s">
        <v>127</v>
      </c>
      <c r="E187">
        <v>40000</v>
      </c>
      <c r="F187">
        <v>40323</v>
      </c>
      <c r="G187" t="s">
        <v>26</v>
      </c>
      <c r="H187">
        <v>0</v>
      </c>
      <c r="I187">
        <v>0</v>
      </c>
      <c r="J187">
        <v>0</v>
      </c>
      <c r="K187">
        <v>0</v>
      </c>
      <c r="L187">
        <v>0</v>
      </c>
      <c r="M187">
        <v>0</v>
      </c>
      <c r="N187">
        <v>0</v>
      </c>
      <c r="O187">
        <v>0</v>
      </c>
      <c r="P187">
        <v>0</v>
      </c>
      <c r="Q187">
        <v>0</v>
      </c>
      <c r="R187">
        <v>0</v>
      </c>
      <c r="S187">
        <v>0</v>
      </c>
      <c r="T187">
        <v>0</v>
      </c>
      <c r="U187">
        <v>0</v>
      </c>
      <c r="V187">
        <v>0</v>
      </c>
      <c r="W187">
        <v>0</v>
      </c>
      <c r="X187">
        <v>0</v>
      </c>
      <c r="Y187">
        <v>0</v>
      </c>
      <c r="Z187">
        <v>0</v>
      </c>
      <c r="AA187">
        <v>0</v>
      </c>
      <c r="AB187">
        <v>0</v>
      </c>
      <c r="AC187">
        <v>0</v>
      </c>
      <c r="AD187">
        <v>0</v>
      </c>
      <c r="AE187">
        <v>0</v>
      </c>
    </row>
    <row r="188" spans="1:31" x14ac:dyDescent="0.2">
      <c r="A188">
        <v>3756</v>
      </c>
      <c r="B188">
        <v>1</v>
      </c>
      <c r="C188" t="s">
        <v>194</v>
      </c>
      <c r="D188" t="s">
        <v>127</v>
      </c>
      <c r="E188">
        <v>40000</v>
      </c>
      <c r="F188">
        <v>40320</v>
      </c>
      <c r="G188" t="s">
        <v>26</v>
      </c>
      <c r="H188">
        <v>70000</v>
      </c>
      <c r="I188">
        <v>70000</v>
      </c>
      <c r="J188">
        <v>70000</v>
      </c>
      <c r="K188">
        <v>15000</v>
      </c>
      <c r="L188">
        <v>0</v>
      </c>
      <c r="M188">
        <v>0</v>
      </c>
      <c r="N188">
        <v>0</v>
      </c>
      <c r="O188">
        <v>0</v>
      </c>
      <c r="P188">
        <v>0</v>
      </c>
      <c r="Q188">
        <v>0</v>
      </c>
      <c r="R188">
        <v>0</v>
      </c>
      <c r="S188">
        <v>0</v>
      </c>
      <c r="T188">
        <v>0</v>
      </c>
      <c r="U188">
        <v>0</v>
      </c>
      <c r="V188">
        <v>0</v>
      </c>
      <c r="W188">
        <v>0</v>
      </c>
      <c r="X188">
        <v>0</v>
      </c>
      <c r="Y188">
        <v>0</v>
      </c>
      <c r="Z188">
        <v>0</v>
      </c>
      <c r="AA188">
        <v>0</v>
      </c>
      <c r="AB188">
        <v>0</v>
      </c>
      <c r="AC188">
        <v>0</v>
      </c>
      <c r="AD188">
        <v>0</v>
      </c>
      <c r="AE188">
        <v>0</v>
      </c>
    </row>
    <row r="189" spans="1:31" x14ac:dyDescent="0.2">
      <c r="A189">
        <v>4300</v>
      </c>
      <c r="B189">
        <v>1</v>
      </c>
      <c r="C189" t="s">
        <v>207</v>
      </c>
      <c r="D189" t="s">
        <v>208</v>
      </c>
      <c r="E189">
        <v>40000</v>
      </c>
      <c r="F189">
        <v>40090</v>
      </c>
      <c r="G189" t="s">
        <v>26</v>
      </c>
      <c r="H189">
        <v>22000</v>
      </c>
      <c r="I189">
        <v>5000</v>
      </c>
      <c r="J189">
        <v>5000</v>
      </c>
      <c r="K189">
        <v>5000</v>
      </c>
      <c r="L189">
        <v>25000</v>
      </c>
      <c r="M189">
        <v>3000</v>
      </c>
      <c r="N189">
        <v>15000</v>
      </c>
      <c r="O189">
        <v>5000</v>
      </c>
      <c r="P189">
        <v>30000</v>
      </c>
      <c r="Q189">
        <v>20000</v>
      </c>
      <c r="R189">
        <v>5000</v>
      </c>
      <c r="S189">
        <v>0</v>
      </c>
      <c r="T189">
        <v>23300</v>
      </c>
      <c r="U189">
        <v>23300</v>
      </c>
      <c r="V189">
        <v>23300</v>
      </c>
      <c r="W189">
        <v>23300</v>
      </c>
      <c r="X189">
        <v>23300</v>
      </c>
      <c r="Y189">
        <v>23300</v>
      </c>
      <c r="Z189">
        <v>23300</v>
      </c>
      <c r="AA189">
        <v>23300</v>
      </c>
      <c r="AB189">
        <v>11650</v>
      </c>
      <c r="AC189">
        <v>11650</v>
      </c>
      <c r="AD189">
        <v>11650</v>
      </c>
      <c r="AE189">
        <v>11650</v>
      </c>
    </row>
    <row r="190" spans="1:31" x14ac:dyDescent="0.2">
      <c r="A190">
        <v>4301</v>
      </c>
      <c r="B190">
        <v>1</v>
      </c>
      <c r="C190" t="s">
        <v>85</v>
      </c>
      <c r="D190" t="s">
        <v>86</v>
      </c>
      <c r="E190">
        <v>40000</v>
      </c>
      <c r="F190">
        <v>40312</v>
      </c>
      <c r="G190" t="s">
        <v>26</v>
      </c>
      <c r="H190">
        <v>10000</v>
      </c>
      <c r="I190">
        <v>18000</v>
      </c>
      <c r="J190">
        <v>17000</v>
      </c>
      <c r="K190">
        <v>5000</v>
      </c>
      <c r="L190">
        <v>40000</v>
      </c>
      <c r="M190">
        <v>6000</v>
      </c>
      <c r="N190">
        <v>19000</v>
      </c>
      <c r="O190">
        <v>35000</v>
      </c>
      <c r="P190">
        <v>95000</v>
      </c>
      <c r="Q190">
        <v>9000</v>
      </c>
      <c r="R190">
        <v>42000</v>
      </c>
      <c r="S190">
        <v>217000</v>
      </c>
      <c r="T190">
        <v>7880</v>
      </c>
      <c r="U190">
        <v>13514</v>
      </c>
      <c r="V190">
        <v>13081</v>
      </c>
      <c r="W190">
        <v>3940</v>
      </c>
      <c r="X190">
        <v>30929</v>
      </c>
      <c r="Y190">
        <v>4964</v>
      </c>
      <c r="Z190">
        <v>14657</v>
      </c>
      <c r="AA190">
        <v>26674</v>
      </c>
      <c r="AB190">
        <v>72811</v>
      </c>
      <c r="AC190">
        <v>6659</v>
      </c>
      <c r="AD190">
        <v>32426</v>
      </c>
      <c r="AE190">
        <v>166465</v>
      </c>
    </row>
    <row r="191" spans="1:31" x14ac:dyDescent="0.2">
      <c r="A191">
        <v>4302</v>
      </c>
      <c r="B191">
        <v>1</v>
      </c>
      <c r="C191" t="s">
        <v>209</v>
      </c>
      <c r="D191" t="s">
        <v>210</v>
      </c>
      <c r="E191">
        <v>40000</v>
      </c>
      <c r="F191">
        <v>40090</v>
      </c>
      <c r="G191" t="s">
        <v>26</v>
      </c>
      <c r="H191">
        <v>7500</v>
      </c>
      <c r="I191">
        <v>0</v>
      </c>
      <c r="J191">
        <v>50000</v>
      </c>
      <c r="K191">
        <v>50000</v>
      </c>
      <c r="L191">
        <v>25000</v>
      </c>
      <c r="M191">
        <v>0</v>
      </c>
      <c r="N191">
        <v>0</v>
      </c>
      <c r="O191">
        <v>65000</v>
      </c>
      <c r="P191">
        <v>50880</v>
      </c>
      <c r="Q191">
        <v>48000</v>
      </c>
      <c r="R191">
        <v>60000</v>
      </c>
      <c r="S191">
        <v>0</v>
      </c>
      <c r="T191">
        <v>102736</v>
      </c>
      <c r="U191">
        <v>102736</v>
      </c>
      <c r="V191">
        <v>102736</v>
      </c>
      <c r="W191">
        <v>102736</v>
      </c>
      <c r="X191">
        <v>102736</v>
      </c>
      <c r="Y191">
        <v>102736</v>
      </c>
      <c r="Z191">
        <v>102736</v>
      </c>
      <c r="AA191">
        <v>102736</v>
      </c>
      <c r="AB191">
        <v>51368</v>
      </c>
      <c r="AC191">
        <v>51368</v>
      </c>
      <c r="AD191">
        <v>51368</v>
      </c>
      <c r="AE191">
        <v>51368</v>
      </c>
    </row>
    <row r="192" spans="1:31" x14ac:dyDescent="0.2">
      <c r="A192">
        <v>4303</v>
      </c>
      <c r="B192">
        <v>1</v>
      </c>
      <c r="C192" t="s">
        <v>211</v>
      </c>
      <c r="D192" t="s">
        <v>212</v>
      </c>
      <c r="E192">
        <v>40000</v>
      </c>
      <c r="F192">
        <v>40703</v>
      </c>
      <c r="G192" t="s">
        <v>26</v>
      </c>
      <c r="H192">
        <v>43000</v>
      </c>
      <c r="I192">
        <v>0</v>
      </c>
      <c r="J192">
        <v>15000</v>
      </c>
      <c r="K192">
        <v>25000</v>
      </c>
      <c r="L192">
        <v>0</v>
      </c>
      <c r="M192">
        <v>0</v>
      </c>
      <c r="N192">
        <v>0</v>
      </c>
      <c r="O192">
        <v>25000</v>
      </c>
      <c r="P192">
        <v>0</v>
      </c>
      <c r="Q192">
        <v>25000</v>
      </c>
      <c r="R192">
        <v>0</v>
      </c>
      <c r="S192">
        <v>0</v>
      </c>
      <c r="T192">
        <v>1800</v>
      </c>
      <c r="U192">
        <v>9000</v>
      </c>
      <c r="V192">
        <v>9000</v>
      </c>
      <c r="W192">
        <v>9000</v>
      </c>
      <c r="X192">
        <v>36000</v>
      </c>
      <c r="Y192">
        <v>36000</v>
      </c>
      <c r="Z192">
        <v>36000</v>
      </c>
      <c r="AA192">
        <v>18000</v>
      </c>
      <c r="AB192">
        <v>18000</v>
      </c>
      <c r="AC192">
        <v>7200</v>
      </c>
      <c r="AD192">
        <v>0</v>
      </c>
      <c r="AE192">
        <v>0</v>
      </c>
    </row>
    <row r="193" spans="1:31" x14ac:dyDescent="0.2">
      <c r="A193">
        <v>4304</v>
      </c>
      <c r="B193">
        <v>1</v>
      </c>
      <c r="C193" t="s">
        <v>87</v>
      </c>
      <c r="D193" t="s">
        <v>88</v>
      </c>
      <c r="E193">
        <v>40000</v>
      </c>
      <c r="F193">
        <v>40308</v>
      </c>
      <c r="G193" t="s">
        <v>26</v>
      </c>
      <c r="H193">
        <v>150000</v>
      </c>
      <c r="I193">
        <v>150000</v>
      </c>
      <c r="J193">
        <v>300000</v>
      </c>
      <c r="K193">
        <v>300000</v>
      </c>
      <c r="L193">
        <v>450000</v>
      </c>
      <c r="M193">
        <v>450000</v>
      </c>
      <c r="N193">
        <v>480000</v>
      </c>
      <c r="O193">
        <v>480000</v>
      </c>
      <c r="P193">
        <v>60000</v>
      </c>
      <c r="Q193">
        <v>60000</v>
      </c>
      <c r="R193">
        <v>62000</v>
      </c>
      <c r="S193">
        <v>60000</v>
      </c>
      <c r="T193">
        <v>33400</v>
      </c>
      <c r="U193">
        <v>33400</v>
      </c>
      <c r="V193">
        <v>100200</v>
      </c>
      <c r="W193">
        <v>0</v>
      </c>
      <c r="X193">
        <v>0</v>
      </c>
      <c r="Y193">
        <v>0</v>
      </c>
      <c r="Z193">
        <v>334000</v>
      </c>
      <c r="AA193">
        <v>668000</v>
      </c>
      <c r="AB193">
        <v>668000</v>
      </c>
      <c r="AC193">
        <v>668000</v>
      </c>
      <c r="AD193">
        <v>334000</v>
      </c>
      <c r="AE193">
        <v>501000</v>
      </c>
    </row>
    <row r="194" spans="1:31" x14ac:dyDescent="0.2">
      <c r="A194">
        <v>4305</v>
      </c>
      <c r="B194">
        <v>1</v>
      </c>
      <c r="C194" t="s">
        <v>213</v>
      </c>
      <c r="D194" t="s">
        <v>90</v>
      </c>
      <c r="E194">
        <v>40000</v>
      </c>
      <c r="F194">
        <v>40790</v>
      </c>
      <c r="G194" t="s">
        <v>26</v>
      </c>
      <c r="H194">
        <v>5000</v>
      </c>
      <c r="I194">
        <v>5000</v>
      </c>
      <c r="J194">
        <v>0</v>
      </c>
      <c r="K194">
        <v>0</v>
      </c>
      <c r="L194">
        <v>0</v>
      </c>
      <c r="M194">
        <v>5000</v>
      </c>
      <c r="N194">
        <v>0</v>
      </c>
      <c r="O194">
        <v>0</v>
      </c>
      <c r="P194">
        <v>5000</v>
      </c>
      <c r="Q194">
        <v>0</v>
      </c>
      <c r="R194">
        <v>5000</v>
      </c>
      <c r="S194">
        <v>0</v>
      </c>
      <c r="T194">
        <v>0</v>
      </c>
      <c r="U194">
        <v>0</v>
      </c>
      <c r="V194">
        <v>50000</v>
      </c>
      <c r="W194">
        <v>0</v>
      </c>
      <c r="X194">
        <v>0</v>
      </c>
      <c r="Y194">
        <v>50000</v>
      </c>
      <c r="Z194">
        <v>0</v>
      </c>
      <c r="AA194">
        <v>0</v>
      </c>
      <c r="AB194">
        <v>50000</v>
      </c>
      <c r="AC194">
        <v>0</v>
      </c>
      <c r="AD194">
        <v>0</v>
      </c>
      <c r="AE194">
        <v>50000</v>
      </c>
    </row>
    <row r="195" spans="1:31" x14ac:dyDescent="0.2">
      <c r="A195">
        <v>4306</v>
      </c>
      <c r="B195">
        <v>1</v>
      </c>
      <c r="C195" t="s">
        <v>214</v>
      </c>
      <c r="D195" t="s">
        <v>212</v>
      </c>
      <c r="E195">
        <v>40000</v>
      </c>
      <c r="F195">
        <v>40608</v>
      </c>
      <c r="G195" t="s">
        <v>26</v>
      </c>
      <c r="H195">
        <v>0</v>
      </c>
      <c r="I195">
        <v>0</v>
      </c>
      <c r="J195">
        <v>18000</v>
      </c>
      <c r="K195">
        <v>0</v>
      </c>
      <c r="L195">
        <v>18000</v>
      </c>
      <c r="M195">
        <v>0</v>
      </c>
      <c r="N195">
        <v>0</v>
      </c>
      <c r="O195">
        <v>0</v>
      </c>
      <c r="P195">
        <v>0</v>
      </c>
      <c r="Q195">
        <v>0</v>
      </c>
      <c r="R195">
        <v>0</v>
      </c>
      <c r="S195">
        <v>0</v>
      </c>
      <c r="T195">
        <v>0</v>
      </c>
      <c r="U195">
        <v>0</v>
      </c>
      <c r="V195">
        <v>22500</v>
      </c>
      <c r="W195">
        <v>0</v>
      </c>
      <c r="X195">
        <v>22500</v>
      </c>
      <c r="Y195">
        <v>0</v>
      </c>
      <c r="Z195">
        <v>20250</v>
      </c>
      <c r="AA195">
        <v>0</v>
      </c>
      <c r="AB195">
        <v>0</v>
      </c>
      <c r="AC195">
        <v>0</v>
      </c>
      <c r="AD195">
        <v>0</v>
      </c>
      <c r="AE195">
        <v>0</v>
      </c>
    </row>
    <row r="196" spans="1:31" x14ac:dyDescent="0.2">
      <c r="A196">
        <v>4308</v>
      </c>
      <c r="B196">
        <v>1</v>
      </c>
      <c r="C196" t="s">
        <v>89</v>
      </c>
      <c r="D196" t="s">
        <v>90</v>
      </c>
      <c r="E196">
        <v>40000</v>
      </c>
      <c r="F196">
        <v>40312</v>
      </c>
      <c r="G196" t="s">
        <v>26</v>
      </c>
      <c r="H196">
        <v>3000</v>
      </c>
      <c r="I196">
        <v>4000</v>
      </c>
      <c r="J196">
        <v>9000</v>
      </c>
      <c r="K196">
        <v>6000</v>
      </c>
      <c r="L196">
        <v>3000</v>
      </c>
      <c r="M196">
        <v>5000</v>
      </c>
      <c r="N196">
        <v>6000</v>
      </c>
      <c r="O196">
        <v>6000</v>
      </c>
      <c r="P196">
        <v>4000</v>
      </c>
      <c r="Q196">
        <v>9000</v>
      </c>
      <c r="R196">
        <v>10000</v>
      </c>
      <c r="S196">
        <v>9000</v>
      </c>
      <c r="T196">
        <v>2529</v>
      </c>
      <c r="U196">
        <v>3361</v>
      </c>
      <c r="V196">
        <v>7306</v>
      </c>
      <c r="W196">
        <v>5577</v>
      </c>
      <c r="X196">
        <v>2483</v>
      </c>
      <c r="Y196">
        <v>4310</v>
      </c>
      <c r="Z196">
        <v>5142</v>
      </c>
      <c r="AA196">
        <v>4979</v>
      </c>
      <c r="AB196">
        <v>3991</v>
      </c>
      <c r="AC196">
        <v>8197</v>
      </c>
      <c r="AD196">
        <v>8561</v>
      </c>
      <c r="AE196">
        <v>8564</v>
      </c>
    </row>
    <row r="197" spans="1:31" x14ac:dyDescent="0.2">
      <c r="A197">
        <v>4308</v>
      </c>
      <c r="B197">
        <v>2</v>
      </c>
      <c r="C197" t="s">
        <v>89</v>
      </c>
      <c r="D197" t="s">
        <v>90</v>
      </c>
      <c r="E197">
        <v>40000</v>
      </c>
      <c r="F197">
        <v>40312</v>
      </c>
      <c r="G197" t="s">
        <v>26</v>
      </c>
      <c r="H197">
        <v>0</v>
      </c>
      <c r="I197">
        <v>0</v>
      </c>
      <c r="J197">
        <v>0</v>
      </c>
      <c r="K197">
        <v>0</v>
      </c>
      <c r="L197">
        <v>0</v>
      </c>
      <c r="M197">
        <v>0</v>
      </c>
      <c r="N197">
        <v>0</v>
      </c>
      <c r="O197">
        <v>0</v>
      </c>
      <c r="P197">
        <v>0</v>
      </c>
      <c r="Q197">
        <v>0</v>
      </c>
      <c r="R197">
        <v>0</v>
      </c>
      <c r="S197">
        <v>0</v>
      </c>
      <c r="T197">
        <v>0</v>
      </c>
      <c r="U197">
        <v>0</v>
      </c>
      <c r="V197">
        <v>0</v>
      </c>
      <c r="W197">
        <v>0</v>
      </c>
      <c r="X197">
        <v>0</v>
      </c>
      <c r="Y197">
        <v>0</v>
      </c>
      <c r="Z197">
        <v>0</v>
      </c>
      <c r="AA197">
        <v>0</v>
      </c>
      <c r="AB197">
        <v>0</v>
      </c>
      <c r="AC197">
        <v>0</v>
      </c>
      <c r="AD197">
        <v>0</v>
      </c>
      <c r="AE197">
        <v>0</v>
      </c>
    </row>
    <row r="198" spans="1:31" x14ac:dyDescent="0.2">
      <c r="A198">
        <v>4308</v>
      </c>
      <c r="B198">
        <v>3</v>
      </c>
      <c r="C198" t="s">
        <v>89</v>
      </c>
      <c r="D198" t="s">
        <v>90</v>
      </c>
      <c r="E198">
        <v>40000</v>
      </c>
      <c r="F198">
        <v>40312</v>
      </c>
      <c r="G198" t="s">
        <v>26</v>
      </c>
      <c r="H198">
        <v>0</v>
      </c>
      <c r="I198">
        <v>0</v>
      </c>
      <c r="J198">
        <v>0</v>
      </c>
      <c r="K198">
        <v>68000</v>
      </c>
      <c r="L198">
        <v>68000</v>
      </c>
      <c r="M198">
        <v>68000</v>
      </c>
      <c r="N198">
        <v>42000</v>
      </c>
      <c r="O198">
        <v>42000</v>
      </c>
      <c r="P198">
        <v>68000</v>
      </c>
      <c r="Q198">
        <v>42000</v>
      </c>
      <c r="R198">
        <v>42000</v>
      </c>
      <c r="S198">
        <v>60000</v>
      </c>
      <c r="T198">
        <v>41650</v>
      </c>
      <c r="U198">
        <v>41650</v>
      </c>
      <c r="V198">
        <v>41650</v>
      </c>
      <c r="W198">
        <v>41650</v>
      </c>
      <c r="X198">
        <v>41650</v>
      </c>
      <c r="Y198">
        <v>41650</v>
      </c>
      <c r="Z198">
        <v>41850</v>
      </c>
      <c r="AA198">
        <v>41650</v>
      </c>
      <c r="AB198">
        <v>41650</v>
      </c>
      <c r="AC198">
        <v>41650</v>
      </c>
      <c r="AD198">
        <v>41650</v>
      </c>
      <c r="AE198">
        <v>41650</v>
      </c>
    </row>
    <row r="199" spans="1:31" x14ac:dyDescent="0.2">
      <c r="A199">
        <v>4308</v>
      </c>
      <c r="B199">
        <v>4</v>
      </c>
      <c r="C199" t="s">
        <v>89</v>
      </c>
      <c r="D199" t="s">
        <v>90</v>
      </c>
      <c r="E199">
        <v>40000</v>
      </c>
      <c r="F199">
        <v>40312</v>
      </c>
      <c r="G199" t="s">
        <v>26</v>
      </c>
      <c r="H199">
        <v>0</v>
      </c>
      <c r="I199">
        <v>0</v>
      </c>
      <c r="J199">
        <v>0</v>
      </c>
      <c r="K199">
        <v>0</v>
      </c>
      <c r="L199">
        <v>0</v>
      </c>
      <c r="M199">
        <v>0</v>
      </c>
      <c r="N199">
        <v>0</v>
      </c>
      <c r="O199">
        <v>0</v>
      </c>
      <c r="P199">
        <v>0</v>
      </c>
      <c r="Q199">
        <v>0</v>
      </c>
      <c r="R199">
        <v>0</v>
      </c>
      <c r="S199">
        <v>0</v>
      </c>
      <c r="T199">
        <v>0</v>
      </c>
      <c r="U199">
        <v>0</v>
      </c>
      <c r="V199">
        <v>0</v>
      </c>
      <c r="W199">
        <v>0</v>
      </c>
      <c r="X199">
        <v>0</v>
      </c>
      <c r="Y199">
        <v>0</v>
      </c>
      <c r="Z199">
        <v>0</v>
      </c>
      <c r="AA199">
        <v>0</v>
      </c>
      <c r="AB199">
        <v>0</v>
      </c>
      <c r="AC199">
        <v>0</v>
      </c>
      <c r="AD199">
        <v>0</v>
      </c>
      <c r="AE199">
        <v>0</v>
      </c>
    </row>
    <row r="200" spans="1:31" x14ac:dyDescent="0.2">
      <c r="A200">
        <v>4308</v>
      </c>
      <c r="B200">
        <v>5</v>
      </c>
      <c r="C200" t="s">
        <v>89</v>
      </c>
      <c r="D200" t="s">
        <v>90</v>
      </c>
      <c r="E200">
        <v>40000</v>
      </c>
      <c r="F200">
        <v>40312</v>
      </c>
      <c r="G200" t="s">
        <v>26</v>
      </c>
      <c r="H200">
        <v>0</v>
      </c>
      <c r="I200">
        <v>0</v>
      </c>
      <c r="J200">
        <v>0</v>
      </c>
      <c r="K200">
        <v>0</v>
      </c>
      <c r="L200">
        <v>0</v>
      </c>
      <c r="M200">
        <v>0</v>
      </c>
      <c r="N200">
        <v>0</v>
      </c>
      <c r="O200">
        <v>0</v>
      </c>
      <c r="P200">
        <v>89000</v>
      </c>
      <c r="Q200">
        <v>87000</v>
      </c>
      <c r="R200">
        <v>87000</v>
      </c>
      <c r="S200">
        <v>87000</v>
      </c>
      <c r="T200">
        <v>17000</v>
      </c>
      <c r="U200">
        <v>17000</v>
      </c>
      <c r="V200">
        <v>17000</v>
      </c>
      <c r="W200">
        <v>17000</v>
      </c>
      <c r="X200">
        <v>17000</v>
      </c>
      <c r="Y200">
        <v>17000</v>
      </c>
      <c r="Z200">
        <v>17000</v>
      </c>
      <c r="AA200">
        <v>17000</v>
      </c>
      <c r="AB200">
        <v>16000</v>
      </c>
      <c r="AC200">
        <v>17000</v>
      </c>
      <c r="AD200">
        <v>16000</v>
      </c>
      <c r="AE200">
        <v>15000</v>
      </c>
    </row>
    <row r="201" spans="1:31" x14ac:dyDescent="0.2">
      <c r="A201">
        <v>4308</v>
      </c>
      <c r="B201">
        <v>6</v>
      </c>
      <c r="C201" t="s">
        <v>89</v>
      </c>
      <c r="D201" t="s">
        <v>90</v>
      </c>
      <c r="E201">
        <v>40000</v>
      </c>
      <c r="F201">
        <v>40312</v>
      </c>
      <c r="G201" t="s">
        <v>26</v>
      </c>
      <c r="H201">
        <v>0</v>
      </c>
      <c r="I201">
        <v>0</v>
      </c>
      <c r="J201">
        <v>0</v>
      </c>
      <c r="K201">
        <v>0</v>
      </c>
      <c r="L201">
        <v>0</v>
      </c>
      <c r="M201">
        <v>0</v>
      </c>
      <c r="N201">
        <v>0</v>
      </c>
      <c r="O201">
        <v>0</v>
      </c>
      <c r="P201">
        <v>0</v>
      </c>
      <c r="Q201">
        <v>0</v>
      </c>
      <c r="R201">
        <v>0</v>
      </c>
      <c r="S201">
        <v>0</v>
      </c>
      <c r="T201">
        <v>0</v>
      </c>
      <c r="U201">
        <v>0</v>
      </c>
      <c r="V201">
        <v>0</v>
      </c>
      <c r="W201">
        <v>0</v>
      </c>
      <c r="X201">
        <v>0</v>
      </c>
      <c r="Y201">
        <v>0</v>
      </c>
      <c r="Z201">
        <v>0</v>
      </c>
      <c r="AA201">
        <v>0</v>
      </c>
      <c r="AB201">
        <v>0</v>
      </c>
      <c r="AC201">
        <v>0</v>
      </c>
      <c r="AD201">
        <v>0</v>
      </c>
      <c r="AE201">
        <v>0</v>
      </c>
    </row>
    <row r="202" spans="1:31" x14ac:dyDescent="0.2">
      <c r="A202">
        <v>4310</v>
      </c>
      <c r="B202">
        <v>1</v>
      </c>
      <c r="C202" t="s">
        <v>215</v>
      </c>
      <c r="D202" t="s">
        <v>90</v>
      </c>
      <c r="E202">
        <v>40000</v>
      </c>
      <c r="F202">
        <v>40790</v>
      </c>
      <c r="G202" t="s">
        <v>26</v>
      </c>
      <c r="H202">
        <v>30000</v>
      </c>
      <c r="I202">
        <v>40000</v>
      </c>
      <c r="J202">
        <v>40000</v>
      </c>
      <c r="K202">
        <v>140000</v>
      </c>
      <c r="L202">
        <v>200000</v>
      </c>
      <c r="M202">
        <v>200000</v>
      </c>
      <c r="N202">
        <v>90000</v>
      </c>
      <c r="O202">
        <v>90000</v>
      </c>
      <c r="P202">
        <v>40000</v>
      </c>
      <c r="Q202">
        <v>40000</v>
      </c>
      <c r="R202">
        <v>40000</v>
      </c>
      <c r="S202">
        <v>30000</v>
      </c>
      <c r="T202">
        <v>0</v>
      </c>
      <c r="U202">
        <v>0</v>
      </c>
      <c r="V202">
        <v>150000</v>
      </c>
      <c r="W202">
        <v>0</v>
      </c>
      <c r="X202">
        <v>0</v>
      </c>
      <c r="Y202">
        <v>150000</v>
      </c>
      <c r="Z202">
        <v>0</v>
      </c>
      <c r="AA202">
        <v>0</v>
      </c>
      <c r="AB202">
        <v>150000</v>
      </c>
      <c r="AC202">
        <v>0</v>
      </c>
      <c r="AD202">
        <v>0</v>
      </c>
      <c r="AE202">
        <v>150000</v>
      </c>
    </row>
    <row r="203" spans="1:31" x14ac:dyDescent="0.2">
      <c r="A203">
        <v>4311</v>
      </c>
      <c r="B203">
        <v>1</v>
      </c>
      <c r="C203" t="s">
        <v>216</v>
      </c>
      <c r="D203" t="s">
        <v>90</v>
      </c>
      <c r="E203">
        <v>40000</v>
      </c>
      <c r="F203">
        <v>40790</v>
      </c>
      <c r="G203" t="s">
        <v>26</v>
      </c>
      <c r="H203">
        <v>50000</v>
      </c>
      <c r="I203">
        <v>150000</v>
      </c>
      <c r="J203">
        <v>150000</v>
      </c>
      <c r="K203">
        <v>150000</v>
      </c>
      <c r="L203">
        <v>50000</v>
      </c>
      <c r="M203">
        <v>50000</v>
      </c>
      <c r="N203">
        <v>20000</v>
      </c>
      <c r="O203">
        <v>20000</v>
      </c>
      <c r="P203">
        <v>30000</v>
      </c>
      <c r="Q203">
        <v>0</v>
      </c>
      <c r="R203">
        <v>0</v>
      </c>
      <c r="S203">
        <v>0</v>
      </c>
      <c r="T203">
        <v>0</v>
      </c>
      <c r="U203">
        <v>0</v>
      </c>
      <c r="V203">
        <v>40000</v>
      </c>
      <c r="W203">
        <v>40000</v>
      </c>
      <c r="X203">
        <v>40000</v>
      </c>
      <c r="Y203">
        <v>120000</v>
      </c>
      <c r="Z203">
        <v>120000</v>
      </c>
      <c r="AA203">
        <v>120000</v>
      </c>
      <c r="AB203">
        <v>120000</v>
      </c>
      <c r="AC203">
        <v>80000</v>
      </c>
      <c r="AD203">
        <v>120000</v>
      </c>
      <c r="AE203">
        <v>0</v>
      </c>
    </row>
    <row r="204" spans="1:31" x14ac:dyDescent="0.2">
      <c r="A204">
        <v>4344</v>
      </c>
      <c r="B204">
        <v>1</v>
      </c>
      <c r="C204" t="s">
        <v>217</v>
      </c>
      <c r="D204" t="s">
        <v>212</v>
      </c>
      <c r="E204">
        <v>0</v>
      </c>
      <c r="F204">
        <v>40073</v>
      </c>
      <c r="G204" t="s">
        <v>26</v>
      </c>
      <c r="H204">
        <v>0</v>
      </c>
      <c r="I204">
        <v>0</v>
      </c>
      <c r="J204">
        <v>75000</v>
      </c>
      <c r="K204">
        <v>0</v>
      </c>
      <c r="L204">
        <v>0</v>
      </c>
      <c r="M204">
        <v>75000</v>
      </c>
      <c r="N204">
        <v>0</v>
      </c>
      <c r="O204">
        <v>0</v>
      </c>
      <c r="P204">
        <v>0</v>
      </c>
      <c r="Q204">
        <v>0</v>
      </c>
      <c r="R204">
        <v>0</v>
      </c>
      <c r="S204">
        <v>0</v>
      </c>
      <c r="T204">
        <v>0</v>
      </c>
      <c r="U204">
        <v>0</v>
      </c>
      <c r="V204">
        <v>75000</v>
      </c>
      <c r="W204">
        <v>0</v>
      </c>
      <c r="X204">
        <v>0</v>
      </c>
      <c r="Y204">
        <v>75000</v>
      </c>
      <c r="Z204">
        <v>0</v>
      </c>
      <c r="AA204">
        <v>0</v>
      </c>
      <c r="AB204">
        <v>0</v>
      </c>
      <c r="AC204">
        <v>0</v>
      </c>
      <c r="AD204">
        <v>0</v>
      </c>
      <c r="AE204">
        <v>0</v>
      </c>
    </row>
    <row r="205" spans="1:31" x14ac:dyDescent="0.2">
      <c r="A205">
        <v>4360</v>
      </c>
      <c r="B205">
        <v>2</v>
      </c>
      <c r="C205" t="s">
        <v>218</v>
      </c>
      <c r="D205" t="s">
        <v>210</v>
      </c>
      <c r="E205">
        <v>40000</v>
      </c>
      <c r="F205">
        <v>40090</v>
      </c>
      <c r="G205" t="s">
        <v>26</v>
      </c>
      <c r="H205">
        <v>300000</v>
      </c>
      <c r="I205">
        <v>200000</v>
      </c>
      <c r="J205">
        <v>1200000</v>
      </c>
      <c r="K205">
        <v>1200000</v>
      </c>
      <c r="L205">
        <v>750000</v>
      </c>
      <c r="M205">
        <v>600000</v>
      </c>
      <c r="N205">
        <v>700000</v>
      </c>
      <c r="O205">
        <v>900000</v>
      </c>
      <c r="P205">
        <v>1200000</v>
      </c>
      <c r="Q205">
        <v>1011609</v>
      </c>
      <c r="R205">
        <v>0</v>
      </c>
      <c r="S205">
        <v>0</v>
      </c>
      <c r="T205">
        <v>0</v>
      </c>
      <c r="U205">
        <v>0</v>
      </c>
      <c r="V205">
        <v>0</v>
      </c>
      <c r="W205">
        <v>0</v>
      </c>
      <c r="X205">
        <v>0</v>
      </c>
      <c r="Y205">
        <v>0</v>
      </c>
      <c r="Z205">
        <v>0</v>
      </c>
      <c r="AA205">
        <v>0</v>
      </c>
      <c r="AB205">
        <v>0</v>
      </c>
      <c r="AC205">
        <v>0</v>
      </c>
      <c r="AD205">
        <v>0</v>
      </c>
      <c r="AE205">
        <v>0</v>
      </c>
    </row>
    <row r="206" spans="1:31" x14ac:dyDescent="0.2">
      <c r="A206">
        <v>4361</v>
      </c>
      <c r="B206">
        <v>1</v>
      </c>
      <c r="C206" t="s">
        <v>219</v>
      </c>
      <c r="D206" t="s">
        <v>210</v>
      </c>
      <c r="E206">
        <v>40000</v>
      </c>
      <c r="F206">
        <v>40090</v>
      </c>
      <c r="G206" t="s">
        <v>26</v>
      </c>
      <c r="H206">
        <v>0</v>
      </c>
      <c r="I206">
        <v>0</v>
      </c>
      <c r="J206">
        <v>0</v>
      </c>
      <c r="K206">
        <v>0</v>
      </c>
      <c r="L206">
        <v>0</v>
      </c>
      <c r="M206">
        <v>0</v>
      </c>
      <c r="N206">
        <v>0</v>
      </c>
      <c r="O206">
        <v>0</v>
      </c>
      <c r="P206">
        <v>0</v>
      </c>
      <c r="Q206">
        <v>0</v>
      </c>
      <c r="R206">
        <v>0</v>
      </c>
      <c r="S206">
        <v>0</v>
      </c>
      <c r="T206">
        <v>0</v>
      </c>
      <c r="U206">
        <v>0</v>
      </c>
      <c r="V206">
        <v>0</v>
      </c>
      <c r="W206">
        <v>0</v>
      </c>
      <c r="X206">
        <v>0</v>
      </c>
      <c r="Y206">
        <v>0</v>
      </c>
      <c r="Z206">
        <v>0</v>
      </c>
      <c r="AA206">
        <v>0</v>
      </c>
      <c r="AB206">
        <v>0</v>
      </c>
      <c r="AC206">
        <v>0</v>
      </c>
      <c r="AD206">
        <v>0</v>
      </c>
      <c r="AE206">
        <v>0</v>
      </c>
    </row>
    <row r="207" spans="1:31" x14ac:dyDescent="0.2">
      <c r="A207">
        <v>4367</v>
      </c>
      <c r="B207">
        <v>1</v>
      </c>
      <c r="C207" t="s">
        <v>220</v>
      </c>
      <c r="D207" t="s">
        <v>210</v>
      </c>
      <c r="E207">
        <v>40000</v>
      </c>
      <c r="F207">
        <v>40090</v>
      </c>
      <c r="G207" t="s">
        <v>26</v>
      </c>
      <c r="H207">
        <v>0</v>
      </c>
      <c r="I207">
        <v>0</v>
      </c>
      <c r="J207">
        <v>0</v>
      </c>
      <c r="K207">
        <v>0</v>
      </c>
      <c r="L207">
        <v>0</v>
      </c>
      <c r="M207">
        <v>0</v>
      </c>
      <c r="N207">
        <v>0</v>
      </c>
      <c r="O207">
        <v>0</v>
      </c>
      <c r="P207">
        <v>0</v>
      </c>
      <c r="Q207">
        <v>0</v>
      </c>
      <c r="R207">
        <v>0</v>
      </c>
      <c r="S207">
        <v>0</v>
      </c>
      <c r="T207">
        <v>0</v>
      </c>
      <c r="U207">
        <v>0</v>
      </c>
      <c r="V207">
        <v>0</v>
      </c>
      <c r="W207">
        <v>0</v>
      </c>
      <c r="X207">
        <v>0</v>
      </c>
      <c r="Y207">
        <v>0</v>
      </c>
      <c r="Z207">
        <v>0</v>
      </c>
      <c r="AA207">
        <v>0</v>
      </c>
      <c r="AB207">
        <v>0</v>
      </c>
      <c r="AC207">
        <v>0</v>
      </c>
      <c r="AD207">
        <v>0</v>
      </c>
      <c r="AE207">
        <v>0</v>
      </c>
    </row>
    <row r="208" spans="1:31" x14ac:dyDescent="0.2">
      <c r="A208">
        <v>4370</v>
      </c>
      <c r="B208">
        <v>1</v>
      </c>
      <c r="C208" t="s">
        <v>221</v>
      </c>
      <c r="D208" t="s">
        <v>212</v>
      </c>
      <c r="E208">
        <v>40000</v>
      </c>
      <c r="F208">
        <v>40608</v>
      </c>
      <c r="G208" t="s">
        <v>26</v>
      </c>
      <c r="H208">
        <v>0</v>
      </c>
      <c r="I208">
        <v>0</v>
      </c>
      <c r="J208">
        <v>0</v>
      </c>
      <c r="K208">
        <v>18000</v>
      </c>
      <c r="L208">
        <v>0</v>
      </c>
      <c r="M208">
        <v>18000</v>
      </c>
      <c r="N208">
        <v>0</v>
      </c>
      <c r="O208">
        <v>0</v>
      </c>
      <c r="P208">
        <v>0</v>
      </c>
      <c r="Q208">
        <v>0</v>
      </c>
      <c r="R208">
        <v>0</v>
      </c>
      <c r="S208">
        <v>0</v>
      </c>
      <c r="T208">
        <v>6525</v>
      </c>
      <c r="U208">
        <v>6525</v>
      </c>
      <c r="V208">
        <v>6525</v>
      </c>
      <c r="W208">
        <v>6525</v>
      </c>
      <c r="X208">
        <v>6525</v>
      </c>
      <c r="Y208">
        <v>6525</v>
      </c>
      <c r="Z208">
        <v>6525</v>
      </c>
      <c r="AA208">
        <v>6525</v>
      </c>
      <c r="AB208">
        <v>3263</v>
      </c>
      <c r="AC208">
        <v>3263</v>
      </c>
      <c r="AD208">
        <v>3263</v>
      </c>
      <c r="AE208">
        <v>3261</v>
      </c>
    </row>
    <row r="209" spans="1:31" x14ac:dyDescent="0.2">
      <c r="A209">
        <v>4371</v>
      </c>
      <c r="B209">
        <v>1</v>
      </c>
      <c r="C209" t="s">
        <v>222</v>
      </c>
      <c r="D209" t="s">
        <v>210</v>
      </c>
      <c r="E209">
        <v>40000</v>
      </c>
      <c r="F209">
        <v>40090</v>
      </c>
      <c r="G209" t="s">
        <v>26</v>
      </c>
      <c r="H209">
        <v>0</v>
      </c>
      <c r="I209">
        <v>0</v>
      </c>
      <c r="J209">
        <v>50000</v>
      </c>
      <c r="K209">
        <v>125000</v>
      </c>
      <c r="L209">
        <v>80000</v>
      </c>
      <c r="M209">
        <v>100000</v>
      </c>
      <c r="N209">
        <v>60000</v>
      </c>
      <c r="O209">
        <v>70000</v>
      </c>
      <c r="P209">
        <v>15806</v>
      </c>
      <c r="Q209">
        <v>25000</v>
      </c>
      <c r="R209">
        <v>0</v>
      </c>
      <c r="S209">
        <v>0</v>
      </c>
      <c r="T209">
        <v>0</v>
      </c>
      <c r="U209">
        <v>0</v>
      </c>
      <c r="V209">
        <v>0</v>
      </c>
      <c r="W209">
        <v>0</v>
      </c>
      <c r="X209">
        <v>0</v>
      </c>
      <c r="Y209">
        <v>0</v>
      </c>
      <c r="Z209">
        <v>0</v>
      </c>
      <c r="AA209">
        <v>0</v>
      </c>
      <c r="AB209">
        <v>0</v>
      </c>
      <c r="AC209">
        <v>0</v>
      </c>
      <c r="AD209">
        <v>0</v>
      </c>
      <c r="AE209">
        <v>0</v>
      </c>
    </row>
    <row r="210" spans="1:31" x14ac:dyDescent="0.2">
      <c r="A210">
        <v>4375</v>
      </c>
      <c r="B210">
        <v>1</v>
      </c>
      <c r="C210" t="s">
        <v>223</v>
      </c>
      <c r="D210" t="s">
        <v>210</v>
      </c>
      <c r="E210" t="s">
        <v>99</v>
      </c>
      <c r="F210">
        <v>40090</v>
      </c>
      <c r="G210" t="s">
        <v>26</v>
      </c>
      <c r="H210">
        <v>100000</v>
      </c>
      <c r="I210">
        <v>50000</v>
      </c>
      <c r="J210">
        <v>75000</v>
      </c>
      <c r="K210">
        <v>32000</v>
      </c>
      <c r="L210">
        <v>0</v>
      </c>
      <c r="M210">
        <v>0</v>
      </c>
      <c r="N210">
        <v>0</v>
      </c>
      <c r="O210">
        <v>0</v>
      </c>
      <c r="P210">
        <v>0</v>
      </c>
      <c r="Q210">
        <v>0</v>
      </c>
      <c r="R210">
        <v>0</v>
      </c>
      <c r="S210">
        <v>0</v>
      </c>
      <c r="T210">
        <v>0</v>
      </c>
      <c r="U210">
        <v>0</v>
      </c>
      <c r="V210">
        <v>0</v>
      </c>
      <c r="W210">
        <v>0</v>
      </c>
      <c r="X210">
        <v>0</v>
      </c>
      <c r="Y210">
        <v>0</v>
      </c>
      <c r="Z210">
        <v>0</v>
      </c>
      <c r="AA210">
        <v>0</v>
      </c>
      <c r="AB210">
        <v>0</v>
      </c>
      <c r="AC210">
        <v>0</v>
      </c>
      <c r="AD210">
        <v>0</v>
      </c>
      <c r="AE210">
        <v>0</v>
      </c>
    </row>
    <row r="211" spans="1:31" x14ac:dyDescent="0.2">
      <c r="A211">
        <v>4376</v>
      </c>
      <c r="B211">
        <v>1</v>
      </c>
      <c r="C211" t="s">
        <v>224</v>
      </c>
      <c r="D211" t="s">
        <v>225</v>
      </c>
      <c r="E211">
        <v>40000</v>
      </c>
      <c r="F211">
        <v>40990</v>
      </c>
      <c r="G211" t="s">
        <v>26</v>
      </c>
      <c r="H211">
        <v>0</v>
      </c>
      <c r="I211">
        <v>0</v>
      </c>
      <c r="J211">
        <v>0</v>
      </c>
      <c r="K211">
        <v>0</v>
      </c>
      <c r="L211">
        <v>0</v>
      </c>
      <c r="M211">
        <v>0</v>
      </c>
      <c r="N211">
        <v>0</v>
      </c>
      <c r="O211">
        <v>0</v>
      </c>
      <c r="P211">
        <v>0</v>
      </c>
      <c r="Q211">
        <v>0</v>
      </c>
      <c r="R211">
        <v>0</v>
      </c>
      <c r="S211">
        <v>0</v>
      </c>
      <c r="T211">
        <v>0</v>
      </c>
      <c r="U211">
        <v>0</v>
      </c>
      <c r="V211">
        <v>0</v>
      </c>
      <c r="W211">
        <v>0</v>
      </c>
      <c r="X211">
        <v>0</v>
      </c>
      <c r="Y211">
        <v>0</v>
      </c>
      <c r="Z211">
        <v>0</v>
      </c>
      <c r="AA211">
        <v>0</v>
      </c>
      <c r="AB211">
        <v>0</v>
      </c>
      <c r="AC211">
        <v>0</v>
      </c>
      <c r="AD211">
        <v>0</v>
      </c>
      <c r="AE211">
        <v>0</v>
      </c>
    </row>
    <row r="212" spans="1:31" x14ac:dyDescent="0.2">
      <c r="A212">
        <v>4376</v>
      </c>
      <c r="B212">
        <v>2</v>
      </c>
      <c r="C212" t="s">
        <v>224</v>
      </c>
      <c r="D212" t="s">
        <v>225</v>
      </c>
      <c r="E212">
        <v>40000</v>
      </c>
      <c r="F212">
        <v>40990</v>
      </c>
      <c r="G212" t="s">
        <v>26</v>
      </c>
      <c r="H212">
        <v>0</v>
      </c>
      <c r="I212">
        <v>0</v>
      </c>
      <c r="J212">
        <v>0</v>
      </c>
      <c r="K212">
        <v>0</v>
      </c>
      <c r="L212">
        <v>0</v>
      </c>
      <c r="M212">
        <v>0</v>
      </c>
      <c r="N212">
        <v>0</v>
      </c>
      <c r="O212">
        <v>0</v>
      </c>
      <c r="P212">
        <v>0</v>
      </c>
      <c r="Q212">
        <v>0</v>
      </c>
      <c r="R212">
        <v>0</v>
      </c>
      <c r="S212">
        <v>0</v>
      </c>
      <c r="T212">
        <v>0</v>
      </c>
      <c r="U212">
        <v>0</v>
      </c>
      <c r="V212">
        <v>0</v>
      </c>
      <c r="W212">
        <v>0</v>
      </c>
      <c r="X212">
        <v>0</v>
      </c>
      <c r="Y212">
        <v>0</v>
      </c>
      <c r="Z212">
        <v>0</v>
      </c>
      <c r="AA212">
        <v>0</v>
      </c>
      <c r="AB212">
        <v>0</v>
      </c>
      <c r="AC212">
        <v>0</v>
      </c>
      <c r="AD212">
        <v>0</v>
      </c>
      <c r="AE212">
        <v>0</v>
      </c>
    </row>
    <row r="213" spans="1:31" x14ac:dyDescent="0.2">
      <c r="A213">
        <v>4376</v>
      </c>
      <c r="B213">
        <v>3</v>
      </c>
      <c r="C213" t="s">
        <v>224</v>
      </c>
      <c r="D213" t="s">
        <v>225</v>
      </c>
      <c r="E213">
        <v>40000</v>
      </c>
      <c r="F213">
        <v>40990</v>
      </c>
      <c r="G213" t="s">
        <v>26</v>
      </c>
      <c r="H213">
        <v>12234</v>
      </c>
      <c r="I213">
        <v>12234</v>
      </c>
      <c r="J213">
        <v>12234</v>
      </c>
      <c r="K213">
        <v>12234</v>
      </c>
      <c r="L213">
        <v>12234</v>
      </c>
      <c r="M213">
        <v>12234</v>
      </c>
      <c r="N213">
        <v>12234</v>
      </c>
      <c r="O213">
        <v>12234</v>
      </c>
      <c r="P213">
        <v>12234</v>
      </c>
      <c r="Q213">
        <v>12234</v>
      </c>
      <c r="R213">
        <v>12234</v>
      </c>
      <c r="S213">
        <v>12242</v>
      </c>
      <c r="T213">
        <v>18238</v>
      </c>
      <c r="U213">
        <v>18238</v>
      </c>
      <c r="V213">
        <v>18238</v>
      </c>
      <c r="W213">
        <v>18238</v>
      </c>
      <c r="X213">
        <v>18238</v>
      </c>
      <c r="Y213">
        <v>18238</v>
      </c>
      <c r="Z213">
        <v>18238</v>
      </c>
      <c r="AA213">
        <v>18238</v>
      </c>
      <c r="AB213">
        <v>18238</v>
      </c>
      <c r="AC213">
        <v>18238</v>
      </c>
      <c r="AD213">
        <v>18238</v>
      </c>
      <c r="AE213">
        <v>18240</v>
      </c>
    </row>
    <row r="214" spans="1:31" x14ac:dyDescent="0.2">
      <c r="A214">
        <v>4376</v>
      </c>
      <c r="B214">
        <v>4</v>
      </c>
      <c r="C214" t="s">
        <v>224</v>
      </c>
      <c r="D214" t="s">
        <v>225</v>
      </c>
      <c r="E214">
        <v>40000</v>
      </c>
      <c r="F214">
        <v>40990</v>
      </c>
      <c r="G214" t="s">
        <v>26</v>
      </c>
      <c r="H214">
        <v>16947</v>
      </c>
      <c r="I214">
        <v>16947</v>
      </c>
      <c r="J214">
        <v>16947</v>
      </c>
      <c r="K214">
        <v>16947</v>
      </c>
      <c r="L214">
        <v>16947</v>
      </c>
      <c r="M214">
        <v>16947</v>
      </c>
      <c r="N214">
        <v>16947</v>
      </c>
      <c r="O214">
        <v>16947</v>
      </c>
      <c r="P214">
        <v>16947</v>
      </c>
      <c r="Q214">
        <v>16947</v>
      </c>
      <c r="R214">
        <v>16947</v>
      </c>
      <c r="S214">
        <v>16958</v>
      </c>
      <c r="T214">
        <v>0</v>
      </c>
      <c r="U214">
        <v>0</v>
      </c>
      <c r="V214">
        <v>0</v>
      </c>
      <c r="W214">
        <v>0</v>
      </c>
      <c r="X214">
        <v>0</v>
      </c>
      <c r="Y214">
        <v>0</v>
      </c>
      <c r="Z214">
        <v>0</v>
      </c>
      <c r="AA214">
        <v>0</v>
      </c>
      <c r="AB214">
        <v>0</v>
      </c>
      <c r="AC214">
        <v>0</v>
      </c>
      <c r="AD214">
        <v>0</v>
      </c>
      <c r="AE214">
        <v>0</v>
      </c>
    </row>
    <row r="215" spans="1:31" x14ac:dyDescent="0.2">
      <c r="A215">
        <v>4376</v>
      </c>
      <c r="B215">
        <v>5</v>
      </c>
      <c r="C215" t="s">
        <v>224</v>
      </c>
      <c r="D215" t="s">
        <v>225</v>
      </c>
      <c r="E215">
        <v>40000</v>
      </c>
      <c r="F215">
        <v>40990</v>
      </c>
      <c r="G215" t="s">
        <v>26</v>
      </c>
      <c r="H215">
        <v>5472</v>
      </c>
      <c r="I215">
        <v>5472</v>
      </c>
      <c r="J215">
        <v>5472</v>
      </c>
      <c r="K215">
        <v>5472</v>
      </c>
      <c r="L215">
        <v>5472</v>
      </c>
      <c r="M215">
        <v>5472</v>
      </c>
      <c r="N215">
        <v>5472</v>
      </c>
      <c r="O215">
        <v>5472</v>
      </c>
      <c r="P215">
        <v>5472</v>
      </c>
      <c r="Q215">
        <v>5472</v>
      </c>
      <c r="R215">
        <v>5472</v>
      </c>
      <c r="S215">
        <v>5482</v>
      </c>
      <c r="T215">
        <v>0</v>
      </c>
      <c r="U215">
        <v>0</v>
      </c>
      <c r="V215">
        <v>0</v>
      </c>
      <c r="W215">
        <v>0</v>
      </c>
      <c r="X215">
        <v>0</v>
      </c>
      <c r="Y215">
        <v>0</v>
      </c>
      <c r="Z215">
        <v>0</v>
      </c>
      <c r="AA215">
        <v>0</v>
      </c>
      <c r="AB215">
        <v>0</v>
      </c>
      <c r="AC215">
        <v>0</v>
      </c>
      <c r="AD215">
        <v>0</v>
      </c>
      <c r="AE215">
        <v>0</v>
      </c>
    </row>
    <row r="216" spans="1:31" x14ac:dyDescent="0.2">
      <c r="A216">
        <v>4377</v>
      </c>
      <c r="B216">
        <v>1</v>
      </c>
      <c r="C216" t="s">
        <v>226</v>
      </c>
      <c r="D216" t="s">
        <v>210</v>
      </c>
      <c r="E216" t="s">
        <v>99</v>
      </c>
      <c r="F216">
        <v>40090</v>
      </c>
      <c r="G216" t="s">
        <v>26</v>
      </c>
      <c r="H216">
        <v>0</v>
      </c>
      <c r="I216">
        <v>0</v>
      </c>
      <c r="J216">
        <v>0</v>
      </c>
      <c r="K216">
        <v>0</v>
      </c>
      <c r="L216">
        <v>0</v>
      </c>
      <c r="M216">
        <v>0</v>
      </c>
      <c r="N216">
        <v>0</v>
      </c>
      <c r="O216">
        <v>0</v>
      </c>
      <c r="P216">
        <v>0</v>
      </c>
      <c r="Q216">
        <v>125000</v>
      </c>
      <c r="R216">
        <v>125000</v>
      </c>
      <c r="S216">
        <v>0</v>
      </c>
      <c r="T216">
        <v>0</v>
      </c>
      <c r="U216">
        <v>0</v>
      </c>
      <c r="V216">
        <v>0</v>
      </c>
      <c r="W216">
        <v>0</v>
      </c>
      <c r="X216">
        <v>0</v>
      </c>
      <c r="Y216">
        <v>0</v>
      </c>
      <c r="Z216">
        <v>0</v>
      </c>
      <c r="AA216">
        <v>0</v>
      </c>
      <c r="AB216">
        <v>0</v>
      </c>
      <c r="AC216">
        <v>0</v>
      </c>
      <c r="AD216">
        <v>0</v>
      </c>
      <c r="AE216">
        <v>0</v>
      </c>
    </row>
    <row r="217" spans="1:31" x14ac:dyDescent="0.2">
      <c r="A217">
        <v>4382</v>
      </c>
      <c r="B217">
        <v>1</v>
      </c>
      <c r="C217" t="s">
        <v>227</v>
      </c>
      <c r="D217" t="s">
        <v>210</v>
      </c>
      <c r="E217" t="s">
        <v>99</v>
      </c>
      <c r="F217">
        <v>40090</v>
      </c>
      <c r="G217" t="s">
        <v>26</v>
      </c>
      <c r="H217">
        <v>0</v>
      </c>
      <c r="I217">
        <v>181000</v>
      </c>
      <c r="J217">
        <v>180000</v>
      </c>
      <c r="K217">
        <v>0</v>
      </c>
      <c r="L217">
        <v>0</v>
      </c>
      <c r="M217">
        <v>0</v>
      </c>
      <c r="N217">
        <v>0</v>
      </c>
      <c r="O217">
        <v>0</v>
      </c>
      <c r="P217">
        <v>0</v>
      </c>
      <c r="Q217">
        <v>0</v>
      </c>
      <c r="R217">
        <v>0</v>
      </c>
      <c r="S217">
        <v>0</v>
      </c>
      <c r="T217">
        <v>0</v>
      </c>
      <c r="U217">
        <v>0</v>
      </c>
      <c r="V217">
        <v>0</v>
      </c>
      <c r="W217">
        <v>0</v>
      </c>
      <c r="X217">
        <v>0</v>
      </c>
      <c r="Y217">
        <v>0</v>
      </c>
      <c r="Z217">
        <v>0</v>
      </c>
      <c r="AA217">
        <v>0</v>
      </c>
      <c r="AB217">
        <v>0</v>
      </c>
      <c r="AC217">
        <v>0</v>
      </c>
      <c r="AD217">
        <v>0</v>
      </c>
      <c r="AE217">
        <v>0</v>
      </c>
    </row>
    <row r="218" spans="1:31" x14ac:dyDescent="0.2">
      <c r="A218">
        <v>4385</v>
      </c>
      <c r="B218">
        <v>1</v>
      </c>
      <c r="C218" t="s">
        <v>228</v>
      </c>
      <c r="D218" t="s">
        <v>229</v>
      </c>
      <c r="E218">
        <v>40000</v>
      </c>
      <c r="F218">
        <v>40790</v>
      </c>
      <c r="G218" t="s">
        <v>26</v>
      </c>
      <c r="H218">
        <v>0</v>
      </c>
      <c r="I218">
        <v>25000</v>
      </c>
      <c r="J218">
        <v>0</v>
      </c>
      <c r="K218">
        <v>0</v>
      </c>
      <c r="L218">
        <v>25000</v>
      </c>
      <c r="M218">
        <v>0</v>
      </c>
      <c r="N218">
        <v>0</v>
      </c>
      <c r="O218">
        <v>0</v>
      </c>
      <c r="P218">
        <v>25000</v>
      </c>
      <c r="Q218">
        <v>0</v>
      </c>
      <c r="R218">
        <v>0</v>
      </c>
      <c r="S218">
        <v>0</v>
      </c>
      <c r="T218">
        <v>0</v>
      </c>
      <c r="U218">
        <v>75250</v>
      </c>
      <c r="V218">
        <v>0</v>
      </c>
      <c r="W218">
        <v>37625</v>
      </c>
      <c r="X218">
        <v>0</v>
      </c>
      <c r="Y218">
        <v>0</v>
      </c>
      <c r="Z218">
        <v>0</v>
      </c>
      <c r="AA218">
        <v>0</v>
      </c>
      <c r="AB218">
        <v>0</v>
      </c>
      <c r="AC218">
        <v>0</v>
      </c>
      <c r="AD218">
        <v>37625</v>
      </c>
      <c r="AE218">
        <v>0</v>
      </c>
    </row>
    <row r="219" spans="1:31" x14ac:dyDescent="0.2">
      <c r="A219">
        <v>4400</v>
      </c>
      <c r="B219">
        <v>1</v>
      </c>
      <c r="C219" t="s">
        <v>195</v>
      </c>
      <c r="D219" t="s">
        <v>86</v>
      </c>
      <c r="E219">
        <v>40000</v>
      </c>
      <c r="F219">
        <v>40323</v>
      </c>
      <c r="G219" t="s">
        <v>26</v>
      </c>
      <c r="H219">
        <v>0</v>
      </c>
      <c r="I219">
        <v>0</v>
      </c>
      <c r="J219">
        <v>40000</v>
      </c>
      <c r="K219">
        <v>0</v>
      </c>
      <c r="L219">
        <v>0</v>
      </c>
      <c r="M219">
        <v>40000</v>
      </c>
      <c r="N219">
        <v>0</v>
      </c>
      <c r="O219">
        <v>0</v>
      </c>
      <c r="P219">
        <v>40000</v>
      </c>
      <c r="Q219">
        <v>40000</v>
      </c>
      <c r="R219">
        <v>40000</v>
      </c>
      <c r="S219">
        <v>0</v>
      </c>
      <c r="T219">
        <v>0</v>
      </c>
      <c r="U219">
        <v>0</v>
      </c>
      <c r="V219">
        <v>20000</v>
      </c>
      <c r="W219">
        <v>0</v>
      </c>
      <c r="X219">
        <v>0</v>
      </c>
      <c r="Y219">
        <v>20000</v>
      </c>
      <c r="Z219">
        <v>0</v>
      </c>
      <c r="AA219">
        <v>0</v>
      </c>
      <c r="AB219">
        <v>20000</v>
      </c>
      <c r="AC219">
        <v>20000</v>
      </c>
      <c r="AD219">
        <v>20000</v>
      </c>
      <c r="AE219">
        <v>0</v>
      </c>
    </row>
    <row r="220" spans="1:31" x14ac:dyDescent="0.2">
      <c r="A220">
        <v>4999</v>
      </c>
      <c r="B220">
        <v>1</v>
      </c>
      <c r="C220" t="s">
        <v>201</v>
      </c>
      <c r="D220" t="s">
        <v>202</v>
      </c>
      <c r="E220">
        <v>0</v>
      </c>
      <c r="F220">
        <v>40242</v>
      </c>
      <c r="G220" t="s">
        <v>26</v>
      </c>
      <c r="H220">
        <v>2283</v>
      </c>
      <c r="I220">
        <v>12984</v>
      </c>
      <c r="J220">
        <v>1659</v>
      </c>
      <c r="K220">
        <v>22722</v>
      </c>
      <c r="L220">
        <v>5814</v>
      </c>
      <c r="M220">
        <v>9648</v>
      </c>
      <c r="N220">
        <v>53094</v>
      </c>
      <c r="O220">
        <v>12841</v>
      </c>
      <c r="P220">
        <v>11825</v>
      </c>
      <c r="Q220">
        <v>41199</v>
      </c>
      <c r="R220">
        <v>3532</v>
      </c>
      <c r="S220">
        <v>748</v>
      </c>
      <c r="T220">
        <v>1927</v>
      </c>
      <c r="U220">
        <v>10959</v>
      </c>
      <c r="V220">
        <v>1400</v>
      </c>
      <c r="W220">
        <v>19178</v>
      </c>
      <c r="X220">
        <v>4907</v>
      </c>
      <c r="Y220">
        <v>8144</v>
      </c>
      <c r="Z220">
        <v>44814</v>
      </c>
      <c r="AA220">
        <v>10838</v>
      </c>
      <c r="AB220">
        <v>9981</v>
      </c>
      <c r="AC220">
        <v>34773</v>
      </c>
      <c r="AD220">
        <v>2981</v>
      </c>
      <c r="AE220">
        <v>631</v>
      </c>
    </row>
    <row r="221" spans="1:31" x14ac:dyDescent="0.2">
      <c r="A221">
        <v>4999</v>
      </c>
      <c r="B221">
        <v>2</v>
      </c>
      <c r="C221" t="s">
        <v>201</v>
      </c>
      <c r="D221" t="s">
        <v>202</v>
      </c>
      <c r="E221">
        <v>0</v>
      </c>
      <c r="F221">
        <v>40242</v>
      </c>
      <c r="G221" t="s">
        <v>26</v>
      </c>
      <c r="H221">
        <v>0</v>
      </c>
      <c r="I221">
        <v>263</v>
      </c>
      <c r="J221">
        <v>88</v>
      </c>
      <c r="K221">
        <v>1762</v>
      </c>
      <c r="L221">
        <v>88</v>
      </c>
      <c r="M221">
        <v>263</v>
      </c>
      <c r="N221">
        <v>3117</v>
      </c>
      <c r="O221">
        <v>1491</v>
      </c>
      <c r="P221">
        <v>1228</v>
      </c>
      <c r="Q221">
        <v>3221</v>
      </c>
      <c r="R221">
        <v>175</v>
      </c>
      <c r="S221">
        <v>0</v>
      </c>
      <c r="T221">
        <v>39</v>
      </c>
      <c r="U221">
        <v>34</v>
      </c>
      <c r="V221">
        <v>2441</v>
      </c>
      <c r="W221">
        <v>102</v>
      </c>
      <c r="X221">
        <v>102</v>
      </c>
      <c r="Y221">
        <v>3098</v>
      </c>
      <c r="Z221">
        <v>691</v>
      </c>
      <c r="AA221">
        <v>691</v>
      </c>
      <c r="AB221">
        <v>517</v>
      </c>
      <c r="AC221">
        <v>346</v>
      </c>
      <c r="AD221">
        <v>102</v>
      </c>
      <c r="AE221">
        <v>107</v>
      </c>
    </row>
    <row r="222" spans="1:31" x14ac:dyDescent="0.2">
      <c r="A222">
        <v>6750</v>
      </c>
      <c r="B222">
        <v>1</v>
      </c>
      <c r="C222" t="s">
        <v>230</v>
      </c>
      <c r="D222" t="s">
        <v>231</v>
      </c>
      <c r="E222">
        <v>45000</v>
      </c>
      <c r="F222">
        <v>40450</v>
      </c>
      <c r="G222" t="s">
        <v>26</v>
      </c>
      <c r="H222">
        <v>0</v>
      </c>
      <c r="I222">
        <v>0</v>
      </c>
      <c r="J222">
        <v>0</v>
      </c>
      <c r="K222">
        <v>0</v>
      </c>
      <c r="L222">
        <v>0</v>
      </c>
      <c r="M222">
        <v>0</v>
      </c>
      <c r="N222">
        <v>0</v>
      </c>
      <c r="O222">
        <v>0</v>
      </c>
      <c r="P222">
        <v>0</v>
      </c>
      <c r="Q222">
        <v>0</v>
      </c>
      <c r="R222">
        <v>0</v>
      </c>
      <c r="S222">
        <v>0</v>
      </c>
      <c r="T222">
        <v>0</v>
      </c>
      <c r="U222">
        <v>0</v>
      </c>
      <c r="V222">
        <v>0</v>
      </c>
      <c r="W222">
        <v>0</v>
      </c>
      <c r="X222">
        <v>0</v>
      </c>
      <c r="Y222">
        <v>0</v>
      </c>
      <c r="Z222">
        <v>0</v>
      </c>
      <c r="AA222">
        <v>0</v>
      </c>
      <c r="AB222">
        <v>0</v>
      </c>
      <c r="AC222">
        <v>0</v>
      </c>
      <c r="AD222">
        <v>0</v>
      </c>
      <c r="AE222">
        <v>0</v>
      </c>
    </row>
    <row r="223" spans="1:31" x14ac:dyDescent="0.2">
      <c r="A223">
        <v>6751</v>
      </c>
      <c r="B223">
        <v>1</v>
      </c>
      <c r="C223" t="s">
        <v>232</v>
      </c>
      <c r="D223" t="s">
        <v>231</v>
      </c>
      <c r="E223">
        <v>45000</v>
      </c>
      <c r="F223">
        <v>40450</v>
      </c>
      <c r="G223" t="s">
        <v>26</v>
      </c>
      <c r="H223">
        <v>0</v>
      </c>
      <c r="I223">
        <v>0</v>
      </c>
      <c r="J223">
        <v>0</v>
      </c>
      <c r="K223">
        <v>0</v>
      </c>
      <c r="L223">
        <v>0</v>
      </c>
      <c r="M223">
        <v>0</v>
      </c>
      <c r="N223">
        <v>2924</v>
      </c>
      <c r="O223">
        <v>2924</v>
      </c>
      <c r="P223">
        <v>2924</v>
      </c>
      <c r="Q223">
        <v>2927</v>
      </c>
      <c r="R223">
        <v>2924</v>
      </c>
      <c r="S223">
        <v>2924</v>
      </c>
      <c r="T223">
        <v>4387</v>
      </c>
      <c r="U223">
        <v>4387</v>
      </c>
      <c r="V223">
        <v>4387</v>
      </c>
      <c r="W223">
        <v>4387</v>
      </c>
      <c r="X223">
        <v>4387</v>
      </c>
      <c r="Y223">
        <v>4387</v>
      </c>
      <c r="Z223">
        <v>4387</v>
      </c>
      <c r="AA223">
        <v>4387</v>
      </c>
      <c r="AB223">
        <v>4387</v>
      </c>
      <c r="AC223">
        <v>4387</v>
      </c>
      <c r="AD223">
        <v>4387</v>
      </c>
      <c r="AE223">
        <v>4384</v>
      </c>
    </row>
    <row r="224" spans="1:31" x14ac:dyDescent="0.2">
      <c r="A224">
        <v>6752</v>
      </c>
      <c r="B224">
        <v>1</v>
      </c>
      <c r="C224" t="s">
        <v>233</v>
      </c>
      <c r="D224" t="s">
        <v>231</v>
      </c>
      <c r="E224">
        <v>45000</v>
      </c>
      <c r="F224">
        <v>40450</v>
      </c>
      <c r="G224" t="s">
        <v>26</v>
      </c>
      <c r="H224">
        <v>0</v>
      </c>
      <c r="I224">
        <v>0</v>
      </c>
      <c r="J224">
        <v>0</v>
      </c>
      <c r="K224">
        <v>0</v>
      </c>
      <c r="L224">
        <v>0</v>
      </c>
      <c r="M224">
        <v>0</v>
      </c>
      <c r="N224">
        <v>0</v>
      </c>
      <c r="O224">
        <v>0</v>
      </c>
      <c r="P224">
        <v>0</v>
      </c>
      <c r="Q224">
        <v>0</v>
      </c>
      <c r="R224">
        <v>0</v>
      </c>
      <c r="S224">
        <v>0</v>
      </c>
      <c r="T224">
        <v>0</v>
      </c>
      <c r="U224">
        <v>0</v>
      </c>
      <c r="V224">
        <v>0</v>
      </c>
      <c r="W224">
        <v>0</v>
      </c>
      <c r="X224">
        <v>0</v>
      </c>
      <c r="Y224">
        <v>0</v>
      </c>
      <c r="Z224">
        <v>0</v>
      </c>
      <c r="AA224">
        <v>0</v>
      </c>
      <c r="AB224">
        <v>0</v>
      </c>
      <c r="AC224">
        <v>0</v>
      </c>
      <c r="AD224">
        <v>0</v>
      </c>
      <c r="AE224">
        <v>0</v>
      </c>
    </row>
    <row r="225" spans="1:31" x14ac:dyDescent="0.2">
      <c r="A225">
        <v>6753</v>
      </c>
      <c r="B225">
        <v>1</v>
      </c>
      <c r="C225" t="s">
        <v>234</v>
      </c>
      <c r="D225" t="s">
        <v>231</v>
      </c>
      <c r="E225">
        <v>45000</v>
      </c>
      <c r="F225">
        <v>40450</v>
      </c>
      <c r="G225" t="s">
        <v>26</v>
      </c>
      <c r="H225">
        <v>0</v>
      </c>
      <c r="I225">
        <v>0</v>
      </c>
      <c r="J225">
        <v>0</v>
      </c>
      <c r="K225">
        <v>0</v>
      </c>
      <c r="L225">
        <v>0</v>
      </c>
      <c r="M225">
        <v>0</v>
      </c>
      <c r="N225">
        <v>0</v>
      </c>
      <c r="O225">
        <v>0</v>
      </c>
      <c r="P225">
        <v>0</v>
      </c>
      <c r="Q225">
        <v>0</v>
      </c>
      <c r="R225">
        <v>0</v>
      </c>
      <c r="S225">
        <v>0</v>
      </c>
      <c r="T225">
        <v>0</v>
      </c>
      <c r="U225">
        <v>0</v>
      </c>
      <c r="V225">
        <v>0</v>
      </c>
      <c r="W225">
        <v>0</v>
      </c>
      <c r="X225">
        <v>0</v>
      </c>
      <c r="Y225">
        <v>0</v>
      </c>
      <c r="Z225">
        <v>0</v>
      </c>
      <c r="AA225">
        <v>0</v>
      </c>
      <c r="AB225">
        <v>0</v>
      </c>
      <c r="AC225">
        <v>0</v>
      </c>
      <c r="AD225">
        <v>0</v>
      </c>
      <c r="AE225">
        <v>0</v>
      </c>
    </row>
    <row r="226" spans="1:31" x14ac:dyDescent="0.2">
      <c r="A226">
        <v>6754</v>
      </c>
      <c r="B226">
        <v>1</v>
      </c>
      <c r="C226" t="s">
        <v>235</v>
      </c>
      <c r="D226" t="s">
        <v>231</v>
      </c>
      <c r="E226">
        <v>45000</v>
      </c>
      <c r="F226">
        <v>40450</v>
      </c>
      <c r="G226" t="s">
        <v>26</v>
      </c>
      <c r="H226">
        <v>0</v>
      </c>
      <c r="I226">
        <v>0</v>
      </c>
      <c r="J226">
        <v>0</v>
      </c>
      <c r="K226">
        <v>0</v>
      </c>
      <c r="L226">
        <v>0</v>
      </c>
      <c r="M226">
        <v>0</v>
      </c>
      <c r="N226">
        <v>0</v>
      </c>
      <c r="O226">
        <v>0</v>
      </c>
      <c r="P226">
        <v>0</v>
      </c>
      <c r="Q226">
        <v>0</v>
      </c>
      <c r="R226">
        <v>0</v>
      </c>
      <c r="S226">
        <v>0</v>
      </c>
      <c r="T226">
        <v>0</v>
      </c>
      <c r="U226">
        <v>0</v>
      </c>
      <c r="V226">
        <v>0</v>
      </c>
      <c r="W226">
        <v>0</v>
      </c>
      <c r="X226">
        <v>0</v>
      </c>
      <c r="Y226">
        <v>0</v>
      </c>
      <c r="Z226">
        <v>0</v>
      </c>
      <c r="AA226">
        <v>0</v>
      </c>
      <c r="AB226">
        <v>0</v>
      </c>
      <c r="AC226">
        <v>0</v>
      </c>
      <c r="AD226">
        <v>0</v>
      </c>
      <c r="AE226">
        <v>0</v>
      </c>
    </row>
    <row r="227" spans="1:31" x14ac:dyDescent="0.2">
      <c r="A227">
        <v>6755</v>
      </c>
      <c r="B227">
        <v>1</v>
      </c>
      <c r="C227" t="s">
        <v>236</v>
      </c>
      <c r="D227" t="s">
        <v>231</v>
      </c>
      <c r="E227">
        <v>45000</v>
      </c>
      <c r="F227">
        <v>40450</v>
      </c>
      <c r="G227" t="s">
        <v>26</v>
      </c>
      <c r="H227">
        <v>0</v>
      </c>
      <c r="I227">
        <v>0</v>
      </c>
      <c r="J227">
        <v>0</v>
      </c>
      <c r="K227">
        <v>0</v>
      </c>
      <c r="L227">
        <v>0</v>
      </c>
      <c r="M227">
        <v>0</v>
      </c>
      <c r="N227">
        <v>0</v>
      </c>
      <c r="O227">
        <v>0</v>
      </c>
      <c r="P227">
        <v>0</v>
      </c>
      <c r="Q227">
        <v>0</v>
      </c>
      <c r="R227">
        <v>0</v>
      </c>
      <c r="S227">
        <v>0</v>
      </c>
      <c r="T227">
        <v>0</v>
      </c>
      <c r="U227">
        <v>0</v>
      </c>
      <c r="V227">
        <v>0</v>
      </c>
      <c r="W227">
        <v>0</v>
      </c>
      <c r="X227">
        <v>0</v>
      </c>
      <c r="Y227">
        <v>0</v>
      </c>
      <c r="Z227">
        <v>0</v>
      </c>
      <c r="AA227">
        <v>0</v>
      </c>
      <c r="AB227">
        <v>0</v>
      </c>
      <c r="AC227">
        <v>0</v>
      </c>
      <c r="AD227">
        <v>0</v>
      </c>
      <c r="AE227">
        <v>0</v>
      </c>
    </row>
    <row r="228" spans="1:31" x14ac:dyDescent="0.2">
      <c r="A228">
        <v>6756</v>
      </c>
      <c r="B228">
        <v>1</v>
      </c>
      <c r="C228" t="s">
        <v>237</v>
      </c>
      <c r="D228" t="s">
        <v>231</v>
      </c>
      <c r="E228">
        <v>45000</v>
      </c>
      <c r="F228">
        <v>40450</v>
      </c>
      <c r="G228" t="s">
        <v>26</v>
      </c>
      <c r="H228">
        <v>0</v>
      </c>
      <c r="I228">
        <v>0</v>
      </c>
      <c r="J228">
        <v>0</v>
      </c>
      <c r="K228">
        <v>0</v>
      </c>
      <c r="L228">
        <v>0</v>
      </c>
      <c r="M228">
        <v>0</v>
      </c>
      <c r="N228">
        <v>0</v>
      </c>
      <c r="O228">
        <v>0</v>
      </c>
      <c r="P228">
        <v>0</v>
      </c>
      <c r="Q228">
        <v>0</v>
      </c>
      <c r="R228">
        <v>0</v>
      </c>
      <c r="S228">
        <v>0</v>
      </c>
      <c r="T228">
        <v>0</v>
      </c>
      <c r="U228">
        <v>0</v>
      </c>
      <c r="V228">
        <v>0</v>
      </c>
      <c r="W228">
        <v>0</v>
      </c>
      <c r="X228">
        <v>0</v>
      </c>
      <c r="Y228">
        <v>0</v>
      </c>
      <c r="Z228">
        <v>0</v>
      </c>
      <c r="AA228">
        <v>0</v>
      </c>
      <c r="AB228">
        <v>0</v>
      </c>
      <c r="AC228">
        <v>0</v>
      </c>
      <c r="AD228">
        <v>0</v>
      </c>
      <c r="AE228">
        <v>0</v>
      </c>
    </row>
    <row r="229" spans="1:31" x14ac:dyDescent="0.2">
      <c r="A229">
        <v>6757</v>
      </c>
      <c r="B229">
        <v>1</v>
      </c>
      <c r="C229" t="s">
        <v>238</v>
      </c>
      <c r="D229" t="s">
        <v>231</v>
      </c>
      <c r="E229">
        <v>45000</v>
      </c>
      <c r="F229">
        <v>40450</v>
      </c>
      <c r="G229" t="s">
        <v>26</v>
      </c>
      <c r="H229">
        <v>0</v>
      </c>
      <c r="I229">
        <v>0</v>
      </c>
      <c r="J229">
        <v>0</v>
      </c>
      <c r="K229">
        <v>0</v>
      </c>
      <c r="L229">
        <v>0</v>
      </c>
      <c r="M229">
        <v>0</v>
      </c>
      <c r="N229">
        <v>0</v>
      </c>
      <c r="O229">
        <v>0</v>
      </c>
      <c r="P229">
        <v>0</v>
      </c>
      <c r="Q229">
        <v>0</v>
      </c>
      <c r="R229">
        <v>0</v>
      </c>
      <c r="S229">
        <v>0</v>
      </c>
      <c r="T229">
        <v>0</v>
      </c>
      <c r="U229">
        <v>0</v>
      </c>
      <c r="V229">
        <v>0</v>
      </c>
      <c r="W229">
        <v>0</v>
      </c>
      <c r="X229">
        <v>0</v>
      </c>
      <c r="Y229">
        <v>0</v>
      </c>
      <c r="Z229">
        <v>0</v>
      </c>
      <c r="AA229">
        <v>0</v>
      </c>
      <c r="AB229">
        <v>0</v>
      </c>
      <c r="AC229">
        <v>0</v>
      </c>
      <c r="AD229">
        <v>0</v>
      </c>
      <c r="AE229">
        <v>0</v>
      </c>
    </row>
    <row r="230" spans="1:31" x14ac:dyDescent="0.2">
      <c r="A230">
        <v>1000</v>
      </c>
      <c r="B230">
        <v>1</v>
      </c>
      <c r="C230" t="s">
        <v>239</v>
      </c>
      <c r="D230" t="s">
        <v>240</v>
      </c>
      <c r="E230">
        <v>41108</v>
      </c>
      <c r="F230">
        <v>40410</v>
      </c>
      <c r="G230" t="s">
        <v>241</v>
      </c>
      <c r="H230">
        <v>0</v>
      </c>
      <c r="I230">
        <v>0</v>
      </c>
      <c r="J230">
        <v>0</v>
      </c>
      <c r="K230">
        <v>0</v>
      </c>
      <c r="L230">
        <v>0</v>
      </c>
      <c r="M230">
        <v>0</v>
      </c>
      <c r="N230">
        <v>0</v>
      </c>
      <c r="O230">
        <v>0</v>
      </c>
      <c r="P230">
        <v>0</v>
      </c>
      <c r="Q230">
        <v>0</v>
      </c>
      <c r="R230">
        <v>0</v>
      </c>
      <c r="S230">
        <v>0</v>
      </c>
      <c r="T230">
        <v>0</v>
      </c>
      <c r="U230">
        <v>0</v>
      </c>
      <c r="V230">
        <v>0</v>
      </c>
      <c r="W230">
        <v>0</v>
      </c>
      <c r="X230">
        <v>85000</v>
      </c>
      <c r="Y230">
        <v>0</v>
      </c>
      <c r="Z230">
        <v>0</v>
      </c>
      <c r="AA230">
        <v>0</v>
      </c>
      <c r="AB230">
        <v>0</v>
      </c>
      <c r="AC230">
        <v>0</v>
      </c>
      <c r="AD230">
        <v>0</v>
      </c>
      <c r="AE230">
        <v>0</v>
      </c>
    </row>
    <row r="231" spans="1:31" x14ac:dyDescent="0.2">
      <c r="A231">
        <v>1001</v>
      </c>
      <c r="B231">
        <v>1</v>
      </c>
      <c r="C231" t="s">
        <v>242</v>
      </c>
      <c r="D231" t="s">
        <v>240</v>
      </c>
      <c r="E231">
        <v>41108</v>
      </c>
      <c r="F231">
        <v>40410</v>
      </c>
      <c r="G231" t="s">
        <v>241</v>
      </c>
      <c r="H231">
        <v>0</v>
      </c>
      <c r="I231">
        <v>0</v>
      </c>
      <c r="J231">
        <v>0</v>
      </c>
      <c r="K231">
        <v>0</v>
      </c>
      <c r="L231">
        <v>0</v>
      </c>
      <c r="M231">
        <v>0</v>
      </c>
      <c r="N231">
        <v>0</v>
      </c>
      <c r="O231">
        <v>0</v>
      </c>
      <c r="P231">
        <v>0</v>
      </c>
      <c r="Q231">
        <v>0</v>
      </c>
      <c r="R231">
        <v>0</v>
      </c>
      <c r="S231">
        <v>0</v>
      </c>
      <c r="T231">
        <v>0</v>
      </c>
      <c r="U231">
        <v>0</v>
      </c>
      <c r="V231">
        <v>0</v>
      </c>
      <c r="W231">
        <v>0</v>
      </c>
      <c r="X231">
        <v>0</v>
      </c>
      <c r="Y231">
        <v>0</v>
      </c>
      <c r="Z231">
        <v>0</v>
      </c>
      <c r="AA231">
        <v>0</v>
      </c>
      <c r="AB231">
        <v>0</v>
      </c>
      <c r="AC231">
        <v>0</v>
      </c>
      <c r="AD231">
        <v>0</v>
      </c>
      <c r="AE231">
        <v>0</v>
      </c>
    </row>
    <row r="232" spans="1:31" x14ac:dyDescent="0.2">
      <c r="A232">
        <v>1004</v>
      </c>
      <c r="B232">
        <v>1</v>
      </c>
      <c r="C232" t="s">
        <v>243</v>
      </c>
      <c r="D232" t="s">
        <v>240</v>
      </c>
      <c r="E232">
        <v>41106</v>
      </c>
      <c r="F232">
        <v>40410</v>
      </c>
      <c r="G232" t="s">
        <v>241</v>
      </c>
      <c r="H232">
        <v>0</v>
      </c>
      <c r="I232">
        <v>0</v>
      </c>
      <c r="J232">
        <v>0</v>
      </c>
      <c r="K232">
        <v>0</v>
      </c>
      <c r="L232">
        <v>0</v>
      </c>
      <c r="M232">
        <v>0</v>
      </c>
      <c r="N232">
        <v>0</v>
      </c>
      <c r="O232">
        <v>0</v>
      </c>
      <c r="P232">
        <v>0</v>
      </c>
      <c r="Q232">
        <v>0</v>
      </c>
      <c r="R232">
        <v>0</v>
      </c>
      <c r="S232">
        <v>0</v>
      </c>
      <c r="T232">
        <v>0</v>
      </c>
      <c r="U232">
        <v>0</v>
      </c>
      <c r="V232">
        <v>0</v>
      </c>
      <c r="W232">
        <v>0</v>
      </c>
      <c r="X232">
        <v>0</v>
      </c>
      <c r="Y232">
        <v>0</v>
      </c>
      <c r="Z232">
        <v>0</v>
      </c>
      <c r="AA232">
        <v>0</v>
      </c>
      <c r="AB232">
        <v>0</v>
      </c>
      <c r="AC232">
        <v>0</v>
      </c>
      <c r="AD232">
        <v>0</v>
      </c>
      <c r="AE232">
        <v>0</v>
      </c>
    </row>
    <row r="233" spans="1:31" x14ac:dyDescent="0.2">
      <c r="A233">
        <v>1004</v>
      </c>
      <c r="B233">
        <v>2</v>
      </c>
      <c r="C233" t="s">
        <v>243</v>
      </c>
      <c r="D233" t="s">
        <v>240</v>
      </c>
      <c r="E233">
        <v>41106</v>
      </c>
      <c r="F233">
        <v>40410</v>
      </c>
      <c r="G233" t="s">
        <v>241</v>
      </c>
      <c r="H233">
        <v>0</v>
      </c>
      <c r="I233">
        <v>0</v>
      </c>
      <c r="J233">
        <v>0</v>
      </c>
      <c r="K233">
        <v>0</v>
      </c>
      <c r="L233">
        <v>0</v>
      </c>
      <c r="M233">
        <v>0</v>
      </c>
      <c r="N233">
        <v>0</v>
      </c>
      <c r="O233">
        <v>0</v>
      </c>
      <c r="P233">
        <v>0</v>
      </c>
      <c r="Q233">
        <v>0</v>
      </c>
      <c r="R233">
        <v>0</v>
      </c>
      <c r="S233">
        <v>0</v>
      </c>
      <c r="T233">
        <v>0</v>
      </c>
      <c r="U233">
        <v>0</v>
      </c>
      <c r="V233">
        <v>0</v>
      </c>
      <c r="W233">
        <v>0</v>
      </c>
      <c r="X233">
        <v>0</v>
      </c>
      <c r="Y233">
        <v>0</v>
      </c>
      <c r="Z233">
        <v>0</v>
      </c>
      <c r="AA233">
        <v>0</v>
      </c>
      <c r="AB233">
        <v>0</v>
      </c>
      <c r="AC233">
        <v>0</v>
      </c>
      <c r="AD233">
        <v>0</v>
      </c>
      <c r="AE233">
        <v>0</v>
      </c>
    </row>
    <row r="234" spans="1:31" x14ac:dyDescent="0.2">
      <c r="A234">
        <v>1008</v>
      </c>
      <c r="B234">
        <v>1</v>
      </c>
      <c r="C234" t="s">
        <v>244</v>
      </c>
      <c r="D234" t="s">
        <v>240</v>
      </c>
      <c r="E234">
        <v>41107</v>
      </c>
      <c r="F234">
        <v>40410</v>
      </c>
      <c r="G234" t="s">
        <v>241</v>
      </c>
      <c r="H234">
        <v>0</v>
      </c>
      <c r="I234">
        <v>0</v>
      </c>
      <c r="J234">
        <v>0</v>
      </c>
      <c r="K234">
        <v>0</v>
      </c>
      <c r="L234">
        <v>0</v>
      </c>
      <c r="M234">
        <v>0</v>
      </c>
      <c r="N234">
        <v>0</v>
      </c>
      <c r="O234">
        <v>0</v>
      </c>
      <c r="P234">
        <v>0</v>
      </c>
      <c r="Q234">
        <v>0</v>
      </c>
      <c r="R234">
        <v>0</v>
      </c>
      <c r="S234">
        <v>0</v>
      </c>
      <c r="T234">
        <v>0</v>
      </c>
      <c r="U234">
        <v>0</v>
      </c>
      <c r="V234">
        <v>0</v>
      </c>
      <c r="W234">
        <v>0</v>
      </c>
      <c r="X234">
        <v>0</v>
      </c>
      <c r="Y234">
        <v>0</v>
      </c>
      <c r="Z234">
        <v>0</v>
      </c>
      <c r="AA234">
        <v>0</v>
      </c>
      <c r="AB234">
        <v>0</v>
      </c>
      <c r="AC234">
        <v>0</v>
      </c>
      <c r="AD234">
        <v>0</v>
      </c>
      <c r="AE234">
        <v>0</v>
      </c>
    </row>
    <row r="235" spans="1:31" x14ac:dyDescent="0.2">
      <c r="A235">
        <v>1009</v>
      </c>
      <c r="B235">
        <v>1</v>
      </c>
      <c r="C235" t="s">
        <v>245</v>
      </c>
      <c r="D235" t="s">
        <v>240</v>
      </c>
      <c r="E235">
        <v>41107</v>
      </c>
      <c r="F235">
        <v>40410</v>
      </c>
      <c r="G235" t="s">
        <v>241</v>
      </c>
      <c r="H235">
        <v>0</v>
      </c>
      <c r="I235">
        <v>0</v>
      </c>
      <c r="J235">
        <v>0</v>
      </c>
      <c r="K235">
        <v>0</v>
      </c>
      <c r="L235">
        <v>0</v>
      </c>
      <c r="M235">
        <v>0</v>
      </c>
      <c r="N235">
        <v>0</v>
      </c>
      <c r="O235">
        <v>0</v>
      </c>
      <c r="P235">
        <v>0</v>
      </c>
      <c r="Q235">
        <v>0</v>
      </c>
      <c r="R235">
        <v>0</v>
      </c>
      <c r="S235">
        <v>0</v>
      </c>
      <c r="T235">
        <v>0</v>
      </c>
      <c r="U235">
        <v>0</v>
      </c>
      <c r="V235">
        <v>0</v>
      </c>
      <c r="W235">
        <v>0</v>
      </c>
      <c r="X235">
        <v>0</v>
      </c>
      <c r="Y235">
        <v>0</v>
      </c>
      <c r="Z235">
        <v>0</v>
      </c>
      <c r="AA235">
        <v>0</v>
      </c>
      <c r="AB235">
        <v>0</v>
      </c>
      <c r="AC235">
        <v>0</v>
      </c>
      <c r="AD235">
        <v>0</v>
      </c>
      <c r="AE235">
        <v>0</v>
      </c>
    </row>
    <row r="236" spans="1:31" x14ac:dyDescent="0.2">
      <c r="A236">
        <v>1010</v>
      </c>
      <c r="B236">
        <v>1</v>
      </c>
      <c r="C236" t="s">
        <v>246</v>
      </c>
      <c r="D236" t="s">
        <v>240</v>
      </c>
      <c r="E236">
        <v>41106</v>
      </c>
      <c r="F236">
        <v>40410</v>
      </c>
      <c r="G236" t="s">
        <v>241</v>
      </c>
      <c r="H236">
        <v>0</v>
      </c>
      <c r="I236">
        <v>0</v>
      </c>
      <c r="J236">
        <v>0</v>
      </c>
      <c r="K236">
        <v>0</v>
      </c>
      <c r="L236">
        <v>0</v>
      </c>
      <c r="M236">
        <v>0</v>
      </c>
      <c r="N236">
        <v>0</v>
      </c>
      <c r="O236">
        <v>0</v>
      </c>
      <c r="P236">
        <v>0</v>
      </c>
      <c r="Q236">
        <v>0</v>
      </c>
      <c r="R236">
        <v>0</v>
      </c>
      <c r="S236">
        <v>0</v>
      </c>
      <c r="T236">
        <v>0</v>
      </c>
      <c r="U236">
        <v>0</v>
      </c>
      <c r="V236">
        <v>0</v>
      </c>
      <c r="W236">
        <v>0</v>
      </c>
      <c r="X236">
        <v>0</v>
      </c>
      <c r="Y236">
        <v>0</v>
      </c>
      <c r="Z236">
        <v>0</v>
      </c>
      <c r="AA236">
        <v>0</v>
      </c>
      <c r="AB236">
        <v>0</v>
      </c>
      <c r="AC236">
        <v>0</v>
      </c>
      <c r="AD236">
        <v>0</v>
      </c>
      <c r="AE236">
        <v>0</v>
      </c>
    </row>
    <row r="237" spans="1:31" x14ac:dyDescent="0.2">
      <c r="A237">
        <v>1012</v>
      </c>
      <c r="B237">
        <v>4</v>
      </c>
      <c r="C237" t="s">
        <v>247</v>
      </c>
      <c r="D237" t="s">
        <v>240</v>
      </c>
      <c r="E237">
        <v>41106</v>
      </c>
      <c r="F237">
        <v>40410</v>
      </c>
      <c r="G237" t="s">
        <v>241</v>
      </c>
      <c r="H237">
        <v>0</v>
      </c>
      <c r="I237">
        <v>0</v>
      </c>
      <c r="J237">
        <v>0</v>
      </c>
      <c r="K237">
        <v>0</v>
      </c>
      <c r="L237">
        <v>0</v>
      </c>
      <c r="M237">
        <v>0</v>
      </c>
      <c r="N237">
        <v>0</v>
      </c>
      <c r="O237">
        <v>0</v>
      </c>
      <c r="P237">
        <v>0</v>
      </c>
      <c r="Q237">
        <v>0</v>
      </c>
      <c r="R237">
        <v>0</v>
      </c>
      <c r="S237">
        <v>0</v>
      </c>
      <c r="T237">
        <v>0</v>
      </c>
      <c r="U237">
        <v>0</v>
      </c>
      <c r="V237">
        <v>0</v>
      </c>
      <c r="W237">
        <v>0</v>
      </c>
      <c r="X237">
        <v>0</v>
      </c>
      <c r="Y237">
        <v>0</v>
      </c>
      <c r="Z237">
        <v>0</v>
      </c>
      <c r="AA237">
        <v>0</v>
      </c>
      <c r="AB237">
        <v>0</v>
      </c>
      <c r="AC237">
        <v>0</v>
      </c>
      <c r="AD237">
        <v>0</v>
      </c>
      <c r="AE237">
        <v>0</v>
      </c>
    </row>
    <row r="238" spans="1:31" x14ac:dyDescent="0.2">
      <c r="A238">
        <v>1012</v>
      </c>
      <c r="B238">
        <v>5</v>
      </c>
      <c r="C238" t="s">
        <v>247</v>
      </c>
      <c r="D238" t="s">
        <v>240</v>
      </c>
      <c r="E238">
        <v>41106</v>
      </c>
      <c r="F238">
        <v>40410</v>
      </c>
      <c r="G238" t="s">
        <v>241</v>
      </c>
      <c r="H238">
        <v>0</v>
      </c>
      <c r="I238">
        <v>0</v>
      </c>
      <c r="J238">
        <v>0</v>
      </c>
      <c r="K238">
        <v>0</v>
      </c>
      <c r="L238">
        <v>0</v>
      </c>
      <c r="M238">
        <v>0</v>
      </c>
      <c r="N238">
        <v>0</v>
      </c>
      <c r="O238">
        <v>0</v>
      </c>
      <c r="P238">
        <v>0</v>
      </c>
      <c r="Q238">
        <v>0</v>
      </c>
      <c r="R238">
        <v>0</v>
      </c>
      <c r="S238">
        <v>0</v>
      </c>
      <c r="T238">
        <v>0</v>
      </c>
      <c r="U238">
        <v>0</v>
      </c>
      <c r="V238">
        <v>0</v>
      </c>
      <c r="W238">
        <v>0</v>
      </c>
      <c r="X238">
        <v>0</v>
      </c>
      <c r="Y238">
        <v>0</v>
      </c>
      <c r="Z238">
        <v>0</v>
      </c>
      <c r="AA238">
        <v>0</v>
      </c>
      <c r="AB238">
        <v>0</v>
      </c>
      <c r="AC238">
        <v>0</v>
      </c>
      <c r="AD238">
        <v>0</v>
      </c>
      <c r="AE238">
        <v>0</v>
      </c>
    </row>
    <row r="239" spans="1:31" x14ac:dyDescent="0.2">
      <c r="A239">
        <v>1012</v>
      </c>
      <c r="B239">
        <v>8</v>
      </c>
      <c r="C239" t="s">
        <v>247</v>
      </c>
      <c r="D239" t="s">
        <v>240</v>
      </c>
      <c r="E239">
        <v>41106</v>
      </c>
      <c r="F239">
        <v>40410</v>
      </c>
      <c r="G239" t="s">
        <v>241</v>
      </c>
      <c r="H239">
        <v>0</v>
      </c>
      <c r="I239">
        <v>0</v>
      </c>
      <c r="J239">
        <v>0</v>
      </c>
      <c r="K239">
        <v>0</v>
      </c>
      <c r="L239">
        <v>0</v>
      </c>
      <c r="M239">
        <v>0</v>
      </c>
      <c r="N239">
        <v>0</v>
      </c>
      <c r="O239">
        <v>0</v>
      </c>
      <c r="P239">
        <v>0</v>
      </c>
      <c r="Q239">
        <v>0</v>
      </c>
      <c r="R239">
        <v>0</v>
      </c>
      <c r="S239">
        <v>0</v>
      </c>
      <c r="T239">
        <v>0</v>
      </c>
      <c r="U239">
        <v>0</v>
      </c>
      <c r="V239">
        <v>200000</v>
      </c>
      <c r="W239">
        <v>0</v>
      </c>
      <c r="X239">
        <v>0</v>
      </c>
      <c r="Y239">
        <v>0</v>
      </c>
      <c r="Z239">
        <v>0</v>
      </c>
      <c r="AA239">
        <v>0</v>
      </c>
      <c r="AB239">
        <v>0</v>
      </c>
      <c r="AC239">
        <v>0</v>
      </c>
      <c r="AD239">
        <v>0</v>
      </c>
      <c r="AE239">
        <v>0</v>
      </c>
    </row>
    <row r="240" spans="1:31" x14ac:dyDescent="0.2">
      <c r="A240">
        <v>1012</v>
      </c>
      <c r="B240">
        <v>9</v>
      </c>
      <c r="C240" t="s">
        <v>247</v>
      </c>
      <c r="D240" t="s">
        <v>240</v>
      </c>
      <c r="E240">
        <v>41106</v>
      </c>
      <c r="F240">
        <v>40410</v>
      </c>
      <c r="G240" t="s">
        <v>241</v>
      </c>
      <c r="H240">
        <v>0</v>
      </c>
      <c r="I240">
        <v>0</v>
      </c>
      <c r="J240">
        <v>0</v>
      </c>
      <c r="K240">
        <v>0</v>
      </c>
      <c r="L240">
        <v>0</v>
      </c>
      <c r="M240">
        <v>0</v>
      </c>
      <c r="N240">
        <v>0</v>
      </c>
      <c r="O240">
        <v>0</v>
      </c>
      <c r="P240">
        <v>0</v>
      </c>
      <c r="Q240">
        <v>0</v>
      </c>
      <c r="R240">
        <v>0</v>
      </c>
      <c r="S240">
        <v>0</v>
      </c>
      <c r="T240">
        <v>0</v>
      </c>
      <c r="U240">
        <v>0</v>
      </c>
      <c r="V240">
        <v>0</v>
      </c>
      <c r="W240">
        <v>0</v>
      </c>
      <c r="X240">
        <v>0</v>
      </c>
      <c r="Y240">
        <v>0</v>
      </c>
      <c r="Z240">
        <v>0</v>
      </c>
      <c r="AA240">
        <v>0</v>
      </c>
      <c r="AB240">
        <v>0</v>
      </c>
      <c r="AC240">
        <v>0</v>
      </c>
      <c r="AD240">
        <v>0</v>
      </c>
      <c r="AE240">
        <v>0</v>
      </c>
    </row>
    <row r="241" spans="1:31" x14ac:dyDescent="0.2">
      <c r="A241">
        <v>1012</v>
      </c>
      <c r="B241">
        <v>10</v>
      </c>
      <c r="C241" t="s">
        <v>247</v>
      </c>
      <c r="D241" t="s">
        <v>240</v>
      </c>
      <c r="E241">
        <v>41106</v>
      </c>
      <c r="F241">
        <v>40410</v>
      </c>
      <c r="G241" t="s">
        <v>241</v>
      </c>
      <c r="H241">
        <v>0</v>
      </c>
      <c r="I241">
        <v>0</v>
      </c>
      <c r="J241">
        <v>0</v>
      </c>
      <c r="K241">
        <v>0</v>
      </c>
      <c r="L241">
        <v>0</v>
      </c>
      <c r="M241">
        <v>0</v>
      </c>
      <c r="N241">
        <v>0</v>
      </c>
      <c r="O241">
        <v>0</v>
      </c>
      <c r="P241">
        <v>0</v>
      </c>
      <c r="Q241">
        <v>0</v>
      </c>
      <c r="R241">
        <v>0</v>
      </c>
      <c r="S241">
        <v>0</v>
      </c>
      <c r="T241">
        <v>0</v>
      </c>
      <c r="U241">
        <v>0</v>
      </c>
      <c r="V241">
        <v>0</v>
      </c>
      <c r="W241">
        <v>0</v>
      </c>
      <c r="X241">
        <v>0</v>
      </c>
      <c r="Y241">
        <v>0</v>
      </c>
      <c r="Z241">
        <v>0</v>
      </c>
      <c r="AA241">
        <v>0</v>
      </c>
      <c r="AB241">
        <v>0</v>
      </c>
      <c r="AC241">
        <v>0</v>
      </c>
      <c r="AD241">
        <v>0</v>
      </c>
      <c r="AE241">
        <v>0</v>
      </c>
    </row>
    <row r="242" spans="1:31" x14ac:dyDescent="0.2">
      <c r="A242">
        <v>1013</v>
      </c>
      <c r="B242">
        <v>1</v>
      </c>
      <c r="C242" t="s">
        <v>248</v>
      </c>
      <c r="D242" t="s">
        <v>240</v>
      </c>
      <c r="E242">
        <v>41106</v>
      </c>
      <c r="F242">
        <v>40410</v>
      </c>
      <c r="G242" t="s">
        <v>241</v>
      </c>
      <c r="H242">
        <v>0</v>
      </c>
      <c r="I242">
        <v>0</v>
      </c>
      <c r="J242">
        <v>0</v>
      </c>
      <c r="K242">
        <v>0</v>
      </c>
      <c r="L242">
        <v>0</v>
      </c>
      <c r="M242">
        <v>0</v>
      </c>
      <c r="N242">
        <v>0</v>
      </c>
      <c r="O242">
        <v>0</v>
      </c>
      <c r="P242">
        <v>0</v>
      </c>
      <c r="Q242">
        <v>0</v>
      </c>
      <c r="R242">
        <v>0</v>
      </c>
      <c r="S242">
        <v>0</v>
      </c>
      <c r="T242">
        <v>0</v>
      </c>
      <c r="U242">
        <v>0</v>
      </c>
      <c r="V242">
        <v>0</v>
      </c>
      <c r="W242">
        <v>0</v>
      </c>
      <c r="X242">
        <v>0</v>
      </c>
      <c r="Y242">
        <v>0</v>
      </c>
      <c r="Z242">
        <v>0</v>
      </c>
      <c r="AA242">
        <v>0</v>
      </c>
      <c r="AB242">
        <v>0</v>
      </c>
      <c r="AC242">
        <v>0</v>
      </c>
      <c r="AD242">
        <v>0</v>
      </c>
      <c r="AE242">
        <v>0</v>
      </c>
    </row>
    <row r="243" spans="1:31" x14ac:dyDescent="0.2">
      <c r="A243">
        <v>1014</v>
      </c>
      <c r="B243">
        <v>1</v>
      </c>
      <c r="C243" t="s">
        <v>249</v>
      </c>
      <c r="D243" t="s">
        <v>240</v>
      </c>
      <c r="E243">
        <v>41107</v>
      </c>
      <c r="F243">
        <v>40410</v>
      </c>
      <c r="G243" t="s">
        <v>241</v>
      </c>
      <c r="H243">
        <v>0</v>
      </c>
      <c r="I243">
        <v>0</v>
      </c>
      <c r="J243">
        <v>0</v>
      </c>
      <c r="K243">
        <v>0</v>
      </c>
      <c r="L243">
        <v>0</v>
      </c>
      <c r="M243">
        <v>0</v>
      </c>
      <c r="N243">
        <v>0</v>
      </c>
      <c r="O243">
        <v>0</v>
      </c>
      <c r="P243">
        <v>0</v>
      </c>
      <c r="Q243">
        <v>0</v>
      </c>
      <c r="R243">
        <v>0</v>
      </c>
      <c r="S243">
        <v>0</v>
      </c>
      <c r="T243">
        <v>0</v>
      </c>
      <c r="U243">
        <v>0</v>
      </c>
      <c r="V243">
        <v>0</v>
      </c>
      <c r="W243">
        <v>0</v>
      </c>
      <c r="X243">
        <v>0</v>
      </c>
      <c r="Y243">
        <v>0</v>
      </c>
      <c r="Z243">
        <v>0</v>
      </c>
      <c r="AA243">
        <v>0</v>
      </c>
      <c r="AB243">
        <v>0</v>
      </c>
      <c r="AC243">
        <v>0</v>
      </c>
      <c r="AD243">
        <v>0</v>
      </c>
      <c r="AE243">
        <v>0</v>
      </c>
    </row>
    <row r="244" spans="1:31" x14ac:dyDescent="0.2">
      <c r="A244">
        <v>1015</v>
      </c>
      <c r="B244">
        <v>1</v>
      </c>
      <c r="C244" t="s">
        <v>250</v>
      </c>
      <c r="D244" t="s">
        <v>240</v>
      </c>
      <c r="E244">
        <v>41106</v>
      </c>
      <c r="F244">
        <v>40410</v>
      </c>
      <c r="G244" t="s">
        <v>241</v>
      </c>
      <c r="H244">
        <v>0</v>
      </c>
      <c r="I244">
        <v>0</v>
      </c>
      <c r="J244">
        <v>0</v>
      </c>
      <c r="K244">
        <v>0</v>
      </c>
      <c r="L244">
        <v>0</v>
      </c>
      <c r="M244">
        <v>0</v>
      </c>
      <c r="N244">
        <v>0</v>
      </c>
      <c r="O244">
        <v>0</v>
      </c>
      <c r="P244">
        <v>0</v>
      </c>
      <c r="Q244">
        <v>0</v>
      </c>
      <c r="R244">
        <v>0</v>
      </c>
      <c r="S244">
        <v>0</v>
      </c>
      <c r="T244">
        <v>0</v>
      </c>
      <c r="U244">
        <v>0</v>
      </c>
      <c r="V244">
        <v>0</v>
      </c>
      <c r="W244">
        <v>0</v>
      </c>
      <c r="X244">
        <v>0</v>
      </c>
      <c r="Y244">
        <v>0</v>
      </c>
      <c r="Z244">
        <v>0</v>
      </c>
      <c r="AA244">
        <v>0</v>
      </c>
      <c r="AB244">
        <v>0</v>
      </c>
      <c r="AC244">
        <v>0</v>
      </c>
      <c r="AD244">
        <v>0</v>
      </c>
      <c r="AE244">
        <v>0</v>
      </c>
    </row>
    <row r="245" spans="1:31" x14ac:dyDescent="0.2">
      <c r="A245">
        <v>1016</v>
      </c>
      <c r="B245">
        <v>1</v>
      </c>
      <c r="C245" t="s">
        <v>251</v>
      </c>
      <c r="D245" t="s">
        <v>240</v>
      </c>
      <c r="E245">
        <v>41107</v>
      </c>
      <c r="F245">
        <v>40410</v>
      </c>
      <c r="G245" t="s">
        <v>241</v>
      </c>
      <c r="H245">
        <v>0</v>
      </c>
      <c r="I245">
        <v>0</v>
      </c>
      <c r="J245">
        <v>0</v>
      </c>
      <c r="K245">
        <v>0</v>
      </c>
      <c r="L245">
        <v>0</v>
      </c>
      <c r="M245">
        <v>0</v>
      </c>
      <c r="N245">
        <v>0</v>
      </c>
      <c r="O245">
        <v>0</v>
      </c>
      <c r="P245">
        <v>0</v>
      </c>
      <c r="Q245">
        <v>0</v>
      </c>
      <c r="R245">
        <v>0</v>
      </c>
      <c r="S245">
        <v>0</v>
      </c>
      <c r="T245">
        <v>0</v>
      </c>
      <c r="U245">
        <v>0</v>
      </c>
      <c r="V245">
        <v>0</v>
      </c>
      <c r="W245">
        <v>0</v>
      </c>
      <c r="X245">
        <v>0</v>
      </c>
      <c r="Y245">
        <v>0</v>
      </c>
      <c r="Z245">
        <v>0</v>
      </c>
      <c r="AA245">
        <v>0</v>
      </c>
      <c r="AB245">
        <v>0</v>
      </c>
      <c r="AC245">
        <v>0</v>
      </c>
      <c r="AD245">
        <v>0</v>
      </c>
      <c r="AE245">
        <v>0</v>
      </c>
    </row>
    <row r="246" spans="1:31" x14ac:dyDescent="0.2">
      <c r="A246">
        <v>1017</v>
      </c>
      <c r="B246">
        <v>1</v>
      </c>
      <c r="C246" t="s">
        <v>252</v>
      </c>
      <c r="D246" t="s">
        <v>240</v>
      </c>
      <c r="E246">
        <v>41107</v>
      </c>
      <c r="F246">
        <v>40410</v>
      </c>
      <c r="G246" t="s">
        <v>241</v>
      </c>
      <c r="H246">
        <v>0</v>
      </c>
      <c r="I246">
        <v>0</v>
      </c>
      <c r="J246">
        <v>0</v>
      </c>
      <c r="K246">
        <v>0</v>
      </c>
      <c r="L246">
        <v>0</v>
      </c>
      <c r="M246">
        <v>0</v>
      </c>
      <c r="N246">
        <v>0</v>
      </c>
      <c r="O246">
        <v>0</v>
      </c>
      <c r="P246">
        <v>0</v>
      </c>
      <c r="Q246">
        <v>0</v>
      </c>
      <c r="R246">
        <v>0</v>
      </c>
      <c r="S246">
        <v>0</v>
      </c>
      <c r="T246">
        <v>0</v>
      </c>
      <c r="U246">
        <v>0</v>
      </c>
      <c r="V246">
        <v>0</v>
      </c>
      <c r="W246">
        <v>0</v>
      </c>
      <c r="X246">
        <v>0</v>
      </c>
      <c r="Y246">
        <v>0</v>
      </c>
      <c r="Z246">
        <v>0</v>
      </c>
      <c r="AA246">
        <v>0</v>
      </c>
      <c r="AB246">
        <v>0</v>
      </c>
      <c r="AC246">
        <v>0</v>
      </c>
      <c r="AD246">
        <v>0</v>
      </c>
      <c r="AE246">
        <v>0</v>
      </c>
    </row>
    <row r="247" spans="1:31" x14ac:dyDescent="0.2">
      <c r="A247">
        <v>1018</v>
      </c>
      <c r="B247">
        <v>1</v>
      </c>
      <c r="C247" t="s">
        <v>253</v>
      </c>
      <c r="D247" t="s">
        <v>240</v>
      </c>
      <c r="E247">
        <v>41107</v>
      </c>
      <c r="F247">
        <v>40410</v>
      </c>
      <c r="G247" t="s">
        <v>241</v>
      </c>
      <c r="H247">
        <v>0</v>
      </c>
      <c r="I247">
        <v>0</v>
      </c>
      <c r="J247">
        <v>0</v>
      </c>
      <c r="K247">
        <v>0</v>
      </c>
      <c r="L247">
        <v>0</v>
      </c>
      <c r="M247">
        <v>0</v>
      </c>
      <c r="N247">
        <v>0</v>
      </c>
      <c r="O247">
        <v>0</v>
      </c>
      <c r="P247">
        <v>0</v>
      </c>
      <c r="Q247">
        <v>0</v>
      </c>
      <c r="R247">
        <v>0</v>
      </c>
      <c r="S247">
        <v>0</v>
      </c>
      <c r="T247">
        <v>0</v>
      </c>
      <c r="U247">
        <v>0</v>
      </c>
      <c r="V247">
        <v>0</v>
      </c>
      <c r="W247">
        <v>199200</v>
      </c>
      <c r="X247">
        <v>0</v>
      </c>
      <c r="Y247">
        <v>0</v>
      </c>
      <c r="Z247">
        <v>0</v>
      </c>
      <c r="AA247">
        <v>0</v>
      </c>
      <c r="AB247">
        <v>0</v>
      </c>
      <c r="AC247">
        <v>0</v>
      </c>
      <c r="AD247">
        <v>0</v>
      </c>
      <c r="AE247">
        <v>0</v>
      </c>
    </row>
    <row r="248" spans="1:31" x14ac:dyDescent="0.2">
      <c r="A248">
        <v>1018</v>
      </c>
      <c r="B248">
        <v>2</v>
      </c>
      <c r="C248" t="s">
        <v>253</v>
      </c>
      <c r="D248" t="s">
        <v>240</v>
      </c>
      <c r="E248">
        <v>41107</v>
      </c>
      <c r="F248">
        <v>40410</v>
      </c>
      <c r="G248" t="s">
        <v>241</v>
      </c>
      <c r="H248">
        <v>0</v>
      </c>
      <c r="I248">
        <v>0</v>
      </c>
      <c r="J248">
        <v>0</v>
      </c>
      <c r="K248">
        <v>0</v>
      </c>
      <c r="L248">
        <v>0</v>
      </c>
      <c r="M248">
        <v>0</v>
      </c>
      <c r="N248">
        <v>0</v>
      </c>
      <c r="O248">
        <v>0</v>
      </c>
      <c r="P248">
        <v>0</v>
      </c>
      <c r="Q248">
        <v>0</v>
      </c>
      <c r="R248">
        <v>0</v>
      </c>
      <c r="S248">
        <v>0</v>
      </c>
      <c r="T248">
        <v>0</v>
      </c>
      <c r="U248">
        <v>0</v>
      </c>
      <c r="V248">
        <v>0</v>
      </c>
      <c r="W248">
        <v>0</v>
      </c>
      <c r="X248">
        <v>0</v>
      </c>
      <c r="Y248">
        <v>0</v>
      </c>
      <c r="Z248">
        <v>0</v>
      </c>
      <c r="AA248">
        <v>0</v>
      </c>
      <c r="AB248">
        <v>0</v>
      </c>
      <c r="AC248">
        <v>0</v>
      </c>
      <c r="AD248">
        <v>0</v>
      </c>
      <c r="AE248">
        <v>0</v>
      </c>
    </row>
    <row r="249" spans="1:31" x14ac:dyDescent="0.2">
      <c r="A249">
        <v>1018</v>
      </c>
      <c r="B249">
        <v>3</v>
      </c>
      <c r="C249" t="s">
        <v>253</v>
      </c>
      <c r="D249" t="s">
        <v>240</v>
      </c>
      <c r="E249">
        <v>41107</v>
      </c>
      <c r="F249">
        <v>40410</v>
      </c>
      <c r="G249" t="s">
        <v>241</v>
      </c>
      <c r="H249">
        <v>0</v>
      </c>
      <c r="I249">
        <v>0</v>
      </c>
      <c r="J249">
        <v>0</v>
      </c>
      <c r="K249">
        <v>0</v>
      </c>
      <c r="L249">
        <v>0</v>
      </c>
      <c r="M249">
        <v>0</v>
      </c>
      <c r="N249">
        <v>0</v>
      </c>
      <c r="O249">
        <v>0</v>
      </c>
      <c r="P249">
        <v>0</v>
      </c>
      <c r="Q249">
        <v>0</v>
      </c>
      <c r="R249">
        <v>0</v>
      </c>
      <c r="S249">
        <v>0</v>
      </c>
      <c r="T249">
        <v>0</v>
      </c>
      <c r="U249">
        <v>0</v>
      </c>
      <c r="V249">
        <v>0</v>
      </c>
      <c r="W249">
        <v>0</v>
      </c>
      <c r="X249">
        <v>0</v>
      </c>
      <c r="Y249">
        <v>0</v>
      </c>
      <c r="Z249">
        <v>0</v>
      </c>
      <c r="AA249">
        <v>0</v>
      </c>
      <c r="AB249">
        <v>0</v>
      </c>
      <c r="AC249">
        <v>0</v>
      </c>
      <c r="AD249">
        <v>0</v>
      </c>
      <c r="AE249">
        <v>0</v>
      </c>
    </row>
    <row r="250" spans="1:31" x14ac:dyDescent="0.2">
      <c r="A250">
        <v>1018</v>
      </c>
      <c r="B250">
        <v>4</v>
      </c>
      <c r="C250" t="s">
        <v>253</v>
      </c>
      <c r="D250" t="s">
        <v>240</v>
      </c>
      <c r="E250">
        <v>41107</v>
      </c>
      <c r="F250">
        <v>40410</v>
      </c>
      <c r="G250" t="s">
        <v>241</v>
      </c>
      <c r="H250">
        <v>0</v>
      </c>
      <c r="I250">
        <v>0</v>
      </c>
      <c r="J250">
        <v>0</v>
      </c>
      <c r="K250">
        <v>0</v>
      </c>
      <c r="L250">
        <v>0</v>
      </c>
      <c r="M250">
        <v>0</v>
      </c>
      <c r="N250">
        <v>0</v>
      </c>
      <c r="O250">
        <v>0</v>
      </c>
      <c r="P250">
        <v>0</v>
      </c>
      <c r="Q250">
        <v>0</v>
      </c>
      <c r="R250">
        <v>0</v>
      </c>
      <c r="S250">
        <v>0</v>
      </c>
      <c r="T250">
        <v>0</v>
      </c>
      <c r="U250">
        <v>0</v>
      </c>
      <c r="V250">
        <v>0</v>
      </c>
      <c r="W250">
        <v>0</v>
      </c>
      <c r="X250">
        <v>0</v>
      </c>
      <c r="Y250">
        <v>0</v>
      </c>
      <c r="Z250">
        <v>0</v>
      </c>
      <c r="AA250">
        <v>0</v>
      </c>
      <c r="AB250">
        <v>0</v>
      </c>
      <c r="AC250">
        <v>0</v>
      </c>
      <c r="AD250">
        <v>0</v>
      </c>
      <c r="AE250">
        <v>0</v>
      </c>
    </row>
    <row r="251" spans="1:31" x14ac:dyDescent="0.2">
      <c r="A251">
        <v>1018</v>
      </c>
      <c r="B251">
        <v>5</v>
      </c>
      <c r="C251" t="s">
        <v>253</v>
      </c>
      <c r="D251" t="s">
        <v>240</v>
      </c>
      <c r="E251">
        <v>41107</v>
      </c>
      <c r="F251">
        <v>40410</v>
      </c>
      <c r="G251" t="s">
        <v>241</v>
      </c>
      <c r="H251">
        <v>0</v>
      </c>
      <c r="I251">
        <v>0</v>
      </c>
      <c r="J251">
        <v>0</v>
      </c>
      <c r="K251">
        <v>0</v>
      </c>
      <c r="L251">
        <v>0</v>
      </c>
      <c r="M251">
        <v>0</v>
      </c>
      <c r="N251">
        <v>0</v>
      </c>
      <c r="O251">
        <v>0</v>
      </c>
      <c r="P251">
        <v>0</v>
      </c>
      <c r="Q251">
        <v>0</v>
      </c>
      <c r="R251">
        <v>0</v>
      </c>
      <c r="S251">
        <v>0</v>
      </c>
      <c r="T251">
        <v>0</v>
      </c>
      <c r="U251">
        <v>0</v>
      </c>
      <c r="V251">
        <v>0</v>
      </c>
      <c r="W251">
        <v>0</v>
      </c>
      <c r="X251">
        <v>0</v>
      </c>
      <c r="Y251">
        <v>0</v>
      </c>
      <c r="Z251">
        <v>0</v>
      </c>
      <c r="AA251">
        <v>0</v>
      </c>
      <c r="AB251">
        <v>0</v>
      </c>
      <c r="AC251">
        <v>0</v>
      </c>
      <c r="AD251">
        <v>0</v>
      </c>
      <c r="AE251">
        <v>0</v>
      </c>
    </row>
    <row r="252" spans="1:31" x14ac:dyDescent="0.2">
      <c r="A252">
        <v>1018</v>
      </c>
      <c r="B252">
        <v>6</v>
      </c>
      <c r="C252" t="s">
        <v>253</v>
      </c>
      <c r="D252" t="s">
        <v>240</v>
      </c>
      <c r="E252">
        <v>41107</v>
      </c>
      <c r="F252">
        <v>40410</v>
      </c>
      <c r="G252" t="s">
        <v>241</v>
      </c>
      <c r="H252">
        <v>0</v>
      </c>
      <c r="I252">
        <v>0</v>
      </c>
      <c r="J252">
        <v>0</v>
      </c>
      <c r="K252">
        <v>0</v>
      </c>
      <c r="L252">
        <v>0</v>
      </c>
      <c r="M252">
        <v>0</v>
      </c>
      <c r="N252">
        <v>0</v>
      </c>
      <c r="O252">
        <v>0</v>
      </c>
      <c r="P252">
        <v>0</v>
      </c>
      <c r="Q252">
        <v>0</v>
      </c>
      <c r="R252">
        <v>0</v>
      </c>
      <c r="S252">
        <v>0</v>
      </c>
      <c r="T252">
        <v>0</v>
      </c>
      <c r="U252">
        <v>0</v>
      </c>
      <c r="V252">
        <v>0</v>
      </c>
      <c r="W252">
        <v>0</v>
      </c>
      <c r="X252">
        <v>0</v>
      </c>
      <c r="Y252">
        <v>0</v>
      </c>
      <c r="Z252">
        <v>0</v>
      </c>
      <c r="AA252">
        <v>0</v>
      </c>
      <c r="AB252">
        <v>0</v>
      </c>
      <c r="AC252">
        <v>0</v>
      </c>
      <c r="AD252">
        <v>0</v>
      </c>
      <c r="AE252">
        <v>0</v>
      </c>
    </row>
    <row r="253" spans="1:31" x14ac:dyDescent="0.2">
      <c r="A253">
        <v>1020</v>
      </c>
      <c r="B253">
        <v>1</v>
      </c>
      <c r="C253" t="s">
        <v>254</v>
      </c>
      <c r="D253" t="s">
        <v>240</v>
      </c>
      <c r="E253">
        <v>41108</v>
      </c>
      <c r="F253">
        <v>40410</v>
      </c>
      <c r="G253" t="s">
        <v>241</v>
      </c>
      <c r="H253">
        <v>0</v>
      </c>
      <c r="I253">
        <v>0</v>
      </c>
      <c r="J253">
        <v>0</v>
      </c>
      <c r="K253">
        <v>0</v>
      </c>
      <c r="L253">
        <v>0</v>
      </c>
      <c r="M253">
        <v>0</v>
      </c>
      <c r="N253">
        <v>0</v>
      </c>
      <c r="O253">
        <v>0</v>
      </c>
      <c r="P253">
        <v>0</v>
      </c>
      <c r="Q253">
        <v>0</v>
      </c>
      <c r="R253">
        <v>0</v>
      </c>
      <c r="S253">
        <v>0</v>
      </c>
      <c r="T253">
        <v>0</v>
      </c>
      <c r="U253">
        <v>0</v>
      </c>
      <c r="V253">
        <v>0</v>
      </c>
      <c r="W253">
        <v>52883</v>
      </c>
      <c r="X253">
        <v>0</v>
      </c>
      <c r="Y253">
        <v>0</v>
      </c>
      <c r="Z253">
        <v>0</v>
      </c>
      <c r="AA253">
        <v>0</v>
      </c>
      <c r="AB253">
        <v>0</v>
      </c>
      <c r="AC253">
        <v>0</v>
      </c>
      <c r="AD253">
        <v>0</v>
      </c>
      <c r="AE253">
        <v>0</v>
      </c>
    </row>
    <row r="254" spans="1:31" x14ac:dyDescent="0.2">
      <c r="A254">
        <v>1021</v>
      </c>
      <c r="B254">
        <v>1</v>
      </c>
      <c r="C254" t="s">
        <v>255</v>
      </c>
      <c r="D254" t="s">
        <v>240</v>
      </c>
      <c r="E254">
        <v>41107</v>
      </c>
      <c r="F254">
        <v>40410</v>
      </c>
      <c r="G254" t="s">
        <v>241</v>
      </c>
      <c r="H254">
        <v>0</v>
      </c>
      <c r="I254">
        <v>0</v>
      </c>
      <c r="J254">
        <v>0</v>
      </c>
      <c r="K254">
        <v>0</v>
      </c>
      <c r="L254">
        <v>0</v>
      </c>
      <c r="M254">
        <v>0</v>
      </c>
      <c r="N254">
        <v>0</v>
      </c>
      <c r="O254">
        <v>0</v>
      </c>
      <c r="P254">
        <v>0</v>
      </c>
      <c r="Q254">
        <v>0</v>
      </c>
      <c r="R254">
        <v>0</v>
      </c>
      <c r="S254">
        <v>0</v>
      </c>
      <c r="T254">
        <v>0</v>
      </c>
      <c r="U254">
        <v>0</v>
      </c>
      <c r="V254">
        <v>0</v>
      </c>
      <c r="W254">
        <v>0</v>
      </c>
      <c r="X254">
        <v>0</v>
      </c>
      <c r="Y254">
        <v>0</v>
      </c>
      <c r="Z254">
        <v>0</v>
      </c>
      <c r="AA254">
        <v>0</v>
      </c>
      <c r="AB254">
        <v>0</v>
      </c>
      <c r="AC254">
        <v>0</v>
      </c>
      <c r="AD254">
        <v>0</v>
      </c>
      <c r="AE254">
        <v>0</v>
      </c>
    </row>
    <row r="255" spans="1:31" x14ac:dyDescent="0.2">
      <c r="A255">
        <v>1022</v>
      </c>
      <c r="B255">
        <v>1</v>
      </c>
      <c r="C255" t="s">
        <v>256</v>
      </c>
      <c r="D255" t="s">
        <v>240</v>
      </c>
      <c r="E255">
        <v>41104</v>
      </c>
      <c r="F255">
        <v>40410</v>
      </c>
      <c r="G255" t="s">
        <v>241</v>
      </c>
      <c r="H255">
        <v>0</v>
      </c>
      <c r="I255">
        <v>0</v>
      </c>
      <c r="J255">
        <v>10000</v>
      </c>
      <c r="K255">
        <v>0</v>
      </c>
      <c r="L255">
        <v>0</v>
      </c>
      <c r="M255">
        <v>0</v>
      </c>
      <c r="N255">
        <v>0</v>
      </c>
      <c r="O255">
        <v>0</v>
      </c>
      <c r="P255">
        <v>0</v>
      </c>
      <c r="Q255">
        <v>0</v>
      </c>
      <c r="R255">
        <v>0</v>
      </c>
      <c r="S255">
        <v>0</v>
      </c>
      <c r="T255">
        <v>0</v>
      </c>
      <c r="U255">
        <v>0</v>
      </c>
      <c r="V255">
        <v>0</v>
      </c>
      <c r="W255">
        <v>0</v>
      </c>
      <c r="X255">
        <v>0</v>
      </c>
      <c r="Y255">
        <v>0</v>
      </c>
      <c r="Z255">
        <v>0</v>
      </c>
      <c r="AA255">
        <v>0</v>
      </c>
      <c r="AB255">
        <v>0</v>
      </c>
      <c r="AC255">
        <v>0</v>
      </c>
      <c r="AD255">
        <v>0</v>
      </c>
      <c r="AE255">
        <v>0</v>
      </c>
    </row>
    <row r="256" spans="1:31" x14ac:dyDescent="0.2">
      <c r="A256">
        <v>1023</v>
      </c>
      <c r="B256">
        <v>1</v>
      </c>
      <c r="C256" t="s">
        <v>257</v>
      </c>
      <c r="D256" t="s">
        <v>240</v>
      </c>
      <c r="E256">
        <v>41108</v>
      </c>
      <c r="F256">
        <v>40410</v>
      </c>
      <c r="G256" t="s">
        <v>241</v>
      </c>
      <c r="H256">
        <v>0</v>
      </c>
      <c r="I256">
        <v>0</v>
      </c>
      <c r="J256">
        <v>0</v>
      </c>
      <c r="K256">
        <v>0</v>
      </c>
      <c r="L256">
        <v>0</v>
      </c>
      <c r="M256">
        <v>0</v>
      </c>
      <c r="N256">
        <v>0</v>
      </c>
      <c r="O256">
        <v>0</v>
      </c>
      <c r="P256">
        <v>0</v>
      </c>
      <c r="Q256">
        <v>0</v>
      </c>
      <c r="R256">
        <v>0</v>
      </c>
      <c r="S256">
        <v>0</v>
      </c>
      <c r="T256">
        <v>0</v>
      </c>
      <c r="U256">
        <v>0</v>
      </c>
      <c r="V256">
        <v>0</v>
      </c>
      <c r="W256">
        <v>0</v>
      </c>
      <c r="X256">
        <v>0</v>
      </c>
      <c r="Y256">
        <v>0</v>
      </c>
      <c r="Z256">
        <v>0</v>
      </c>
      <c r="AA256">
        <v>0</v>
      </c>
      <c r="AB256">
        <v>0</v>
      </c>
      <c r="AC256">
        <v>0</v>
      </c>
      <c r="AD256">
        <v>0</v>
      </c>
      <c r="AE256">
        <v>0</v>
      </c>
    </row>
    <row r="257" spans="1:31" x14ac:dyDescent="0.2">
      <c r="A257">
        <v>1026</v>
      </c>
      <c r="B257">
        <v>1</v>
      </c>
      <c r="C257" t="s">
        <v>258</v>
      </c>
      <c r="D257" t="s">
        <v>240</v>
      </c>
      <c r="E257">
        <v>41108</v>
      </c>
      <c r="F257">
        <v>40410</v>
      </c>
      <c r="G257" t="s">
        <v>241</v>
      </c>
      <c r="H257">
        <v>0</v>
      </c>
      <c r="I257">
        <v>0</v>
      </c>
      <c r="J257">
        <v>0</v>
      </c>
      <c r="K257">
        <v>0</v>
      </c>
      <c r="L257">
        <v>0</v>
      </c>
      <c r="M257">
        <v>0</v>
      </c>
      <c r="N257">
        <v>0</v>
      </c>
      <c r="O257">
        <v>0</v>
      </c>
      <c r="P257">
        <v>0</v>
      </c>
      <c r="Q257">
        <v>0</v>
      </c>
      <c r="R257">
        <v>0</v>
      </c>
      <c r="S257">
        <v>0</v>
      </c>
      <c r="T257">
        <v>0</v>
      </c>
      <c r="U257">
        <v>0</v>
      </c>
      <c r="V257">
        <v>0</v>
      </c>
      <c r="W257">
        <v>0</v>
      </c>
      <c r="X257">
        <v>0</v>
      </c>
      <c r="Y257">
        <v>0</v>
      </c>
      <c r="Z257">
        <v>0</v>
      </c>
      <c r="AA257">
        <v>0</v>
      </c>
      <c r="AB257">
        <v>0</v>
      </c>
      <c r="AC257">
        <v>0</v>
      </c>
      <c r="AD257">
        <v>0</v>
      </c>
      <c r="AE257">
        <v>0</v>
      </c>
    </row>
    <row r="258" spans="1:31" x14ac:dyDescent="0.2">
      <c r="A258">
        <v>1027</v>
      </c>
      <c r="B258">
        <v>1</v>
      </c>
      <c r="C258" t="s">
        <v>259</v>
      </c>
      <c r="D258" t="s">
        <v>240</v>
      </c>
      <c r="E258">
        <v>41108</v>
      </c>
      <c r="F258">
        <v>40410</v>
      </c>
      <c r="G258" t="s">
        <v>241</v>
      </c>
      <c r="H258">
        <v>0</v>
      </c>
      <c r="I258">
        <v>0</v>
      </c>
      <c r="J258">
        <v>0</v>
      </c>
      <c r="K258">
        <v>0</v>
      </c>
      <c r="L258">
        <v>0</v>
      </c>
      <c r="M258">
        <v>0</v>
      </c>
      <c r="N258">
        <v>0</v>
      </c>
      <c r="O258">
        <v>0</v>
      </c>
      <c r="P258">
        <v>0</v>
      </c>
      <c r="Q258">
        <v>0</v>
      </c>
      <c r="R258">
        <v>0</v>
      </c>
      <c r="S258">
        <v>0</v>
      </c>
      <c r="T258">
        <v>0</v>
      </c>
      <c r="U258">
        <v>0</v>
      </c>
      <c r="V258">
        <v>700000</v>
      </c>
      <c r="W258">
        <v>0</v>
      </c>
      <c r="X258">
        <v>0</v>
      </c>
      <c r="Y258">
        <v>0</v>
      </c>
      <c r="Z258">
        <v>0</v>
      </c>
      <c r="AA258">
        <v>0</v>
      </c>
      <c r="AB258">
        <v>0</v>
      </c>
      <c r="AC258">
        <v>0</v>
      </c>
      <c r="AD258">
        <v>0</v>
      </c>
      <c r="AE258">
        <v>0</v>
      </c>
    </row>
    <row r="259" spans="1:31" x14ac:dyDescent="0.2">
      <c r="A259">
        <v>1028</v>
      </c>
      <c r="B259">
        <v>1</v>
      </c>
      <c r="C259" t="s">
        <v>260</v>
      </c>
      <c r="D259" t="s">
        <v>240</v>
      </c>
      <c r="E259">
        <v>41108</v>
      </c>
      <c r="F259">
        <v>40410</v>
      </c>
      <c r="G259" t="s">
        <v>241</v>
      </c>
      <c r="H259">
        <v>0</v>
      </c>
      <c r="I259">
        <v>0</v>
      </c>
      <c r="J259">
        <v>0</v>
      </c>
      <c r="K259">
        <v>0</v>
      </c>
      <c r="L259">
        <v>0</v>
      </c>
      <c r="M259">
        <v>0</v>
      </c>
      <c r="N259">
        <v>0</v>
      </c>
      <c r="O259">
        <v>0</v>
      </c>
      <c r="P259">
        <v>0</v>
      </c>
      <c r="Q259">
        <v>0</v>
      </c>
      <c r="R259">
        <v>0</v>
      </c>
      <c r="S259">
        <v>0</v>
      </c>
      <c r="T259">
        <v>0</v>
      </c>
      <c r="U259">
        <v>0</v>
      </c>
      <c r="V259">
        <v>0</v>
      </c>
      <c r="W259">
        <v>0</v>
      </c>
      <c r="X259">
        <v>0</v>
      </c>
      <c r="Y259">
        <v>0</v>
      </c>
      <c r="Z259">
        <v>0</v>
      </c>
      <c r="AA259">
        <v>0</v>
      </c>
      <c r="AB259">
        <v>0</v>
      </c>
      <c r="AC259">
        <v>0</v>
      </c>
      <c r="AD259">
        <v>0</v>
      </c>
      <c r="AE259">
        <v>0</v>
      </c>
    </row>
    <row r="260" spans="1:31" x14ac:dyDescent="0.2">
      <c r="A260">
        <v>1029</v>
      </c>
      <c r="B260">
        <v>1</v>
      </c>
      <c r="C260" t="s">
        <v>261</v>
      </c>
      <c r="D260" t="s">
        <v>240</v>
      </c>
      <c r="E260">
        <v>41108</v>
      </c>
      <c r="F260">
        <v>40410</v>
      </c>
      <c r="G260" t="s">
        <v>241</v>
      </c>
      <c r="H260">
        <v>0</v>
      </c>
      <c r="I260">
        <v>0</v>
      </c>
      <c r="J260">
        <v>0</v>
      </c>
      <c r="K260">
        <v>0</v>
      </c>
      <c r="L260">
        <v>0</v>
      </c>
      <c r="M260">
        <v>0</v>
      </c>
      <c r="N260">
        <v>0</v>
      </c>
      <c r="O260">
        <v>0</v>
      </c>
      <c r="P260">
        <v>0</v>
      </c>
      <c r="Q260">
        <v>22000</v>
      </c>
      <c r="R260">
        <v>0</v>
      </c>
      <c r="S260">
        <v>0</v>
      </c>
      <c r="T260">
        <v>0</v>
      </c>
      <c r="U260">
        <v>0</v>
      </c>
      <c r="V260">
        <v>0</v>
      </c>
      <c r="W260">
        <v>0</v>
      </c>
      <c r="X260">
        <v>0</v>
      </c>
      <c r="Y260">
        <v>0</v>
      </c>
      <c r="Z260">
        <v>0</v>
      </c>
      <c r="AA260">
        <v>0</v>
      </c>
      <c r="AB260">
        <v>0</v>
      </c>
      <c r="AC260">
        <v>0</v>
      </c>
      <c r="AD260">
        <v>0</v>
      </c>
      <c r="AE260">
        <v>0</v>
      </c>
    </row>
    <row r="261" spans="1:31" x14ac:dyDescent="0.2">
      <c r="A261">
        <v>1030</v>
      </c>
      <c r="B261">
        <v>1</v>
      </c>
      <c r="C261" t="s">
        <v>262</v>
      </c>
      <c r="D261" t="s">
        <v>240</v>
      </c>
      <c r="E261">
        <v>41107</v>
      </c>
      <c r="F261">
        <v>40410</v>
      </c>
      <c r="G261" t="s">
        <v>241</v>
      </c>
      <c r="H261">
        <v>0</v>
      </c>
      <c r="I261">
        <v>0</v>
      </c>
      <c r="J261">
        <v>0</v>
      </c>
      <c r="K261">
        <v>0</v>
      </c>
      <c r="L261">
        <v>0</v>
      </c>
      <c r="M261">
        <v>0</v>
      </c>
      <c r="N261">
        <v>0</v>
      </c>
      <c r="O261">
        <v>0</v>
      </c>
      <c r="P261">
        <v>0</v>
      </c>
      <c r="Q261">
        <v>0</v>
      </c>
      <c r="R261">
        <v>0</v>
      </c>
      <c r="S261">
        <v>0</v>
      </c>
      <c r="T261">
        <v>0</v>
      </c>
      <c r="U261">
        <v>0</v>
      </c>
      <c r="V261">
        <v>0</v>
      </c>
      <c r="W261">
        <v>0</v>
      </c>
      <c r="X261">
        <v>0</v>
      </c>
      <c r="Y261">
        <v>0</v>
      </c>
      <c r="Z261">
        <v>0</v>
      </c>
      <c r="AA261">
        <v>0</v>
      </c>
      <c r="AB261">
        <v>0</v>
      </c>
      <c r="AC261">
        <v>0</v>
      </c>
      <c r="AD261">
        <v>0</v>
      </c>
      <c r="AE261">
        <v>0</v>
      </c>
    </row>
    <row r="262" spans="1:31" x14ac:dyDescent="0.2">
      <c r="A262">
        <v>1031</v>
      </c>
      <c r="B262">
        <v>1</v>
      </c>
      <c r="C262" t="s">
        <v>263</v>
      </c>
      <c r="D262" t="s">
        <v>240</v>
      </c>
      <c r="E262">
        <v>41107</v>
      </c>
      <c r="F262">
        <v>40410</v>
      </c>
      <c r="G262" t="s">
        <v>241</v>
      </c>
      <c r="H262">
        <v>0</v>
      </c>
      <c r="I262">
        <v>0</v>
      </c>
      <c r="J262">
        <v>0</v>
      </c>
      <c r="K262">
        <v>0</v>
      </c>
      <c r="L262">
        <v>0</v>
      </c>
      <c r="M262">
        <v>0</v>
      </c>
      <c r="N262">
        <v>0</v>
      </c>
      <c r="O262">
        <v>0</v>
      </c>
      <c r="P262">
        <v>0</v>
      </c>
      <c r="Q262">
        <v>0</v>
      </c>
      <c r="R262">
        <v>0</v>
      </c>
      <c r="S262">
        <v>0</v>
      </c>
      <c r="T262">
        <v>0</v>
      </c>
      <c r="U262">
        <v>0</v>
      </c>
      <c r="V262">
        <v>0</v>
      </c>
      <c r="W262">
        <v>0</v>
      </c>
      <c r="X262">
        <v>0</v>
      </c>
      <c r="Y262">
        <v>0</v>
      </c>
      <c r="Z262">
        <v>0</v>
      </c>
      <c r="AA262">
        <v>0</v>
      </c>
      <c r="AB262">
        <v>0</v>
      </c>
      <c r="AC262">
        <v>0</v>
      </c>
      <c r="AD262">
        <v>0</v>
      </c>
      <c r="AE262">
        <v>0</v>
      </c>
    </row>
    <row r="263" spans="1:31" x14ac:dyDescent="0.2">
      <c r="A263">
        <v>1031</v>
      </c>
      <c r="B263">
        <v>2</v>
      </c>
      <c r="C263" t="s">
        <v>263</v>
      </c>
      <c r="D263" t="s">
        <v>240</v>
      </c>
      <c r="E263">
        <v>41107</v>
      </c>
      <c r="F263">
        <v>40410</v>
      </c>
      <c r="G263" t="s">
        <v>241</v>
      </c>
      <c r="H263">
        <v>0</v>
      </c>
      <c r="I263">
        <v>0</v>
      </c>
      <c r="J263">
        <v>0</v>
      </c>
      <c r="K263">
        <v>0</v>
      </c>
      <c r="L263">
        <v>0</v>
      </c>
      <c r="M263">
        <v>0</v>
      </c>
      <c r="N263">
        <v>0</v>
      </c>
      <c r="O263">
        <v>0</v>
      </c>
      <c r="P263">
        <v>0</v>
      </c>
      <c r="Q263">
        <v>0</v>
      </c>
      <c r="R263">
        <v>0</v>
      </c>
      <c r="S263">
        <v>0</v>
      </c>
      <c r="T263">
        <v>0</v>
      </c>
      <c r="U263">
        <v>0</v>
      </c>
      <c r="V263">
        <v>0</v>
      </c>
      <c r="W263">
        <v>0</v>
      </c>
      <c r="X263">
        <v>0</v>
      </c>
      <c r="Y263">
        <v>0</v>
      </c>
      <c r="Z263">
        <v>0</v>
      </c>
      <c r="AA263">
        <v>0</v>
      </c>
      <c r="AB263">
        <v>0</v>
      </c>
      <c r="AC263">
        <v>0</v>
      </c>
      <c r="AD263">
        <v>0</v>
      </c>
      <c r="AE263">
        <v>0</v>
      </c>
    </row>
    <row r="264" spans="1:31" x14ac:dyDescent="0.2">
      <c r="A264">
        <v>1031</v>
      </c>
      <c r="B264">
        <v>3</v>
      </c>
      <c r="C264" t="s">
        <v>263</v>
      </c>
      <c r="D264" t="s">
        <v>240</v>
      </c>
      <c r="E264">
        <v>41107</v>
      </c>
      <c r="F264">
        <v>40410</v>
      </c>
      <c r="G264" t="s">
        <v>241</v>
      </c>
      <c r="H264">
        <v>0</v>
      </c>
      <c r="I264">
        <v>0</v>
      </c>
      <c r="J264">
        <v>0</v>
      </c>
      <c r="K264">
        <v>0</v>
      </c>
      <c r="L264">
        <v>0</v>
      </c>
      <c r="M264">
        <v>0</v>
      </c>
      <c r="N264">
        <v>0</v>
      </c>
      <c r="O264">
        <v>0</v>
      </c>
      <c r="P264">
        <v>0</v>
      </c>
      <c r="Q264">
        <v>0</v>
      </c>
      <c r="R264">
        <v>0</v>
      </c>
      <c r="S264">
        <v>0</v>
      </c>
      <c r="T264">
        <v>0</v>
      </c>
      <c r="U264">
        <v>0</v>
      </c>
      <c r="V264">
        <v>0</v>
      </c>
      <c r="W264">
        <v>0</v>
      </c>
      <c r="X264">
        <v>0</v>
      </c>
      <c r="Y264">
        <v>0</v>
      </c>
      <c r="Z264">
        <v>0</v>
      </c>
      <c r="AA264">
        <v>0</v>
      </c>
      <c r="AB264">
        <v>0</v>
      </c>
      <c r="AC264">
        <v>0</v>
      </c>
      <c r="AD264">
        <v>0</v>
      </c>
      <c r="AE264">
        <v>0</v>
      </c>
    </row>
    <row r="265" spans="1:31" x14ac:dyDescent="0.2">
      <c r="A265">
        <v>1031</v>
      </c>
      <c r="B265">
        <v>4</v>
      </c>
      <c r="C265" t="s">
        <v>263</v>
      </c>
      <c r="D265" t="s">
        <v>240</v>
      </c>
      <c r="E265">
        <v>41107</v>
      </c>
      <c r="F265">
        <v>40410</v>
      </c>
      <c r="G265" t="s">
        <v>241</v>
      </c>
      <c r="H265">
        <v>0</v>
      </c>
      <c r="I265">
        <v>0</v>
      </c>
      <c r="J265">
        <v>0</v>
      </c>
      <c r="K265">
        <v>0</v>
      </c>
      <c r="L265">
        <v>0</v>
      </c>
      <c r="M265">
        <v>0</v>
      </c>
      <c r="N265">
        <v>0</v>
      </c>
      <c r="O265">
        <v>0</v>
      </c>
      <c r="P265">
        <v>0</v>
      </c>
      <c r="Q265">
        <v>0</v>
      </c>
      <c r="R265">
        <v>0</v>
      </c>
      <c r="S265">
        <v>0</v>
      </c>
      <c r="T265">
        <v>0</v>
      </c>
      <c r="U265">
        <v>0</v>
      </c>
      <c r="V265">
        <v>0</v>
      </c>
      <c r="W265">
        <v>0</v>
      </c>
      <c r="X265">
        <v>0</v>
      </c>
      <c r="Y265">
        <v>0</v>
      </c>
      <c r="Z265">
        <v>0</v>
      </c>
      <c r="AA265">
        <v>0</v>
      </c>
      <c r="AB265">
        <v>0</v>
      </c>
      <c r="AC265">
        <v>0</v>
      </c>
      <c r="AD265">
        <v>0</v>
      </c>
      <c r="AE265">
        <v>0</v>
      </c>
    </row>
    <row r="266" spans="1:31" x14ac:dyDescent="0.2">
      <c r="A266">
        <v>1031</v>
      </c>
      <c r="B266">
        <v>5</v>
      </c>
      <c r="C266" t="s">
        <v>263</v>
      </c>
      <c r="D266" t="s">
        <v>240</v>
      </c>
      <c r="E266">
        <v>41107</v>
      </c>
      <c r="F266">
        <v>40410</v>
      </c>
      <c r="G266" t="s">
        <v>241</v>
      </c>
      <c r="H266">
        <v>0</v>
      </c>
      <c r="I266">
        <v>0</v>
      </c>
      <c r="J266">
        <v>0</v>
      </c>
      <c r="K266">
        <v>0</v>
      </c>
      <c r="L266">
        <v>0</v>
      </c>
      <c r="M266">
        <v>0</v>
      </c>
      <c r="N266">
        <v>0</v>
      </c>
      <c r="O266">
        <v>0</v>
      </c>
      <c r="P266">
        <v>0</v>
      </c>
      <c r="Q266">
        <v>0</v>
      </c>
      <c r="R266">
        <v>0</v>
      </c>
      <c r="S266">
        <v>0</v>
      </c>
      <c r="T266">
        <v>0</v>
      </c>
      <c r="U266">
        <v>0</v>
      </c>
      <c r="V266">
        <v>0</v>
      </c>
      <c r="W266">
        <v>0</v>
      </c>
      <c r="X266">
        <v>0</v>
      </c>
      <c r="Y266">
        <v>0</v>
      </c>
      <c r="Z266">
        <v>0</v>
      </c>
      <c r="AA266">
        <v>0</v>
      </c>
      <c r="AB266">
        <v>0</v>
      </c>
      <c r="AC266">
        <v>0</v>
      </c>
      <c r="AD266">
        <v>0</v>
      </c>
      <c r="AE266">
        <v>0</v>
      </c>
    </row>
    <row r="267" spans="1:31" x14ac:dyDescent="0.2">
      <c r="A267">
        <v>1032</v>
      </c>
      <c r="B267">
        <v>1</v>
      </c>
      <c r="C267" t="s">
        <v>264</v>
      </c>
      <c r="D267" t="s">
        <v>240</v>
      </c>
      <c r="E267">
        <v>41107</v>
      </c>
      <c r="F267">
        <v>40410</v>
      </c>
      <c r="G267" t="s">
        <v>241</v>
      </c>
      <c r="H267">
        <v>0</v>
      </c>
      <c r="I267">
        <v>0</v>
      </c>
      <c r="J267">
        <v>0</v>
      </c>
      <c r="K267">
        <v>0</v>
      </c>
      <c r="L267">
        <v>0</v>
      </c>
      <c r="M267">
        <v>0</v>
      </c>
      <c r="N267">
        <v>0</v>
      </c>
      <c r="O267">
        <v>0</v>
      </c>
      <c r="P267">
        <v>0</v>
      </c>
      <c r="Q267">
        <v>0</v>
      </c>
      <c r="R267">
        <v>0</v>
      </c>
      <c r="S267">
        <v>0</v>
      </c>
      <c r="T267">
        <v>0</v>
      </c>
      <c r="U267">
        <v>0</v>
      </c>
      <c r="V267">
        <v>0</v>
      </c>
      <c r="W267">
        <v>0</v>
      </c>
      <c r="X267">
        <v>0</v>
      </c>
      <c r="Y267">
        <v>0</v>
      </c>
      <c r="Z267">
        <v>0</v>
      </c>
      <c r="AA267">
        <v>0</v>
      </c>
      <c r="AB267">
        <v>0</v>
      </c>
      <c r="AC267">
        <v>0</v>
      </c>
      <c r="AD267">
        <v>0</v>
      </c>
      <c r="AE267">
        <v>0</v>
      </c>
    </row>
    <row r="268" spans="1:31" x14ac:dyDescent="0.2">
      <c r="A268">
        <v>1038</v>
      </c>
      <c r="B268">
        <v>1</v>
      </c>
      <c r="C268" t="s">
        <v>265</v>
      </c>
      <c r="D268" t="s">
        <v>240</v>
      </c>
      <c r="E268">
        <v>41108</v>
      </c>
      <c r="F268">
        <v>40410</v>
      </c>
      <c r="G268" t="s">
        <v>241</v>
      </c>
      <c r="H268">
        <v>0</v>
      </c>
      <c r="I268">
        <v>0</v>
      </c>
      <c r="J268">
        <v>0</v>
      </c>
      <c r="K268">
        <v>0</v>
      </c>
      <c r="L268">
        <v>0</v>
      </c>
      <c r="M268">
        <v>0</v>
      </c>
      <c r="N268">
        <v>0</v>
      </c>
      <c r="O268">
        <v>0</v>
      </c>
      <c r="P268">
        <v>0</v>
      </c>
      <c r="Q268">
        <v>0</v>
      </c>
      <c r="R268">
        <v>0</v>
      </c>
      <c r="S268">
        <v>0</v>
      </c>
      <c r="T268">
        <v>0</v>
      </c>
      <c r="U268">
        <v>0</v>
      </c>
      <c r="V268">
        <v>0</v>
      </c>
      <c r="W268">
        <v>0</v>
      </c>
      <c r="X268">
        <v>0</v>
      </c>
      <c r="Y268">
        <v>0</v>
      </c>
      <c r="Z268">
        <v>0</v>
      </c>
      <c r="AA268">
        <v>0</v>
      </c>
      <c r="AB268">
        <v>0</v>
      </c>
      <c r="AC268">
        <v>0</v>
      </c>
      <c r="AD268">
        <v>0</v>
      </c>
      <c r="AE268">
        <v>0</v>
      </c>
    </row>
    <row r="269" spans="1:31" x14ac:dyDescent="0.2">
      <c r="A269">
        <v>1039</v>
      </c>
      <c r="B269">
        <v>1</v>
      </c>
      <c r="C269" t="s">
        <v>266</v>
      </c>
      <c r="D269" t="s">
        <v>240</v>
      </c>
      <c r="E269">
        <v>41105</v>
      </c>
      <c r="F269">
        <v>40410</v>
      </c>
      <c r="G269" t="s">
        <v>241</v>
      </c>
      <c r="H269">
        <v>0</v>
      </c>
      <c r="I269">
        <v>0</v>
      </c>
      <c r="J269">
        <v>0</v>
      </c>
      <c r="K269">
        <v>0</v>
      </c>
      <c r="L269">
        <v>0</v>
      </c>
      <c r="M269">
        <v>0</v>
      </c>
      <c r="N269">
        <v>0</v>
      </c>
      <c r="O269">
        <v>0</v>
      </c>
      <c r="P269">
        <v>0</v>
      </c>
      <c r="Q269">
        <v>0</v>
      </c>
      <c r="R269">
        <v>0</v>
      </c>
      <c r="S269">
        <v>0</v>
      </c>
      <c r="T269">
        <v>0</v>
      </c>
      <c r="U269">
        <v>0</v>
      </c>
      <c r="V269">
        <v>0</v>
      </c>
      <c r="W269">
        <v>0</v>
      </c>
      <c r="X269">
        <v>0</v>
      </c>
      <c r="Y269">
        <v>0</v>
      </c>
      <c r="Z269">
        <v>0</v>
      </c>
      <c r="AA269">
        <v>0</v>
      </c>
      <c r="AB269">
        <v>0</v>
      </c>
      <c r="AC269">
        <v>0</v>
      </c>
      <c r="AD269">
        <v>0</v>
      </c>
      <c r="AE269">
        <v>0</v>
      </c>
    </row>
    <row r="270" spans="1:31" x14ac:dyDescent="0.2">
      <c r="A270">
        <v>1040</v>
      </c>
      <c r="B270">
        <v>1</v>
      </c>
      <c r="C270" t="s">
        <v>267</v>
      </c>
      <c r="D270" t="s">
        <v>240</v>
      </c>
      <c r="E270">
        <v>41107</v>
      </c>
      <c r="F270">
        <v>40410</v>
      </c>
      <c r="G270" t="s">
        <v>241</v>
      </c>
      <c r="H270">
        <v>0</v>
      </c>
      <c r="I270">
        <v>0</v>
      </c>
      <c r="J270">
        <v>0</v>
      </c>
      <c r="K270">
        <v>0</v>
      </c>
      <c r="L270">
        <v>0</v>
      </c>
      <c r="M270">
        <v>0</v>
      </c>
      <c r="N270">
        <v>0</v>
      </c>
      <c r="O270">
        <v>0</v>
      </c>
      <c r="P270">
        <v>0</v>
      </c>
      <c r="Q270">
        <v>0</v>
      </c>
      <c r="R270">
        <v>0</v>
      </c>
      <c r="S270">
        <v>0</v>
      </c>
      <c r="T270">
        <v>0</v>
      </c>
      <c r="U270">
        <v>0</v>
      </c>
      <c r="V270">
        <v>0</v>
      </c>
      <c r="W270">
        <v>0</v>
      </c>
      <c r="X270">
        <v>0</v>
      </c>
      <c r="Y270">
        <v>0</v>
      </c>
      <c r="Z270">
        <v>0</v>
      </c>
      <c r="AA270">
        <v>0</v>
      </c>
      <c r="AB270">
        <v>0</v>
      </c>
      <c r="AC270">
        <v>0</v>
      </c>
      <c r="AD270">
        <v>0</v>
      </c>
      <c r="AE270">
        <v>0</v>
      </c>
    </row>
    <row r="271" spans="1:31" x14ac:dyDescent="0.2">
      <c r="A271">
        <v>1041</v>
      </c>
      <c r="B271">
        <v>1</v>
      </c>
      <c r="C271" t="s">
        <v>268</v>
      </c>
      <c r="D271" t="s">
        <v>240</v>
      </c>
      <c r="E271">
        <v>41106</v>
      </c>
      <c r="F271">
        <v>40410</v>
      </c>
      <c r="G271" t="s">
        <v>241</v>
      </c>
      <c r="H271">
        <v>0</v>
      </c>
      <c r="I271">
        <v>0</v>
      </c>
      <c r="J271">
        <v>0</v>
      </c>
      <c r="K271">
        <v>0</v>
      </c>
      <c r="L271">
        <v>0</v>
      </c>
      <c r="M271">
        <v>0</v>
      </c>
      <c r="N271">
        <v>0</v>
      </c>
      <c r="O271">
        <v>0</v>
      </c>
      <c r="P271">
        <v>0</v>
      </c>
      <c r="Q271">
        <v>0</v>
      </c>
      <c r="R271">
        <v>0</v>
      </c>
      <c r="S271">
        <v>0</v>
      </c>
      <c r="T271">
        <v>0</v>
      </c>
      <c r="U271">
        <v>0</v>
      </c>
      <c r="V271">
        <v>40000</v>
      </c>
      <c r="W271">
        <v>0</v>
      </c>
      <c r="X271">
        <v>0</v>
      </c>
      <c r="Y271">
        <v>0</v>
      </c>
      <c r="Z271">
        <v>0</v>
      </c>
      <c r="AA271">
        <v>0</v>
      </c>
      <c r="AB271">
        <v>0</v>
      </c>
      <c r="AC271">
        <v>0</v>
      </c>
      <c r="AD271">
        <v>0</v>
      </c>
      <c r="AE271">
        <v>0</v>
      </c>
    </row>
    <row r="272" spans="1:31" x14ac:dyDescent="0.2">
      <c r="A272">
        <v>1042</v>
      </c>
      <c r="B272">
        <v>1</v>
      </c>
      <c r="C272" t="s">
        <v>269</v>
      </c>
      <c r="D272" t="s">
        <v>240</v>
      </c>
      <c r="E272">
        <v>41107</v>
      </c>
      <c r="F272">
        <v>40410</v>
      </c>
      <c r="G272" t="s">
        <v>241</v>
      </c>
      <c r="H272">
        <v>0</v>
      </c>
      <c r="I272">
        <v>0</v>
      </c>
      <c r="J272">
        <v>0</v>
      </c>
      <c r="K272">
        <v>0</v>
      </c>
      <c r="L272">
        <v>0</v>
      </c>
      <c r="M272">
        <v>0</v>
      </c>
      <c r="N272">
        <v>0</v>
      </c>
      <c r="O272">
        <v>0</v>
      </c>
      <c r="P272">
        <v>0</v>
      </c>
      <c r="Q272">
        <v>0</v>
      </c>
      <c r="R272">
        <v>0</v>
      </c>
      <c r="S272">
        <v>0</v>
      </c>
      <c r="T272">
        <v>0</v>
      </c>
      <c r="U272">
        <v>0</v>
      </c>
      <c r="V272">
        <v>0</v>
      </c>
      <c r="W272">
        <v>0</v>
      </c>
      <c r="X272">
        <v>0</v>
      </c>
      <c r="Y272">
        <v>0</v>
      </c>
      <c r="Z272">
        <v>0</v>
      </c>
      <c r="AA272">
        <v>0</v>
      </c>
      <c r="AB272">
        <v>0</v>
      </c>
      <c r="AC272">
        <v>0</v>
      </c>
      <c r="AD272">
        <v>0</v>
      </c>
      <c r="AE272">
        <v>0</v>
      </c>
    </row>
    <row r="273" spans="1:31" x14ac:dyDescent="0.2">
      <c r="A273">
        <v>1043</v>
      </c>
      <c r="B273">
        <v>1</v>
      </c>
      <c r="C273" t="s">
        <v>270</v>
      </c>
      <c r="D273" t="s">
        <v>240</v>
      </c>
      <c r="E273">
        <v>41108</v>
      </c>
      <c r="F273">
        <v>40410</v>
      </c>
      <c r="G273" t="s">
        <v>241</v>
      </c>
      <c r="H273">
        <v>0</v>
      </c>
      <c r="I273">
        <v>0</v>
      </c>
      <c r="J273">
        <v>0</v>
      </c>
      <c r="K273">
        <v>0</v>
      </c>
      <c r="L273">
        <v>0</v>
      </c>
      <c r="M273">
        <v>0</v>
      </c>
      <c r="N273">
        <v>0</v>
      </c>
      <c r="O273">
        <v>0</v>
      </c>
      <c r="P273">
        <v>0</v>
      </c>
      <c r="Q273">
        <v>0</v>
      </c>
      <c r="R273">
        <v>0</v>
      </c>
      <c r="S273">
        <v>0</v>
      </c>
      <c r="T273">
        <v>0</v>
      </c>
      <c r="U273">
        <v>0</v>
      </c>
      <c r="V273">
        <v>0</v>
      </c>
      <c r="W273">
        <v>0</v>
      </c>
      <c r="X273">
        <v>0</v>
      </c>
      <c r="Y273">
        <v>0</v>
      </c>
      <c r="Z273">
        <v>0</v>
      </c>
      <c r="AA273">
        <v>0</v>
      </c>
      <c r="AB273">
        <v>0</v>
      </c>
      <c r="AC273">
        <v>0</v>
      </c>
      <c r="AD273">
        <v>0</v>
      </c>
      <c r="AE273">
        <v>0</v>
      </c>
    </row>
    <row r="274" spans="1:31" x14ac:dyDescent="0.2">
      <c r="A274">
        <v>1044</v>
      </c>
      <c r="B274">
        <v>1</v>
      </c>
      <c r="C274" t="s">
        <v>271</v>
      </c>
      <c r="D274" t="s">
        <v>240</v>
      </c>
      <c r="E274">
        <v>41104</v>
      </c>
      <c r="F274">
        <v>40410</v>
      </c>
      <c r="G274" t="s">
        <v>241</v>
      </c>
      <c r="H274">
        <v>0</v>
      </c>
      <c r="I274">
        <v>0</v>
      </c>
      <c r="J274">
        <v>0</v>
      </c>
      <c r="K274">
        <v>0</v>
      </c>
      <c r="L274">
        <v>0</v>
      </c>
      <c r="M274">
        <v>0</v>
      </c>
      <c r="N274">
        <v>0</v>
      </c>
      <c r="O274">
        <v>0</v>
      </c>
      <c r="P274">
        <v>0</v>
      </c>
      <c r="Q274">
        <v>0</v>
      </c>
      <c r="R274">
        <v>0</v>
      </c>
      <c r="S274">
        <v>0</v>
      </c>
      <c r="T274">
        <v>0</v>
      </c>
      <c r="U274">
        <v>0</v>
      </c>
      <c r="V274">
        <v>0</v>
      </c>
      <c r="W274">
        <v>0</v>
      </c>
      <c r="X274">
        <v>40000</v>
      </c>
      <c r="Y274">
        <v>0</v>
      </c>
      <c r="Z274">
        <v>0</v>
      </c>
      <c r="AA274">
        <v>0</v>
      </c>
      <c r="AB274">
        <v>0</v>
      </c>
      <c r="AC274">
        <v>0</v>
      </c>
      <c r="AD274">
        <v>0</v>
      </c>
      <c r="AE274">
        <v>0</v>
      </c>
    </row>
    <row r="275" spans="1:31" x14ac:dyDescent="0.2">
      <c r="A275">
        <v>1045</v>
      </c>
      <c r="B275">
        <v>1</v>
      </c>
      <c r="C275" t="s">
        <v>272</v>
      </c>
      <c r="D275" t="s">
        <v>240</v>
      </c>
      <c r="E275">
        <v>41106</v>
      </c>
      <c r="F275">
        <v>40410</v>
      </c>
      <c r="G275" t="s">
        <v>241</v>
      </c>
      <c r="H275">
        <v>0</v>
      </c>
      <c r="I275">
        <v>0</v>
      </c>
      <c r="J275">
        <v>10000</v>
      </c>
      <c r="K275">
        <v>0</v>
      </c>
      <c r="L275">
        <v>0</v>
      </c>
      <c r="M275">
        <v>0</v>
      </c>
      <c r="N275">
        <v>0</v>
      </c>
      <c r="O275">
        <v>0</v>
      </c>
      <c r="P275">
        <v>0</v>
      </c>
      <c r="Q275">
        <v>0</v>
      </c>
      <c r="R275">
        <v>0</v>
      </c>
      <c r="S275">
        <v>0</v>
      </c>
      <c r="T275">
        <v>0</v>
      </c>
      <c r="U275">
        <v>0</v>
      </c>
      <c r="V275">
        <v>0</v>
      </c>
      <c r="W275">
        <v>0</v>
      </c>
      <c r="X275">
        <v>0</v>
      </c>
      <c r="Y275">
        <v>0</v>
      </c>
      <c r="Z275">
        <v>0</v>
      </c>
      <c r="AA275">
        <v>0</v>
      </c>
      <c r="AB275">
        <v>0</v>
      </c>
      <c r="AC275">
        <v>0</v>
      </c>
      <c r="AD275">
        <v>0</v>
      </c>
      <c r="AE275">
        <v>0</v>
      </c>
    </row>
    <row r="276" spans="1:31" x14ac:dyDescent="0.2">
      <c r="A276">
        <v>1046</v>
      </c>
      <c r="B276">
        <v>1</v>
      </c>
      <c r="C276" t="s">
        <v>273</v>
      </c>
      <c r="D276" t="s">
        <v>240</v>
      </c>
      <c r="E276">
        <v>41108</v>
      </c>
      <c r="F276">
        <v>40410</v>
      </c>
      <c r="G276" t="s">
        <v>241</v>
      </c>
      <c r="H276">
        <v>0</v>
      </c>
      <c r="I276">
        <v>0</v>
      </c>
      <c r="J276">
        <v>0</v>
      </c>
      <c r="K276">
        <v>0</v>
      </c>
      <c r="L276">
        <v>0</v>
      </c>
      <c r="M276">
        <v>0</v>
      </c>
      <c r="N276">
        <v>0</v>
      </c>
      <c r="O276">
        <v>0</v>
      </c>
      <c r="P276">
        <v>0</v>
      </c>
      <c r="Q276">
        <v>0</v>
      </c>
      <c r="R276">
        <v>0</v>
      </c>
      <c r="S276">
        <v>0</v>
      </c>
      <c r="T276">
        <v>0</v>
      </c>
      <c r="U276">
        <v>0</v>
      </c>
      <c r="V276">
        <v>0</v>
      </c>
      <c r="W276">
        <v>0</v>
      </c>
      <c r="X276">
        <v>0</v>
      </c>
      <c r="Y276">
        <v>0</v>
      </c>
      <c r="Z276">
        <v>0</v>
      </c>
      <c r="AA276">
        <v>0</v>
      </c>
      <c r="AB276">
        <v>0</v>
      </c>
      <c r="AC276">
        <v>0</v>
      </c>
      <c r="AD276">
        <v>0</v>
      </c>
      <c r="AE276">
        <v>0</v>
      </c>
    </row>
    <row r="277" spans="1:31" x14ac:dyDescent="0.2">
      <c r="A277">
        <v>1047</v>
      </c>
      <c r="B277">
        <v>1</v>
      </c>
      <c r="C277" t="s">
        <v>274</v>
      </c>
      <c r="D277" t="s">
        <v>240</v>
      </c>
      <c r="E277">
        <v>41104</v>
      </c>
      <c r="F277">
        <v>40410</v>
      </c>
      <c r="G277" t="s">
        <v>241</v>
      </c>
      <c r="H277">
        <v>0</v>
      </c>
      <c r="I277">
        <v>0</v>
      </c>
      <c r="J277">
        <v>0</v>
      </c>
      <c r="K277">
        <v>0</v>
      </c>
      <c r="L277">
        <v>0</v>
      </c>
      <c r="M277">
        <v>0</v>
      </c>
      <c r="N277">
        <v>0</v>
      </c>
      <c r="O277">
        <v>0</v>
      </c>
      <c r="P277">
        <v>0</v>
      </c>
      <c r="Q277">
        <v>0</v>
      </c>
      <c r="R277">
        <v>0</v>
      </c>
      <c r="S277">
        <v>0</v>
      </c>
      <c r="T277">
        <v>0</v>
      </c>
      <c r="U277">
        <v>0</v>
      </c>
      <c r="V277">
        <v>0</v>
      </c>
      <c r="W277">
        <v>0</v>
      </c>
      <c r="X277">
        <v>0</v>
      </c>
      <c r="Y277">
        <v>0</v>
      </c>
      <c r="Z277">
        <v>0</v>
      </c>
      <c r="AA277">
        <v>0</v>
      </c>
      <c r="AB277">
        <v>0</v>
      </c>
      <c r="AC277">
        <v>0</v>
      </c>
      <c r="AD277">
        <v>0</v>
      </c>
      <c r="AE277">
        <v>0</v>
      </c>
    </row>
    <row r="278" spans="1:31" x14ac:dyDescent="0.2">
      <c r="A278">
        <v>1048</v>
      </c>
      <c r="B278">
        <v>1</v>
      </c>
      <c r="C278" t="s">
        <v>275</v>
      </c>
      <c r="D278" t="s">
        <v>240</v>
      </c>
      <c r="E278">
        <v>41105</v>
      </c>
      <c r="F278">
        <v>40410</v>
      </c>
      <c r="G278" t="s">
        <v>241</v>
      </c>
      <c r="H278">
        <v>0</v>
      </c>
      <c r="I278">
        <v>0</v>
      </c>
      <c r="J278">
        <v>0</v>
      </c>
      <c r="K278">
        <v>0</v>
      </c>
      <c r="L278">
        <v>0</v>
      </c>
      <c r="M278">
        <v>0</v>
      </c>
      <c r="N278">
        <v>0</v>
      </c>
      <c r="O278">
        <v>0</v>
      </c>
      <c r="P278">
        <v>0</v>
      </c>
      <c r="Q278">
        <v>0</v>
      </c>
      <c r="R278">
        <v>0</v>
      </c>
      <c r="S278">
        <v>0</v>
      </c>
      <c r="T278">
        <v>0</v>
      </c>
      <c r="U278">
        <v>0</v>
      </c>
      <c r="V278">
        <v>0</v>
      </c>
      <c r="W278">
        <v>0</v>
      </c>
      <c r="X278">
        <v>0</v>
      </c>
      <c r="Y278">
        <v>0</v>
      </c>
      <c r="Z278">
        <v>0</v>
      </c>
      <c r="AA278">
        <v>0</v>
      </c>
      <c r="AB278">
        <v>0</v>
      </c>
      <c r="AC278">
        <v>0</v>
      </c>
      <c r="AD278">
        <v>0</v>
      </c>
      <c r="AE278">
        <v>0</v>
      </c>
    </row>
    <row r="279" spans="1:31" x14ac:dyDescent="0.2">
      <c r="A279">
        <v>1050</v>
      </c>
      <c r="B279">
        <v>1</v>
      </c>
      <c r="C279" t="s">
        <v>276</v>
      </c>
      <c r="D279" t="s">
        <v>240</v>
      </c>
      <c r="E279">
        <v>41105</v>
      </c>
      <c r="F279">
        <v>40410</v>
      </c>
      <c r="G279" t="s">
        <v>241</v>
      </c>
      <c r="H279">
        <v>0</v>
      </c>
      <c r="I279">
        <v>0</v>
      </c>
      <c r="J279">
        <v>0</v>
      </c>
      <c r="K279">
        <v>0</v>
      </c>
      <c r="L279">
        <v>0</v>
      </c>
      <c r="M279">
        <v>0</v>
      </c>
      <c r="N279">
        <v>0</v>
      </c>
      <c r="O279">
        <v>0</v>
      </c>
      <c r="P279">
        <v>0</v>
      </c>
      <c r="Q279">
        <v>0</v>
      </c>
      <c r="R279">
        <v>0</v>
      </c>
      <c r="S279">
        <v>0</v>
      </c>
      <c r="T279">
        <v>0</v>
      </c>
      <c r="U279">
        <v>0</v>
      </c>
      <c r="V279">
        <v>0</v>
      </c>
      <c r="W279">
        <v>0</v>
      </c>
      <c r="X279">
        <v>0</v>
      </c>
      <c r="Y279">
        <v>0</v>
      </c>
      <c r="Z279">
        <v>0</v>
      </c>
      <c r="AA279">
        <v>0</v>
      </c>
      <c r="AB279">
        <v>0</v>
      </c>
      <c r="AC279">
        <v>0</v>
      </c>
      <c r="AD279">
        <v>0</v>
      </c>
      <c r="AE279">
        <v>0</v>
      </c>
    </row>
    <row r="280" spans="1:31" x14ac:dyDescent="0.2">
      <c r="A280">
        <v>1051</v>
      </c>
      <c r="B280">
        <v>1</v>
      </c>
      <c r="C280" t="s">
        <v>277</v>
      </c>
      <c r="D280" t="s">
        <v>240</v>
      </c>
      <c r="E280">
        <v>41106</v>
      </c>
      <c r="F280">
        <v>40410</v>
      </c>
      <c r="G280" t="s">
        <v>241</v>
      </c>
      <c r="H280">
        <v>0</v>
      </c>
      <c r="I280">
        <v>0</v>
      </c>
      <c r="J280">
        <v>0</v>
      </c>
      <c r="K280">
        <v>0</v>
      </c>
      <c r="L280">
        <v>0</v>
      </c>
      <c r="M280">
        <v>0</v>
      </c>
      <c r="N280">
        <v>0</v>
      </c>
      <c r="O280">
        <v>0</v>
      </c>
      <c r="P280">
        <v>0</v>
      </c>
      <c r="Q280">
        <v>0</v>
      </c>
      <c r="R280">
        <v>0</v>
      </c>
      <c r="S280">
        <v>0</v>
      </c>
      <c r="T280">
        <v>0</v>
      </c>
      <c r="U280">
        <v>0</v>
      </c>
      <c r="V280">
        <v>0</v>
      </c>
      <c r="W280">
        <v>0</v>
      </c>
      <c r="X280">
        <v>0</v>
      </c>
      <c r="Y280">
        <v>0</v>
      </c>
      <c r="Z280">
        <v>0</v>
      </c>
      <c r="AA280">
        <v>0</v>
      </c>
      <c r="AB280">
        <v>0</v>
      </c>
      <c r="AC280">
        <v>0</v>
      </c>
      <c r="AD280">
        <v>0</v>
      </c>
      <c r="AE280">
        <v>0</v>
      </c>
    </row>
    <row r="281" spans="1:31" x14ac:dyDescent="0.2">
      <c r="A281">
        <v>1052</v>
      </c>
      <c r="B281">
        <v>1</v>
      </c>
      <c r="C281" t="s">
        <v>278</v>
      </c>
      <c r="D281" t="s">
        <v>240</v>
      </c>
      <c r="E281">
        <v>41106</v>
      </c>
      <c r="F281">
        <v>40410</v>
      </c>
      <c r="G281" t="s">
        <v>241</v>
      </c>
      <c r="H281">
        <v>0</v>
      </c>
      <c r="I281">
        <v>0</v>
      </c>
      <c r="J281">
        <v>0</v>
      </c>
      <c r="K281">
        <v>0</v>
      </c>
      <c r="L281">
        <v>0</v>
      </c>
      <c r="M281">
        <v>0</v>
      </c>
      <c r="N281">
        <v>0</v>
      </c>
      <c r="O281">
        <v>0</v>
      </c>
      <c r="P281">
        <v>0</v>
      </c>
      <c r="Q281">
        <v>0</v>
      </c>
      <c r="R281">
        <v>0</v>
      </c>
      <c r="S281">
        <v>0</v>
      </c>
      <c r="T281">
        <v>0</v>
      </c>
      <c r="U281">
        <v>0</v>
      </c>
      <c r="V281">
        <v>0</v>
      </c>
      <c r="W281">
        <v>0</v>
      </c>
      <c r="X281">
        <v>0</v>
      </c>
      <c r="Y281">
        <v>0</v>
      </c>
      <c r="Z281">
        <v>0</v>
      </c>
      <c r="AA281">
        <v>0</v>
      </c>
      <c r="AB281">
        <v>0</v>
      </c>
      <c r="AC281">
        <v>0</v>
      </c>
      <c r="AD281">
        <v>0</v>
      </c>
      <c r="AE281">
        <v>0</v>
      </c>
    </row>
    <row r="282" spans="1:31" x14ac:dyDescent="0.2">
      <c r="A282">
        <v>1053</v>
      </c>
      <c r="B282">
        <v>1</v>
      </c>
      <c r="C282" t="s">
        <v>279</v>
      </c>
      <c r="D282" t="s">
        <v>240</v>
      </c>
      <c r="E282">
        <v>41106</v>
      </c>
      <c r="F282">
        <v>40410</v>
      </c>
      <c r="G282" t="s">
        <v>241</v>
      </c>
      <c r="H282">
        <v>0</v>
      </c>
      <c r="I282">
        <v>0</v>
      </c>
      <c r="J282">
        <v>0</v>
      </c>
      <c r="K282">
        <v>0</v>
      </c>
      <c r="L282">
        <v>0</v>
      </c>
      <c r="M282">
        <v>0</v>
      </c>
      <c r="N282">
        <v>0</v>
      </c>
      <c r="O282">
        <v>0</v>
      </c>
      <c r="P282">
        <v>0</v>
      </c>
      <c r="Q282">
        <v>0</v>
      </c>
      <c r="R282">
        <v>0</v>
      </c>
      <c r="S282">
        <v>0</v>
      </c>
      <c r="T282">
        <v>0</v>
      </c>
      <c r="U282">
        <v>0</v>
      </c>
      <c r="V282">
        <v>0</v>
      </c>
      <c r="W282">
        <v>0</v>
      </c>
      <c r="X282">
        <v>0</v>
      </c>
      <c r="Y282">
        <v>0</v>
      </c>
      <c r="Z282">
        <v>0</v>
      </c>
      <c r="AA282">
        <v>0</v>
      </c>
      <c r="AB282">
        <v>0</v>
      </c>
      <c r="AC282">
        <v>0</v>
      </c>
      <c r="AD282">
        <v>0</v>
      </c>
      <c r="AE282">
        <v>0</v>
      </c>
    </row>
    <row r="283" spans="1:31" x14ac:dyDescent="0.2">
      <c r="A283">
        <v>1054</v>
      </c>
      <c r="B283">
        <v>1</v>
      </c>
      <c r="C283" t="s">
        <v>280</v>
      </c>
      <c r="D283" t="s">
        <v>240</v>
      </c>
      <c r="E283">
        <v>41106</v>
      </c>
      <c r="F283">
        <v>40410</v>
      </c>
      <c r="G283" t="s">
        <v>241</v>
      </c>
      <c r="H283">
        <v>0</v>
      </c>
      <c r="I283">
        <v>0</v>
      </c>
      <c r="J283">
        <v>0</v>
      </c>
      <c r="K283">
        <v>0</v>
      </c>
      <c r="L283">
        <v>0</v>
      </c>
      <c r="M283">
        <v>0</v>
      </c>
      <c r="N283">
        <v>0</v>
      </c>
      <c r="O283">
        <v>0</v>
      </c>
      <c r="P283">
        <v>0</v>
      </c>
      <c r="Q283">
        <v>0</v>
      </c>
      <c r="R283">
        <v>0</v>
      </c>
      <c r="S283">
        <v>0</v>
      </c>
      <c r="T283">
        <v>0</v>
      </c>
      <c r="U283">
        <v>0</v>
      </c>
      <c r="V283">
        <v>0</v>
      </c>
      <c r="W283">
        <v>0</v>
      </c>
      <c r="X283">
        <v>0</v>
      </c>
      <c r="Y283">
        <v>0</v>
      </c>
      <c r="Z283">
        <v>0</v>
      </c>
      <c r="AA283">
        <v>0</v>
      </c>
      <c r="AB283">
        <v>0</v>
      </c>
      <c r="AC283">
        <v>0</v>
      </c>
      <c r="AD283">
        <v>0</v>
      </c>
      <c r="AE283">
        <v>0</v>
      </c>
    </row>
    <row r="284" spans="1:31" x14ac:dyDescent="0.2">
      <c r="A284">
        <v>1055</v>
      </c>
      <c r="B284">
        <v>1</v>
      </c>
      <c r="C284" t="s">
        <v>281</v>
      </c>
      <c r="D284" t="s">
        <v>240</v>
      </c>
      <c r="E284">
        <v>41106</v>
      </c>
      <c r="F284">
        <v>40410</v>
      </c>
      <c r="G284" t="s">
        <v>241</v>
      </c>
      <c r="H284">
        <v>0</v>
      </c>
      <c r="I284">
        <v>0</v>
      </c>
      <c r="J284">
        <v>0</v>
      </c>
      <c r="K284">
        <v>0</v>
      </c>
      <c r="L284">
        <v>0</v>
      </c>
      <c r="M284">
        <v>0</v>
      </c>
      <c r="N284">
        <v>0</v>
      </c>
      <c r="O284">
        <v>0</v>
      </c>
      <c r="P284">
        <v>0</v>
      </c>
      <c r="Q284">
        <v>0</v>
      </c>
      <c r="R284">
        <v>0</v>
      </c>
      <c r="S284">
        <v>0</v>
      </c>
      <c r="T284">
        <v>0</v>
      </c>
      <c r="U284">
        <v>0</v>
      </c>
      <c r="V284">
        <v>0</v>
      </c>
      <c r="W284">
        <v>0</v>
      </c>
      <c r="X284">
        <v>0</v>
      </c>
      <c r="Y284">
        <v>0</v>
      </c>
      <c r="Z284">
        <v>0</v>
      </c>
      <c r="AA284">
        <v>0</v>
      </c>
      <c r="AB284">
        <v>0</v>
      </c>
      <c r="AC284">
        <v>0</v>
      </c>
      <c r="AD284">
        <v>0</v>
      </c>
      <c r="AE284">
        <v>0</v>
      </c>
    </row>
    <row r="285" spans="1:31" x14ac:dyDescent="0.2">
      <c r="A285">
        <v>1056</v>
      </c>
      <c r="B285">
        <v>1</v>
      </c>
      <c r="C285" t="s">
        <v>282</v>
      </c>
      <c r="D285" t="s">
        <v>240</v>
      </c>
      <c r="E285">
        <v>41107</v>
      </c>
      <c r="F285">
        <v>40410</v>
      </c>
      <c r="G285" t="s">
        <v>241</v>
      </c>
      <c r="H285">
        <v>0</v>
      </c>
      <c r="I285">
        <v>0</v>
      </c>
      <c r="J285">
        <v>0</v>
      </c>
      <c r="K285">
        <v>0</v>
      </c>
      <c r="L285">
        <v>0</v>
      </c>
      <c r="M285">
        <v>0</v>
      </c>
      <c r="N285">
        <v>0</v>
      </c>
      <c r="O285">
        <v>0</v>
      </c>
      <c r="P285">
        <v>0</v>
      </c>
      <c r="Q285">
        <v>0</v>
      </c>
      <c r="R285">
        <v>0</v>
      </c>
      <c r="S285">
        <v>0</v>
      </c>
      <c r="T285">
        <v>0</v>
      </c>
      <c r="U285">
        <v>0</v>
      </c>
      <c r="V285">
        <v>0</v>
      </c>
      <c r="W285">
        <v>0</v>
      </c>
      <c r="X285">
        <v>0</v>
      </c>
      <c r="Y285">
        <v>0</v>
      </c>
      <c r="Z285">
        <v>0</v>
      </c>
      <c r="AA285">
        <v>0</v>
      </c>
      <c r="AB285">
        <v>0</v>
      </c>
      <c r="AC285">
        <v>0</v>
      </c>
      <c r="AD285">
        <v>0</v>
      </c>
      <c r="AE285">
        <v>0</v>
      </c>
    </row>
    <row r="286" spans="1:31" x14ac:dyDescent="0.2">
      <c r="A286">
        <v>1057</v>
      </c>
      <c r="B286">
        <v>1</v>
      </c>
      <c r="C286" t="s">
        <v>283</v>
      </c>
      <c r="D286" t="s">
        <v>240</v>
      </c>
      <c r="E286">
        <v>41104</v>
      </c>
      <c r="F286">
        <v>40410</v>
      </c>
      <c r="G286" t="s">
        <v>241</v>
      </c>
      <c r="H286">
        <v>0</v>
      </c>
      <c r="I286">
        <v>0</v>
      </c>
      <c r="J286">
        <v>0</v>
      </c>
      <c r="K286">
        <v>0</v>
      </c>
      <c r="L286">
        <v>0</v>
      </c>
      <c r="M286">
        <v>0</v>
      </c>
      <c r="N286">
        <v>0</v>
      </c>
      <c r="O286">
        <v>0</v>
      </c>
      <c r="P286">
        <v>0</v>
      </c>
      <c r="Q286">
        <v>0</v>
      </c>
      <c r="R286">
        <v>0</v>
      </c>
      <c r="S286">
        <v>0</v>
      </c>
      <c r="T286">
        <v>0</v>
      </c>
      <c r="U286">
        <v>0</v>
      </c>
      <c r="V286">
        <v>0</v>
      </c>
      <c r="W286">
        <v>0</v>
      </c>
      <c r="X286">
        <v>0</v>
      </c>
      <c r="Y286">
        <v>0</v>
      </c>
      <c r="Z286">
        <v>0</v>
      </c>
      <c r="AA286">
        <v>0</v>
      </c>
      <c r="AB286">
        <v>0</v>
      </c>
      <c r="AC286">
        <v>0</v>
      </c>
      <c r="AD286">
        <v>0</v>
      </c>
      <c r="AE286">
        <v>0</v>
      </c>
    </row>
    <row r="287" spans="1:31" x14ac:dyDescent="0.2">
      <c r="A287">
        <v>1058</v>
      </c>
      <c r="B287">
        <v>1</v>
      </c>
      <c r="C287" t="s">
        <v>284</v>
      </c>
      <c r="D287" t="s">
        <v>240</v>
      </c>
      <c r="E287">
        <v>41105</v>
      </c>
      <c r="F287">
        <v>40410</v>
      </c>
      <c r="G287" t="s">
        <v>241</v>
      </c>
      <c r="H287">
        <v>0</v>
      </c>
      <c r="I287">
        <v>0</v>
      </c>
      <c r="J287">
        <v>0</v>
      </c>
      <c r="K287">
        <v>0</v>
      </c>
      <c r="L287">
        <v>0</v>
      </c>
      <c r="M287">
        <v>0</v>
      </c>
      <c r="N287">
        <v>0</v>
      </c>
      <c r="O287">
        <v>0</v>
      </c>
      <c r="P287">
        <v>0</v>
      </c>
      <c r="Q287">
        <v>0</v>
      </c>
      <c r="R287">
        <v>0</v>
      </c>
      <c r="S287">
        <v>0</v>
      </c>
      <c r="T287">
        <v>0</v>
      </c>
      <c r="U287">
        <v>0</v>
      </c>
      <c r="V287">
        <v>0</v>
      </c>
      <c r="W287">
        <v>0</v>
      </c>
      <c r="X287">
        <v>0</v>
      </c>
      <c r="Y287">
        <v>0</v>
      </c>
      <c r="Z287">
        <v>0</v>
      </c>
      <c r="AA287">
        <v>0</v>
      </c>
      <c r="AB287">
        <v>0</v>
      </c>
      <c r="AC287">
        <v>0</v>
      </c>
      <c r="AD287">
        <v>0</v>
      </c>
      <c r="AE287">
        <v>0</v>
      </c>
    </row>
    <row r="288" spans="1:31" x14ac:dyDescent="0.2">
      <c r="A288">
        <v>1059</v>
      </c>
      <c r="B288">
        <v>1</v>
      </c>
      <c r="C288" t="s">
        <v>285</v>
      </c>
      <c r="D288" t="s">
        <v>240</v>
      </c>
      <c r="E288">
        <v>41105</v>
      </c>
      <c r="F288">
        <v>40410</v>
      </c>
      <c r="G288" t="s">
        <v>241</v>
      </c>
      <c r="H288">
        <v>0</v>
      </c>
      <c r="I288">
        <v>0</v>
      </c>
      <c r="J288">
        <v>0</v>
      </c>
      <c r="K288">
        <v>0</v>
      </c>
      <c r="L288">
        <v>0</v>
      </c>
      <c r="M288">
        <v>0</v>
      </c>
      <c r="N288">
        <v>0</v>
      </c>
      <c r="O288">
        <v>0</v>
      </c>
      <c r="P288">
        <v>0</v>
      </c>
      <c r="Q288">
        <v>0</v>
      </c>
      <c r="R288">
        <v>0</v>
      </c>
      <c r="S288">
        <v>0</v>
      </c>
      <c r="T288">
        <v>0</v>
      </c>
      <c r="U288">
        <v>0</v>
      </c>
      <c r="V288">
        <v>0</v>
      </c>
      <c r="W288">
        <v>0</v>
      </c>
      <c r="X288">
        <v>0</v>
      </c>
      <c r="Y288">
        <v>0</v>
      </c>
      <c r="Z288">
        <v>80000</v>
      </c>
      <c r="AA288">
        <v>0</v>
      </c>
      <c r="AB288">
        <v>0</v>
      </c>
      <c r="AC288">
        <v>0</v>
      </c>
      <c r="AD288">
        <v>0</v>
      </c>
      <c r="AE288">
        <v>0</v>
      </c>
    </row>
    <row r="289" spans="1:31" x14ac:dyDescent="0.2">
      <c r="A289">
        <v>1060</v>
      </c>
      <c r="B289">
        <v>1</v>
      </c>
      <c r="C289" t="s">
        <v>286</v>
      </c>
      <c r="D289" t="s">
        <v>240</v>
      </c>
      <c r="E289">
        <v>41107</v>
      </c>
      <c r="F289">
        <v>40410</v>
      </c>
      <c r="G289" t="s">
        <v>241</v>
      </c>
      <c r="H289">
        <v>0</v>
      </c>
      <c r="I289">
        <v>0</v>
      </c>
      <c r="J289">
        <v>0</v>
      </c>
      <c r="K289">
        <v>0</v>
      </c>
      <c r="L289">
        <v>0</v>
      </c>
      <c r="M289">
        <v>0</v>
      </c>
      <c r="N289">
        <v>0</v>
      </c>
      <c r="O289">
        <v>0</v>
      </c>
      <c r="P289">
        <v>0</v>
      </c>
      <c r="Q289">
        <v>0</v>
      </c>
      <c r="R289">
        <v>0</v>
      </c>
      <c r="S289">
        <v>0</v>
      </c>
      <c r="T289">
        <v>0</v>
      </c>
      <c r="U289">
        <v>0</v>
      </c>
      <c r="V289">
        <v>300000</v>
      </c>
      <c r="W289">
        <v>0</v>
      </c>
      <c r="X289">
        <v>0</v>
      </c>
      <c r="Y289">
        <v>0</v>
      </c>
      <c r="Z289">
        <v>0</v>
      </c>
      <c r="AA289">
        <v>0</v>
      </c>
      <c r="AB289">
        <v>0</v>
      </c>
      <c r="AC289">
        <v>0</v>
      </c>
      <c r="AD289">
        <v>0</v>
      </c>
      <c r="AE289">
        <v>0</v>
      </c>
    </row>
    <row r="290" spans="1:31" x14ac:dyDescent="0.2">
      <c r="A290">
        <v>1061</v>
      </c>
      <c r="B290">
        <v>1</v>
      </c>
      <c r="C290" t="s">
        <v>287</v>
      </c>
      <c r="D290" t="s">
        <v>240</v>
      </c>
      <c r="E290">
        <v>41105</v>
      </c>
      <c r="F290">
        <v>40410</v>
      </c>
      <c r="G290" t="s">
        <v>241</v>
      </c>
      <c r="H290">
        <v>0</v>
      </c>
      <c r="I290">
        <v>0</v>
      </c>
      <c r="J290">
        <v>0</v>
      </c>
      <c r="K290">
        <v>0</v>
      </c>
      <c r="L290">
        <v>0</v>
      </c>
      <c r="M290">
        <v>0</v>
      </c>
      <c r="N290">
        <v>0</v>
      </c>
      <c r="O290">
        <v>0</v>
      </c>
      <c r="P290">
        <v>0</v>
      </c>
      <c r="Q290">
        <v>0</v>
      </c>
      <c r="R290">
        <v>0</v>
      </c>
      <c r="S290">
        <v>0</v>
      </c>
      <c r="T290">
        <v>0</v>
      </c>
      <c r="U290">
        <v>0</v>
      </c>
      <c r="V290">
        <v>0</v>
      </c>
      <c r="W290">
        <v>0</v>
      </c>
      <c r="X290">
        <v>0</v>
      </c>
      <c r="Y290">
        <v>0</v>
      </c>
      <c r="Z290">
        <v>0</v>
      </c>
      <c r="AA290">
        <v>0</v>
      </c>
      <c r="AB290">
        <v>0</v>
      </c>
      <c r="AC290">
        <v>0</v>
      </c>
      <c r="AD290">
        <v>0</v>
      </c>
      <c r="AE290">
        <v>0</v>
      </c>
    </row>
    <row r="291" spans="1:31" x14ac:dyDescent="0.2">
      <c r="A291">
        <v>1062</v>
      </c>
      <c r="B291">
        <v>1</v>
      </c>
      <c r="C291" t="s">
        <v>288</v>
      </c>
      <c r="D291" t="s">
        <v>240</v>
      </c>
      <c r="E291">
        <v>41107</v>
      </c>
      <c r="F291">
        <v>40410</v>
      </c>
      <c r="G291" t="s">
        <v>241</v>
      </c>
      <c r="H291">
        <v>0</v>
      </c>
      <c r="I291">
        <v>0</v>
      </c>
      <c r="J291">
        <v>0</v>
      </c>
      <c r="K291">
        <v>0</v>
      </c>
      <c r="L291">
        <v>0</v>
      </c>
      <c r="M291">
        <v>0</v>
      </c>
      <c r="N291">
        <v>0</v>
      </c>
      <c r="O291">
        <v>0</v>
      </c>
      <c r="P291">
        <v>0</v>
      </c>
      <c r="Q291">
        <v>0</v>
      </c>
      <c r="R291">
        <v>0</v>
      </c>
      <c r="S291">
        <v>0</v>
      </c>
      <c r="T291">
        <v>0</v>
      </c>
      <c r="U291">
        <v>0</v>
      </c>
      <c r="V291">
        <v>0</v>
      </c>
      <c r="W291">
        <v>0</v>
      </c>
      <c r="X291">
        <v>0</v>
      </c>
      <c r="Y291">
        <v>0</v>
      </c>
      <c r="Z291">
        <v>0</v>
      </c>
      <c r="AA291">
        <v>0</v>
      </c>
      <c r="AB291">
        <v>0</v>
      </c>
      <c r="AC291">
        <v>0</v>
      </c>
      <c r="AD291">
        <v>0</v>
      </c>
      <c r="AE291">
        <v>0</v>
      </c>
    </row>
    <row r="292" spans="1:31" x14ac:dyDescent="0.2">
      <c r="A292">
        <v>1064</v>
      </c>
      <c r="B292">
        <v>1</v>
      </c>
      <c r="C292" t="s">
        <v>289</v>
      </c>
      <c r="D292" t="s">
        <v>240</v>
      </c>
      <c r="E292">
        <v>41106</v>
      </c>
      <c r="F292">
        <v>40410</v>
      </c>
      <c r="G292" t="s">
        <v>241</v>
      </c>
      <c r="H292">
        <v>0</v>
      </c>
      <c r="I292">
        <v>0</v>
      </c>
      <c r="J292">
        <v>0</v>
      </c>
      <c r="K292">
        <v>0</v>
      </c>
      <c r="L292">
        <v>0</v>
      </c>
      <c r="M292">
        <v>0</v>
      </c>
      <c r="N292">
        <v>0</v>
      </c>
      <c r="O292">
        <v>0</v>
      </c>
      <c r="P292">
        <v>0</v>
      </c>
      <c r="Q292">
        <v>0</v>
      </c>
      <c r="R292">
        <v>0</v>
      </c>
      <c r="S292">
        <v>0</v>
      </c>
      <c r="T292">
        <v>0</v>
      </c>
      <c r="U292">
        <v>0</v>
      </c>
      <c r="V292">
        <v>35000</v>
      </c>
      <c r="W292">
        <v>0</v>
      </c>
      <c r="X292">
        <v>0</v>
      </c>
      <c r="Y292">
        <v>0</v>
      </c>
      <c r="Z292">
        <v>0</v>
      </c>
      <c r="AA292">
        <v>0</v>
      </c>
      <c r="AB292">
        <v>0</v>
      </c>
      <c r="AC292">
        <v>0</v>
      </c>
      <c r="AD292">
        <v>0</v>
      </c>
      <c r="AE292">
        <v>0</v>
      </c>
    </row>
    <row r="293" spans="1:31" x14ac:dyDescent="0.2">
      <c r="A293">
        <v>1065</v>
      </c>
      <c r="B293">
        <v>1</v>
      </c>
      <c r="C293" t="s">
        <v>290</v>
      </c>
      <c r="D293" t="s">
        <v>240</v>
      </c>
      <c r="E293">
        <v>41106</v>
      </c>
      <c r="F293">
        <v>40410</v>
      </c>
      <c r="G293" t="s">
        <v>241</v>
      </c>
      <c r="H293">
        <v>0</v>
      </c>
      <c r="I293">
        <v>0</v>
      </c>
      <c r="J293">
        <v>0</v>
      </c>
      <c r="K293">
        <v>0</v>
      </c>
      <c r="L293">
        <v>0</v>
      </c>
      <c r="M293">
        <v>0</v>
      </c>
      <c r="N293">
        <v>0</v>
      </c>
      <c r="O293">
        <v>0</v>
      </c>
      <c r="P293">
        <v>0</v>
      </c>
      <c r="Q293">
        <v>0</v>
      </c>
      <c r="R293">
        <v>0</v>
      </c>
      <c r="S293">
        <v>0</v>
      </c>
      <c r="T293">
        <v>0</v>
      </c>
      <c r="U293">
        <v>0</v>
      </c>
      <c r="V293">
        <v>0</v>
      </c>
      <c r="W293">
        <v>0</v>
      </c>
      <c r="X293">
        <v>0</v>
      </c>
      <c r="Y293">
        <v>0</v>
      </c>
      <c r="Z293">
        <v>0</v>
      </c>
      <c r="AA293">
        <v>0</v>
      </c>
      <c r="AB293">
        <v>0</v>
      </c>
      <c r="AC293">
        <v>0</v>
      </c>
      <c r="AD293">
        <v>0</v>
      </c>
      <c r="AE293">
        <v>0</v>
      </c>
    </row>
    <row r="294" spans="1:31" x14ac:dyDescent="0.2">
      <c r="A294">
        <v>1066</v>
      </c>
      <c r="B294">
        <v>1</v>
      </c>
      <c r="C294" t="s">
        <v>291</v>
      </c>
      <c r="D294" t="s">
        <v>240</v>
      </c>
      <c r="E294">
        <v>41106</v>
      </c>
      <c r="F294">
        <v>40410</v>
      </c>
      <c r="G294" t="s">
        <v>241</v>
      </c>
      <c r="H294">
        <v>0</v>
      </c>
      <c r="I294">
        <v>0</v>
      </c>
      <c r="J294">
        <v>0</v>
      </c>
      <c r="K294">
        <v>0</v>
      </c>
      <c r="L294">
        <v>0</v>
      </c>
      <c r="M294">
        <v>0</v>
      </c>
      <c r="N294">
        <v>0</v>
      </c>
      <c r="O294">
        <v>0</v>
      </c>
      <c r="P294">
        <v>0</v>
      </c>
      <c r="Q294">
        <v>0</v>
      </c>
      <c r="R294">
        <v>0</v>
      </c>
      <c r="S294">
        <v>0</v>
      </c>
      <c r="T294">
        <v>0</v>
      </c>
      <c r="U294">
        <v>0</v>
      </c>
      <c r="V294">
        <v>0</v>
      </c>
      <c r="W294">
        <v>0</v>
      </c>
      <c r="X294">
        <v>0</v>
      </c>
      <c r="Y294">
        <v>0</v>
      </c>
      <c r="Z294">
        <v>0</v>
      </c>
      <c r="AA294">
        <v>0</v>
      </c>
      <c r="AB294">
        <v>0</v>
      </c>
      <c r="AC294">
        <v>0</v>
      </c>
      <c r="AD294">
        <v>0</v>
      </c>
      <c r="AE294">
        <v>0</v>
      </c>
    </row>
    <row r="295" spans="1:31" x14ac:dyDescent="0.2">
      <c r="A295">
        <v>1067</v>
      </c>
      <c r="B295">
        <v>1</v>
      </c>
      <c r="C295" t="s">
        <v>292</v>
      </c>
      <c r="D295" t="s">
        <v>240</v>
      </c>
      <c r="E295">
        <v>41106</v>
      </c>
      <c r="F295">
        <v>40410</v>
      </c>
      <c r="G295" t="s">
        <v>241</v>
      </c>
      <c r="H295">
        <v>0</v>
      </c>
      <c r="I295">
        <v>0</v>
      </c>
      <c r="J295">
        <v>0</v>
      </c>
      <c r="K295">
        <v>0</v>
      </c>
      <c r="L295">
        <v>0</v>
      </c>
      <c r="M295">
        <v>0</v>
      </c>
      <c r="N295">
        <v>0</v>
      </c>
      <c r="O295">
        <v>0</v>
      </c>
      <c r="P295">
        <v>0</v>
      </c>
      <c r="Q295">
        <v>0</v>
      </c>
      <c r="R295">
        <v>0</v>
      </c>
      <c r="S295">
        <v>0</v>
      </c>
      <c r="T295">
        <v>0</v>
      </c>
      <c r="U295">
        <v>1200000</v>
      </c>
      <c r="V295">
        <v>0</v>
      </c>
      <c r="W295">
        <v>0</v>
      </c>
      <c r="X295">
        <v>0</v>
      </c>
      <c r="Y295">
        <v>0</v>
      </c>
      <c r="Z295">
        <v>0</v>
      </c>
      <c r="AA295">
        <v>0</v>
      </c>
      <c r="AB295">
        <v>0</v>
      </c>
      <c r="AC295">
        <v>0</v>
      </c>
      <c r="AD295">
        <v>0</v>
      </c>
      <c r="AE295">
        <v>0</v>
      </c>
    </row>
    <row r="296" spans="1:31" x14ac:dyDescent="0.2">
      <c r="A296">
        <v>1067</v>
      </c>
      <c r="B296">
        <v>2</v>
      </c>
      <c r="C296" t="s">
        <v>292</v>
      </c>
      <c r="D296" t="s">
        <v>240</v>
      </c>
      <c r="E296">
        <v>41106</v>
      </c>
      <c r="F296">
        <v>40410</v>
      </c>
      <c r="G296" t="s">
        <v>241</v>
      </c>
      <c r="H296">
        <v>0</v>
      </c>
      <c r="I296">
        <v>0</v>
      </c>
      <c r="J296">
        <v>0</v>
      </c>
      <c r="K296">
        <v>0</v>
      </c>
      <c r="L296">
        <v>0</v>
      </c>
      <c r="M296">
        <v>0</v>
      </c>
      <c r="N296">
        <v>0</v>
      </c>
      <c r="O296">
        <v>0</v>
      </c>
      <c r="P296">
        <v>0</v>
      </c>
      <c r="Q296">
        <v>0</v>
      </c>
      <c r="R296">
        <v>0</v>
      </c>
      <c r="S296">
        <v>0</v>
      </c>
      <c r="T296">
        <v>0</v>
      </c>
      <c r="U296">
        <v>0</v>
      </c>
      <c r="V296">
        <v>0</v>
      </c>
      <c r="W296">
        <v>0</v>
      </c>
      <c r="X296">
        <v>0</v>
      </c>
      <c r="Y296">
        <v>0</v>
      </c>
      <c r="Z296">
        <v>0</v>
      </c>
      <c r="AA296">
        <v>0</v>
      </c>
      <c r="AB296">
        <v>0</v>
      </c>
      <c r="AC296">
        <v>0</v>
      </c>
      <c r="AD296">
        <v>0</v>
      </c>
      <c r="AE296">
        <v>0</v>
      </c>
    </row>
    <row r="297" spans="1:31" x14ac:dyDescent="0.2">
      <c r="A297">
        <v>1067</v>
      </c>
      <c r="B297">
        <v>3</v>
      </c>
      <c r="C297" t="s">
        <v>292</v>
      </c>
      <c r="D297" t="s">
        <v>240</v>
      </c>
      <c r="E297">
        <v>41106</v>
      </c>
      <c r="F297">
        <v>40410</v>
      </c>
      <c r="G297" t="s">
        <v>241</v>
      </c>
      <c r="H297">
        <v>0</v>
      </c>
      <c r="I297">
        <v>0</v>
      </c>
      <c r="J297">
        <v>0</v>
      </c>
      <c r="K297">
        <v>0</v>
      </c>
      <c r="L297">
        <v>0</v>
      </c>
      <c r="M297">
        <v>0</v>
      </c>
      <c r="N297">
        <v>0</v>
      </c>
      <c r="O297">
        <v>0</v>
      </c>
      <c r="P297">
        <v>0</v>
      </c>
      <c r="Q297">
        <v>0</v>
      </c>
      <c r="R297">
        <v>0</v>
      </c>
      <c r="S297">
        <v>0</v>
      </c>
      <c r="T297">
        <v>0</v>
      </c>
      <c r="U297">
        <v>0</v>
      </c>
      <c r="V297">
        <v>0</v>
      </c>
      <c r="W297">
        <v>0</v>
      </c>
      <c r="X297">
        <v>0</v>
      </c>
      <c r="Y297">
        <v>0</v>
      </c>
      <c r="Z297">
        <v>0</v>
      </c>
      <c r="AA297">
        <v>0</v>
      </c>
      <c r="AB297">
        <v>0</v>
      </c>
      <c r="AC297">
        <v>0</v>
      </c>
      <c r="AD297">
        <v>0</v>
      </c>
      <c r="AE297">
        <v>0</v>
      </c>
    </row>
    <row r="298" spans="1:31" x14ac:dyDescent="0.2">
      <c r="A298">
        <v>1067</v>
      </c>
      <c r="B298">
        <v>4</v>
      </c>
      <c r="C298" t="s">
        <v>292</v>
      </c>
      <c r="D298" t="s">
        <v>240</v>
      </c>
      <c r="E298">
        <v>41106</v>
      </c>
      <c r="F298">
        <v>40410</v>
      </c>
      <c r="G298" t="s">
        <v>241</v>
      </c>
      <c r="H298">
        <v>0</v>
      </c>
      <c r="I298">
        <v>0</v>
      </c>
      <c r="J298">
        <v>0</v>
      </c>
      <c r="K298">
        <v>0</v>
      </c>
      <c r="L298">
        <v>0</v>
      </c>
      <c r="M298">
        <v>0</v>
      </c>
      <c r="N298">
        <v>0</v>
      </c>
      <c r="O298">
        <v>0</v>
      </c>
      <c r="P298">
        <v>0</v>
      </c>
      <c r="Q298">
        <v>0</v>
      </c>
      <c r="R298">
        <v>0</v>
      </c>
      <c r="S298">
        <v>0</v>
      </c>
      <c r="T298">
        <v>0</v>
      </c>
      <c r="U298">
        <v>0</v>
      </c>
      <c r="V298">
        <v>0</v>
      </c>
      <c r="W298">
        <v>0</v>
      </c>
      <c r="X298">
        <v>0</v>
      </c>
      <c r="Y298">
        <v>0</v>
      </c>
      <c r="Z298">
        <v>0</v>
      </c>
      <c r="AA298">
        <v>0</v>
      </c>
      <c r="AB298">
        <v>0</v>
      </c>
      <c r="AC298">
        <v>0</v>
      </c>
      <c r="AD298">
        <v>0</v>
      </c>
      <c r="AE298">
        <v>0</v>
      </c>
    </row>
    <row r="299" spans="1:31" x14ac:dyDescent="0.2">
      <c r="A299">
        <v>1067</v>
      </c>
      <c r="B299">
        <v>5</v>
      </c>
      <c r="C299" t="s">
        <v>292</v>
      </c>
      <c r="D299" t="s">
        <v>240</v>
      </c>
      <c r="E299">
        <v>41106</v>
      </c>
      <c r="F299">
        <v>40410</v>
      </c>
      <c r="G299" t="s">
        <v>241</v>
      </c>
      <c r="H299">
        <v>0</v>
      </c>
      <c r="I299">
        <v>0</v>
      </c>
      <c r="J299">
        <v>0</v>
      </c>
      <c r="K299">
        <v>0</v>
      </c>
      <c r="L299">
        <v>0</v>
      </c>
      <c r="M299">
        <v>0</v>
      </c>
      <c r="N299">
        <v>0</v>
      </c>
      <c r="O299">
        <v>0</v>
      </c>
      <c r="P299">
        <v>0</v>
      </c>
      <c r="Q299">
        <v>0</v>
      </c>
      <c r="R299">
        <v>0</v>
      </c>
      <c r="S299">
        <v>0</v>
      </c>
      <c r="T299">
        <v>0</v>
      </c>
      <c r="U299">
        <v>0</v>
      </c>
      <c r="V299">
        <v>0</v>
      </c>
      <c r="W299">
        <v>0</v>
      </c>
      <c r="X299">
        <v>0</v>
      </c>
      <c r="Y299">
        <v>0</v>
      </c>
      <c r="Z299">
        <v>0</v>
      </c>
      <c r="AA299">
        <v>0</v>
      </c>
      <c r="AB299">
        <v>0</v>
      </c>
      <c r="AC299">
        <v>0</v>
      </c>
      <c r="AD299">
        <v>0</v>
      </c>
      <c r="AE299">
        <v>0</v>
      </c>
    </row>
    <row r="300" spans="1:31" x14ac:dyDescent="0.2">
      <c r="A300">
        <v>1068</v>
      </c>
      <c r="B300">
        <v>1</v>
      </c>
      <c r="C300" t="s">
        <v>293</v>
      </c>
      <c r="D300" t="s">
        <v>240</v>
      </c>
      <c r="E300">
        <v>41106</v>
      </c>
      <c r="F300">
        <v>40410</v>
      </c>
      <c r="G300" t="s">
        <v>241</v>
      </c>
      <c r="H300">
        <v>0</v>
      </c>
      <c r="I300">
        <v>0</v>
      </c>
      <c r="J300">
        <v>0</v>
      </c>
      <c r="K300">
        <v>0</v>
      </c>
      <c r="L300">
        <v>0</v>
      </c>
      <c r="M300">
        <v>0</v>
      </c>
      <c r="N300">
        <v>0</v>
      </c>
      <c r="O300">
        <v>0</v>
      </c>
      <c r="P300">
        <v>0</v>
      </c>
      <c r="Q300">
        <v>0</v>
      </c>
      <c r="R300">
        <v>0</v>
      </c>
      <c r="S300">
        <v>0</v>
      </c>
      <c r="T300">
        <v>0</v>
      </c>
      <c r="U300">
        <v>0</v>
      </c>
      <c r="V300">
        <v>0</v>
      </c>
      <c r="W300">
        <v>0</v>
      </c>
      <c r="X300">
        <v>0</v>
      </c>
      <c r="Y300">
        <v>0</v>
      </c>
      <c r="Z300">
        <v>0</v>
      </c>
      <c r="AA300">
        <v>0</v>
      </c>
      <c r="AB300">
        <v>0</v>
      </c>
      <c r="AC300">
        <v>0</v>
      </c>
      <c r="AD300">
        <v>0</v>
      </c>
      <c r="AE300">
        <v>11000</v>
      </c>
    </row>
    <row r="301" spans="1:31" x14ac:dyDescent="0.2">
      <c r="A301">
        <v>1070</v>
      </c>
      <c r="B301">
        <v>1</v>
      </c>
      <c r="C301" t="s">
        <v>294</v>
      </c>
      <c r="D301" t="s">
        <v>240</v>
      </c>
      <c r="E301">
        <v>41108</v>
      </c>
      <c r="F301">
        <v>40410</v>
      </c>
      <c r="G301" t="s">
        <v>241</v>
      </c>
      <c r="H301">
        <v>0</v>
      </c>
      <c r="I301">
        <v>0</v>
      </c>
      <c r="J301">
        <v>0</v>
      </c>
      <c r="K301">
        <v>0</v>
      </c>
      <c r="L301">
        <v>0</v>
      </c>
      <c r="M301">
        <v>0</v>
      </c>
      <c r="N301">
        <v>0</v>
      </c>
      <c r="O301">
        <v>0</v>
      </c>
      <c r="P301">
        <v>0</v>
      </c>
      <c r="Q301">
        <v>0</v>
      </c>
      <c r="R301">
        <v>0</v>
      </c>
      <c r="S301">
        <v>1321627</v>
      </c>
      <c r="T301">
        <v>0</v>
      </c>
      <c r="U301">
        <v>0</v>
      </c>
      <c r="V301">
        <v>0</v>
      </c>
      <c r="W301">
        <v>0</v>
      </c>
      <c r="X301">
        <v>0</v>
      </c>
      <c r="Y301">
        <v>0</v>
      </c>
      <c r="Z301">
        <v>0</v>
      </c>
      <c r="AA301">
        <v>0</v>
      </c>
      <c r="AB301">
        <v>0</v>
      </c>
      <c r="AC301">
        <v>0</v>
      </c>
      <c r="AD301">
        <v>0</v>
      </c>
      <c r="AE301">
        <v>0</v>
      </c>
    </row>
    <row r="302" spans="1:31" x14ac:dyDescent="0.2">
      <c r="A302">
        <v>1074</v>
      </c>
      <c r="B302">
        <v>1</v>
      </c>
      <c r="C302" t="s">
        <v>295</v>
      </c>
      <c r="D302" t="s">
        <v>240</v>
      </c>
      <c r="E302">
        <v>41108</v>
      </c>
      <c r="F302">
        <v>40410</v>
      </c>
      <c r="G302" t="s">
        <v>241</v>
      </c>
      <c r="H302">
        <v>0</v>
      </c>
      <c r="I302">
        <v>0</v>
      </c>
      <c r="J302">
        <v>0</v>
      </c>
      <c r="K302">
        <v>0</v>
      </c>
      <c r="L302">
        <v>0</v>
      </c>
      <c r="M302">
        <v>0</v>
      </c>
      <c r="N302">
        <v>0</v>
      </c>
      <c r="O302">
        <v>0</v>
      </c>
      <c r="P302">
        <v>0</v>
      </c>
      <c r="Q302">
        <v>0</v>
      </c>
      <c r="R302">
        <v>0</v>
      </c>
      <c r="S302">
        <v>0</v>
      </c>
      <c r="T302">
        <v>60000</v>
      </c>
      <c r="U302">
        <v>0</v>
      </c>
      <c r="V302">
        <v>0</v>
      </c>
      <c r="W302">
        <v>0</v>
      </c>
      <c r="X302">
        <v>0</v>
      </c>
      <c r="Y302">
        <v>0</v>
      </c>
      <c r="Z302">
        <v>0</v>
      </c>
      <c r="AA302">
        <v>0</v>
      </c>
      <c r="AB302">
        <v>0</v>
      </c>
      <c r="AC302">
        <v>0</v>
      </c>
      <c r="AD302">
        <v>0</v>
      </c>
      <c r="AE302">
        <v>0</v>
      </c>
    </row>
    <row r="303" spans="1:31" x14ac:dyDescent="0.2">
      <c r="A303">
        <v>1075</v>
      </c>
      <c r="B303">
        <v>1</v>
      </c>
      <c r="C303" t="s">
        <v>296</v>
      </c>
      <c r="D303" t="s">
        <v>240</v>
      </c>
      <c r="E303">
        <v>41108</v>
      </c>
      <c r="F303">
        <v>40410</v>
      </c>
      <c r="G303" t="s">
        <v>241</v>
      </c>
      <c r="H303">
        <v>0</v>
      </c>
      <c r="I303">
        <v>0</v>
      </c>
      <c r="J303">
        <v>0</v>
      </c>
      <c r="K303">
        <v>0</v>
      </c>
      <c r="L303">
        <v>0</v>
      </c>
      <c r="M303">
        <v>0</v>
      </c>
      <c r="N303">
        <v>0</v>
      </c>
      <c r="O303">
        <v>0</v>
      </c>
      <c r="P303">
        <v>0</v>
      </c>
      <c r="Q303">
        <v>0</v>
      </c>
      <c r="R303">
        <v>0</v>
      </c>
      <c r="S303">
        <v>0</v>
      </c>
      <c r="T303">
        <v>0</v>
      </c>
      <c r="U303">
        <v>0</v>
      </c>
      <c r="V303">
        <v>0</v>
      </c>
      <c r="W303">
        <v>0</v>
      </c>
      <c r="X303">
        <v>0</v>
      </c>
      <c r="Y303">
        <v>0</v>
      </c>
      <c r="Z303">
        <v>0</v>
      </c>
      <c r="AA303">
        <v>0</v>
      </c>
      <c r="AB303">
        <v>0</v>
      </c>
      <c r="AC303">
        <v>0</v>
      </c>
      <c r="AD303">
        <v>0</v>
      </c>
      <c r="AE303">
        <v>0</v>
      </c>
    </row>
    <row r="304" spans="1:31" x14ac:dyDescent="0.2">
      <c r="A304">
        <v>1075</v>
      </c>
      <c r="B304">
        <v>2</v>
      </c>
      <c r="C304" t="s">
        <v>296</v>
      </c>
      <c r="D304" t="s">
        <v>240</v>
      </c>
      <c r="E304">
        <v>41108</v>
      </c>
      <c r="F304">
        <v>40410</v>
      </c>
      <c r="G304" t="s">
        <v>241</v>
      </c>
      <c r="H304">
        <v>0</v>
      </c>
      <c r="I304">
        <v>0</v>
      </c>
      <c r="J304">
        <v>0</v>
      </c>
      <c r="K304">
        <v>0</v>
      </c>
      <c r="L304">
        <v>0</v>
      </c>
      <c r="M304">
        <v>0</v>
      </c>
      <c r="N304">
        <v>0</v>
      </c>
      <c r="O304">
        <v>0</v>
      </c>
      <c r="P304">
        <v>0</v>
      </c>
      <c r="Q304">
        <v>0</v>
      </c>
      <c r="R304">
        <v>0</v>
      </c>
      <c r="S304">
        <v>0</v>
      </c>
      <c r="T304">
        <v>0</v>
      </c>
      <c r="U304">
        <v>0</v>
      </c>
      <c r="V304">
        <v>0</v>
      </c>
      <c r="W304">
        <v>0</v>
      </c>
      <c r="X304">
        <v>0</v>
      </c>
      <c r="Y304">
        <v>0</v>
      </c>
      <c r="Z304">
        <v>0</v>
      </c>
      <c r="AA304">
        <v>0</v>
      </c>
      <c r="AB304">
        <v>0</v>
      </c>
      <c r="AC304">
        <v>0</v>
      </c>
      <c r="AD304">
        <v>0</v>
      </c>
      <c r="AE304">
        <v>0</v>
      </c>
    </row>
    <row r="305" spans="1:31" x14ac:dyDescent="0.2">
      <c r="A305">
        <v>1076</v>
      </c>
      <c r="B305">
        <v>1</v>
      </c>
      <c r="C305" t="s">
        <v>297</v>
      </c>
      <c r="D305" t="s">
        <v>240</v>
      </c>
      <c r="E305">
        <v>41107</v>
      </c>
      <c r="F305">
        <v>40410</v>
      </c>
      <c r="G305" t="s">
        <v>241</v>
      </c>
      <c r="H305">
        <v>0</v>
      </c>
      <c r="I305">
        <v>0</v>
      </c>
      <c r="J305">
        <v>0</v>
      </c>
      <c r="K305">
        <v>0</v>
      </c>
      <c r="L305">
        <v>0</v>
      </c>
      <c r="M305">
        <v>0</v>
      </c>
      <c r="N305">
        <v>0</v>
      </c>
      <c r="O305">
        <v>0</v>
      </c>
      <c r="P305">
        <v>0</v>
      </c>
      <c r="Q305">
        <v>0</v>
      </c>
      <c r="R305">
        <v>0</v>
      </c>
      <c r="S305">
        <v>0</v>
      </c>
      <c r="T305">
        <v>0</v>
      </c>
      <c r="U305">
        <v>0</v>
      </c>
      <c r="V305">
        <v>0</v>
      </c>
      <c r="W305">
        <v>0</v>
      </c>
      <c r="X305">
        <v>0</v>
      </c>
      <c r="Y305">
        <v>0</v>
      </c>
      <c r="Z305">
        <v>0</v>
      </c>
      <c r="AA305">
        <v>0</v>
      </c>
      <c r="AB305">
        <v>0</v>
      </c>
      <c r="AC305">
        <v>0</v>
      </c>
      <c r="AD305">
        <v>0</v>
      </c>
      <c r="AE305">
        <v>0</v>
      </c>
    </row>
    <row r="306" spans="1:31" x14ac:dyDescent="0.2">
      <c r="A306">
        <v>1077</v>
      </c>
      <c r="B306">
        <v>1</v>
      </c>
      <c r="C306" t="s">
        <v>298</v>
      </c>
      <c r="D306" t="s">
        <v>240</v>
      </c>
      <c r="E306">
        <v>41106</v>
      </c>
      <c r="F306">
        <v>40410</v>
      </c>
      <c r="G306" t="s">
        <v>241</v>
      </c>
      <c r="H306">
        <v>0</v>
      </c>
      <c r="I306">
        <v>0</v>
      </c>
      <c r="J306">
        <v>0</v>
      </c>
      <c r="K306">
        <v>0</v>
      </c>
      <c r="L306">
        <v>0</v>
      </c>
      <c r="M306">
        <v>0</v>
      </c>
      <c r="N306">
        <v>0</v>
      </c>
      <c r="O306">
        <v>0</v>
      </c>
      <c r="P306">
        <v>0</v>
      </c>
      <c r="Q306">
        <v>0</v>
      </c>
      <c r="R306">
        <v>0</v>
      </c>
      <c r="S306">
        <v>0</v>
      </c>
      <c r="T306">
        <v>0</v>
      </c>
      <c r="U306">
        <v>0</v>
      </c>
      <c r="V306">
        <v>0</v>
      </c>
      <c r="W306">
        <v>0</v>
      </c>
      <c r="X306">
        <v>0</v>
      </c>
      <c r="Y306">
        <v>0</v>
      </c>
      <c r="Z306">
        <v>0</v>
      </c>
      <c r="AA306">
        <v>0</v>
      </c>
      <c r="AB306">
        <v>0</v>
      </c>
      <c r="AC306">
        <v>0</v>
      </c>
      <c r="AD306">
        <v>0</v>
      </c>
      <c r="AE306">
        <v>0</v>
      </c>
    </row>
    <row r="307" spans="1:31" x14ac:dyDescent="0.2">
      <c r="A307">
        <v>1078</v>
      </c>
      <c r="B307">
        <v>1</v>
      </c>
      <c r="C307" t="s">
        <v>299</v>
      </c>
      <c r="D307" t="s">
        <v>240</v>
      </c>
      <c r="E307">
        <v>41106</v>
      </c>
      <c r="F307">
        <v>40410</v>
      </c>
      <c r="G307" t="s">
        <v>241</v>
      </c>
      <c r="H307">
        <v>0</v>
      </c>
      <c r="I307">
        <v>0</v>
      </c>
      <c r="J307">
        <v>0</v>
      </c>
      <c r="K307">
        <v>0</v>
      </c>
      <c r="L307">
        <v>0</v>
      </c>
      <c r="M307">
        <v>0</v>
      </c>
      <c r="N307">
        <v>0</v>
      </c>
      <c r="O307">
        <v>0</v>
      </c>
      <c r="P307">
        <v>0</v>
      </c>
      <c r="Q307">
        <v>0</v>
      </c>
      <c r="R307">
        <v>0</v>
      </c>
      <c r="S307">
        <v>0</v>
      </c>
      <c r="T307">
        <v>0</v>
      </c>
      <c r="U307">
        <v>0</v>
      </c>
      <c r="V307">
        <v>0</v>
      </c>
      <c r="W307">
        <v>0</v>
      </c>
      <c r="X307">
        <v>0</v>
      </c>
      <c r="Y307">
        <v>0</v>
      </c>
      <c r="Z307">
        <v>0</v>
      </c>
      <c r="AA307">
        <v>0</v>
      </c>
      <c r="AB307">
        <v>0</v>
      </c>
      <c r="AC307">
        <v>0</v>
      </c>
      <c r="AD307">
        <v>0</v>
      </c>
      <c r="AE307">
        <v>0</v>
      </c>
    </row>
    <row r="308" spans="1:31" x14ac:dyDescent="0.2">
      <c r="A308">
        <v>1079</v>
      </c>
      <c r="B308">
        <v>1</v>
      </c>
      <c r="C308" t="s">
        <v>300</v>
      </c>
      <c r="D308" t="s">
        <v>240</v>
      </c>
      <c r="E308">
        <v>41108</v>
      </c>
      <c r="F308">
        <v>40410</v>
      </c>
      <c r="G308" t="s">
        <v>241</v>
      </c>
      <c r="H308">
        <v>0</v>
      </c>
      <c r="I308">
        <v>0</v>
      </c>
      <c r="J308">
        <v>0</v>
      </c>
      <c r="K308">
        <v>0</v>
      </c>
      <c r="L308">
        <v>0</v>
      </c>
      <c r="M308">
        <v>0</v>
      </c>
      <c r="N308">
        <v>0</v>
      </c>
      <c r="O308">
        <v>0</v>
      </c>
      <c r="P308">
        <v>0</v>
      </c>
      <c r="Q308">
        <v>0</v>
      </c>
      <c r="R308">
        <v>0</v>
      </c>
      <c r="S308">
        <v>0</v>
      </c>
      <c r="T308">
        <v>0</v>
      </c>
      <c r="U308">
        <v>0</v>
      </c>
      <c r="V308">
        <v>0</v>
      </c>
      <c r="W308">
        <v>0</v>
      </c>
      <c r="X308">
        <v>0</v>
      </c>
      <c r="Y308">
        <v>0</v>
      </c>
      <c r="Z308">
        <v>0</v>
      </c>
      <c r="AA308">
        <v>0</v>
      </c>
      <c r="AB308">
        <v>0</v>
      </c>
      <c r="AC308">
        <v>0</v>
      </c>
      <c r="AD308">
        <v>0</v>
      </c>
      <c r="AE308">
        <v>90000</v>
      </c>
    </row>
    <row r="309" spans="1:31" x14ac:dyDescent="0.2">
      <c r="A309">
        <v>1080</v>
      </c>
      <c r="B309">
        <v>1</v>
      </c>
      <c r="C309" t="s">
        <v>301</v>
      </c>
      <c r="D309" t="s">
        <v>240</v>
      </c>
      <c r="E309">
        <v>41108</v>
      </c>
      <c r="F309">
        <v>40410</v>
      </c>
      <c r="G309" t="s">
        <v>241</v>
      </c>
      <c r="H309">
        <v>0</v>
      </c>
      <c r="I309">
        <v>0</v>
      </c>
      <c r="J309">
        <v>0</v>
      </c>
      <c r="K309">
        <v>0</v>
      </c>
      <c r="L309">
        <v>0</v>
      </c>
      <c r="M309">
        <v>0</v>
      </c>
      <c r="N309">
        <v>0</v>
      </c>
      <c r="O309">
        <v>0</v>
      </c>
      <c r="P309">
        <v>0</v>
      </c>
      <c r="Q309">
        <v>0</v>
      </c>
      <c r="R309">
        <v>0</v>
      </c>
      <c r="S309">
        <v>0</v>
      </c>
      <c r="T309">
        <v>0</v>
      </c>
      <c r="U309">
        <v>0</v>
      </c>
      <c r="V309">
        <v>0</v>
      </c>
      <c r="W309">
        <v>0</v>
      </c>
      <c r="X309">
        <v>0</v>
      </c>
      <c r="Y309">
        <v>0</v>
      </c>
      <c r="Z309">
        <v>0</v>
      </c>
      <c r="AA309">
        <v>0</v>
      </c>
      <c r="AB309">
        <v>0</v>
      </c>
      <c r="AC309">
        <v>0</v>
      </c>
      <c r="AD309">
        <v>0</v>
      </c>
      <c r="AE309">
        <v>0</v>
      </c>
    </row>
    <row r="310" spans="1:31" x14ac:dyDescent="0.2">
      <c r="A310">
        <v>1082</v>
      </c>
      <c r="B310">
        <v>1</v>
      </c>
      <c r="C310" t="s">
        <v>302</v>
      </c>
      <c r="D310" t="s">
        <v>240</v>
      </c>
      <c r="E310">
        <v>41104</v>
      </c>
      <c r="F310">
        <v>40410</v>
      </c>
      <c r="G310" t="s">
        <v>241</v>
      </c>
      <c r="H310">
        <v>0</v>
      </c>
      <c r="I310">
        <v>0</v>
      </c>
      <c r="J310">
        <v>0</v>
      </c>
      <c r="K310">
        <v>0</v>
      </c>
      <c r="L310">
        <v>0</v>
      </c>
      <c r="M310">
        <v>0</v>
      </c>
      <c r="N310">
        <v>0</v>
      </c>
      <c r="O310">
        <v>0</v>
      </c>
      <c r="P310">
        <v>0</v>
      </c>
      <c r="Q310">
        <v>0</v>
      </c>
      <c r="R310">
        <v>0</v>
      </c>
      <c r="S310">
        <v>0</v>
      </c>
      <c r="T310">
        <v>0</v>
      </c>
      <c r="U310">
        <v>0</v>
      </c>
      <c r="V310">
        <v>0</v>
      </c>
      <c r="W310">
        <v>0</v>
      </c>
      <c r="X310">
        <v>0</v>
      </c>
      <c r="Y310">
        <v>0</v>
      </c>
      <c r="Z310">
        <v>0</v>
      </c>
      <c r="AA310">
        <v>0</v>
      </c>
      <c r="AB310">
        <v>0</v>
      </c>
      <c r="AC310">
        <v>0</v>
      </c>
      <c r="AD310">
        <v>0</v>
      </c>
      <c r="AE310">
        <v>0</v>
      </c>
    </row>
    <row r="311" spans="1:31" x14ac:dyDescent="0.2">
      <c r="A311">
        <v>1083</v>
      </c>
      <c r="B311">
        <v>1</v>
      </c>
      <c r="C311" t="s">
        <v>303</v>
      </c>
      <c r="D311" t="s">
        <v>240</v>
      </c>
      <c r="E311">
        <v>41104</v>
      </c>
      <c r="F311">
        <v>40410</v>
      </c>
      <c r="G311" t="s">
        <v>241</v>
      </c>
      <c r="H311">
        <v>0</v>
      </c>
      <c r="I311">
        <v>0</v>
      </c>
      <c r="J311">
        <v>0</v>
      </c>
      <c r="K311">
        <v>0</v>
      </c>
      <c r="L311">
        <v>0</v>
      </c>
      <c r="M311">
        <v>0</v>
      </c>
      <c r="N311">
        <v>0</v>
      </c>
      <c r="O311">
        <v>0</v>
      </c>
      <c r="P311">
        <v>0</v>
      </c>
      <c r="Q311">
        <v>0</v>
      </c>
      <c r="R311">
        <v>0</v>
      </c>
      <c r="S311">
        <v>0</v>
      </c>
      <c r="T311">
        <v>0</v>
      </c>
      <c r="U311">
        <v>0</v>
      </c>
      <c r="V311">
        <v>0</v>
      </c>
      <c r="W311">
        <v>0</v>
      </c>
      <c r="X311">
        <v>0</v>
      </c>
      <c r="Y311">
        <v>0</v>
      </c>
      <c r="Z311">
        <v>0</v>
      </c>
      <c r="AA311">
        <v>0</v>
      </c>
      <c r="AB311">
        <v>0</v>
      </c>
      <c r="AC311">
        <v>0</v>
      </c>
      <c r="AD311">
        <v>0</v>
      </c>
      <c r="AE311">
        <v>0</v>
      </c>
    </row>
    <row r="312" spans="1:31" x14ac:dyDescent="0.2">
      <c r="A312">
        <v>1084</v>
      </c>
      <c r="B312">
        <v>1</v>
      </c>
      <c r="C312" t="s">
        <v>304</v>
      </c>
      <c r="D312" t="s">
        <v>240</v>
      </c>
      <c r="E312">
        <v>41105</v>
      </c>
      <c r="F312">
        <v>40410</v>
      </c>
      <c r="G312" t="s">
        <v>241</v>
      </c>
      <c r="H312">
        <v>0</v>
      </c>
      <c r="I312">
        <v>0</v>
      </c>
      <c r="J312">
        <v>0</v>
      </c>
      <c r="K312">
        <v>0</v>
      </c>
      <c r="L312">
        <v>0</v>
      </c>
      <c r="M312">
        <v>0</v>
      </c>
      <c r="N312">
        <v>0</v>
      </c>
      <c r="O312">
        <v>0</v>
      </c>
      <c r="P312">
        <v>0</v>
      </c>
      <c r="Q312">
        <v>0</v>
      </c>
      <c r="R312">
        <v>0</v>
      </c>
      <c r="S312">
        <v>0</v>
      </c>
      <c r="T312">
        <v>0</v>
      </c>
      <c r="U312">
        <v>0</v>
      </c>
      <c r="V312">
        <v>60000</v>
      </c>
      <c r="W312">
        <v>0</v>
      </c>
      <c r="X312">
        <v>0</v>
      </c>
      <c r="Y312">
        <v>0</v>
      </c>
      <c r="Z312">
        <v>0</v>
      </c>
      <c r="AA312">
        <v>0</v>
      </c>
      <c r="AB312">
        <v>0</v>
      </c>
      <c r="AC312">
        <v>0</v>
      </c>
      <c r="AD312">
        <v>0</v>
      </c>
      <c r="AE312">
        <v>0</v>
      </c>
    </row>
    <row r="313" spans="1:31" x14ac:dyDescent="0.2">
      <c r="A313">
        <v>1085</v>
      </c>
      <c r="B313">
        <v>1</v>
      </c>
      <c r="C313" t="s">
        <v>305</v>
      </c>
      <c r="D313" t="s">
        <v>240</v>
      </c>
      <c r="E313">
        <v>41105</v>
      </c>
      <c r="F313">
        <v>40410</v>
      </c>
      <c r="G313" t="s">
        <v>241</v>
      </c>
      <c r="H313">
        <v>0</v>
      </c>
      <c r="I313">
        <v>0</v>
      </c>
      <c r="J313">
        <v>0</v>
      </c>
      <c r="K313">
        <v>0</v>
      </c>
      <c r="L313">
        <v>0</v>
      </c>
      <c r="M313">
        <v>0</v>
      </c>
      <c r="N313">
        <v>0</v>
      </c>
      <c r="O313">
        <v>0</v>
      </c>
      <c r="P313">
        <v>0</v>
      </c>
      <c r="Q313">
        <v>0</v>
      </c>
      <c r="R313">
        <v>0</v>
      </c>
      <c r="S313">
        <v>0</v>
      </c>
      <c r="T313">
        <v>0</v>
      </c>
      <c r="U313">
        <v>0</v>
      </c>
      <c r="V313">
        <v>60000</v>
      </c>
      <c r="W313">
        <v>0</v>
      </c>
      <c r="X313">
        <v>0</v>
      </c>
      <c r="Y313">
        <v>0</v>
      </c>
      <c r="Z313">
        <v>0</v>
      </c>
      <c r="AA313">
        <v>0</v>
      </c>
      <c r="AB313">
        <v>0</v>
      </c>
      <c r="AC313">
        <v>0</v>
      </c>
      <c r="AD313">
        <v>0</v>
      </c>
      <c r="AE313">
        <v>0</v>
      </c>
    </row>
    <row r="314" spans="1:31" x14ac:dyDescent="0.2">
      <c r="A314">
        <v>1086</v>
      </c>
      <c r="B314">
        <v>1</v>
      </c>
      <c r="C314" t="s">
        <v>306</v>
      </c>
      <c r="D314" t="s">
        <v>240</v>
      </c>
      <c r="E314">
        <v>41104</v>
      </c>
      <c r="F314">
        <v>40410</v>
      </c>
      <c r="G314" t="s">
        <v>241</v>
      </c>
      <c r="H314">
        <v>0</v>
      </c>
      <c r="I314">
        <v>0</v>
      </c>
      <c r="J314">
        <v>0</v>
      </c>
      <c r="K314">
        <v>0</v>
      </c>
      <c r="L314">
        <v>0</v>
      </c>
      <c r="M314">
        <v>0</v>
      </c>
      <c r="N314">
        <v>0</v>
      </c>
      <c r="O314">
        <v>0</v>
      </c>
      <c r="P314">
        <v>0</v>
      </c>
      <c r="Q314">
        <v>0</v>
      </c>
      <c r="R314">
        <v>0</v>
      </c>
      <c r="S314">
        <v>0</v>
      </c>
      <c r="T314">
        <v>0</v>
      </c>
      <c r="U314">
        <v>0</v>
      </c>
      <c r="V314">
        <v>0</v>
      </c>
      <c r="W314">
        <v>0</v>
      </c>
      <c r="X314">
        <v>0</v>
      </c>
      <c r="Y314">
        <v>0</v>
      </c>
      <c r="Z314">
        <v>0</v>
      </c>
      <c r="AA314">
        <v>0</v>
      </c>
      <c r="AB314">
        <v>0</v>
      </c>
      <c r="AC314">
        <v>0</v>
      </c>
      <c r="AD314">
        <v>0</v>
      </c>
      <c r="AE314">
        <v>0</v>
      </c>
    </row>
    <row r="315" spans="1:31" x14ac:dyDescent="0.2">
      <c r="A315">
        <v>1087</v>
      </c>
      <c r="B315">
        <v>1</v>
      </c>
      <c r="C315" t="s">
        <v>307</v>
      </c>
      <c r="D315" t="s">
        <v>240</v>
      </c>
      <c r="E315">
        <v>41105</v>
      </c>
      <c r="F315">
        <v>40410</v>
      </c>
      <c r="G315" t="s">
        <v>241</v>
      </c>
      <c r="H315">
        <v>0</v>
      </c>
      <c r="I315">
        <v>0</v>
      </c>
      <c r="J315">
        <v>0</v>
      </c>
      <c r="K315">
        <v>0</v>
      </c>
      <c r="L315">
        <v>0</v>
      </c>
      <c r="M315">
        <v>0</v>
      </c>
      <c r="N315">
        <v>0</v>
      </c>
      <c r="O315">
        <v>0</v>
      </c>
      <c r="P315">
        <v>0</v>
      </c>
      <c r="Q315">
        <v>0</v>
      </c>
      <c r="R315">
        <v>0</v>
      </c>
      <c r="S315">
        <v>0</v>
      </c>
      <c r="T315">
        <v>0</v>
      </c>
      <c r="U315">
        <v>0</v>
      </c>
      <c r="V315">
        <v>0</v>
      </c>
      <c r="W315">
        <v>0</v>
      </c>
      <c r="X315">
        <v>0</v>
      </c>
      <c r="Y315">
        <v>0</v>
      </c>
      <c r="Z315">
        <v>0</v>
      </c>
      <c r="AA315">
        <v>0</v>
      </c>
      <c r="AB315">
        <v>0</v>
      </c>
      <c r="AC315">
        <v>0</v>
      </c>
      <c r="AD315">
        <v>0</v>
      </c>
      <c r="AE315">
        <v>46000</v>
      </c>
    </row>
    <row r="316" spans="1:31" x14ac:dyDescent="0.2">
      <c r="A316">
        <v>1088</v>
      </c>
      <c r="B316">
        <v>1</v>
      </c>
      <c r="C316" t="s">
        <v>308</v>
      </c>
      <c r="D316" t="s">
        <v>240</v>
      </c>
      <c r="E316">
        <v>41106</v>
      </c>
      <c r="F316">
        <v>40410</v>
      </c>
      <c r="G316" t="s">
        <v>241</v>
      </c>
      <c r="H316">
        <v>0</v>
      </c>
      <c r="I316">
        <v>0</v>
      </c>
      <c r="J316">
        <v>0</v>
      </c>
      <c r="K316">
        <v>0</v>
      </c>
      <c r="L316">
        <v>0</v>
      </c>
      <c r="M316">
        <v>0</v>
      </c>
      <c r="N316">
        <v>0</v>
      </c>
      <c r="O316">
        <v>0</v>
      </c>
      <c r="P316">
        <v>0</v>
      </c>
      <c r="Q316">
        <v>0</v>
      </c>
      <c r="R316">
        <v>0</v>
      </c>
      <c r="S316">
        <v>0</v>
      </c>
      <c r="T316">
        <v>0</v>
      </c>
      <c r="U316">
        <v>0</v>
      </c>
      <c r="V316">
        <v>0</v>
      </c>
      <c r="W316">
        <v>0</v>
      </c>
      <c r="X316">
        <v>0</v>
      </c>
      <c r="Y316">
        <v>0</v>
      </c>
      <c r="Z316">
        <v>0</v>
      </c>
      <c r="AA316">
        <v>0</v>
      </c>
      <c r="AB316">
        <v>0</v>
      </c>
      <c r="AC316">
        <v>0</v>
      </c>
      <c r="AD316">
        <v>0</v>
      </c>
      <c r="AE316">
        <v>0</v>
      </c>
    </row>
    <row r="317" spans="1:31" x14ac:dyDescent="0.2">
      <c r="A317">
        <v>1089</v>
      </c>
      <c r="B317">
        <v>1</v>
      </c>
      <c r="C317" t="s">
        <v>309</v>
      </c>
      <c r="D317" t="s">
        <v>240</v>
      </c>
      <c r="E317">
        <v>41106</v>
      </c>
      <c r="F317">
        <v>40410</v>
      </c>
      <c r="G317" t="s">
        <v>241</v>
      </c>
      <c r="H317">
        <v>0</v>
      </c>
      <c r="I317">
        <v>0</v>
      </c>
      <c r="J317">
        <v>0</v>
      </c>
      <c r="K317">
        <v>0</v>
      </c>
      <c r="L317">
        <v>0</v>
      </c>
      <c r="M317">
        <v>0</v>
      </c>
      <c r="N317">
        <v>0</v>
      </c>
      <c r="O317">
        <v>0</v>
      </c>
      <c r="P317">
        <v>0</v>
      </c>
      <c r="Q317">
        <v>0</v>
      </c>
      <c r="R317">
        <v>0</v>
      </c>
      <c r="S317">
        <v>0</v>
      </c>
      <c r="T317">
        <v>0</v>
      </c>
      <c r="U317">
        <v>0</v>
      </c>
      <c r="V317">
        <v>0</v>
      </c>
      <c r="W317">
        <v>0</v>
      </c>
      <c r="X317">
        <v>0</v>
      </c>
      <c r="Y317">
        <v>0</v>
      </c>
      <c r="Z317">
        <v>0</v>
      </c>
      <c r="AA317">
        <v>0</v>
      </c>
      <c r="AB317">
        <v>0</v>
      </c>
      <c r="AC317">
        <v>0</v>
      </c>
      <c r="AD317">
        <v>0</v>
      </c>
      <c r="AE317">
        <v>550000</v>
      </c>
    </row>
    <row r="318" spans="1:31" x14ac:dyDescent="0.2">
      <c r="A318">
        <v>1091</v>
      </c>
      <c r="B318">
        <v>1</v>
      </c>
      <c r="C318" t="s">
        <v>310</v>
      </c>
      <c r="D318" t="s">
        <v>240</v>
      </c>
      <c r="E318">
        <v>41107</v>
      </c>
      <c r="F318">
        <v>40410</v>
      </c>
      <c r="G318" t="s">
        <v>241</v>
      </c>
      <c r="H318">
        <v>0</v>
      </c>
      <c r="I318">
        <v>0</v>
      </c>
      <c r="J318">
        <v>0</v>
      </c>
      <c r="K318">
        <v>0</v>
      </c>
      <c r="L318">
        <v>0</v>
      </c>
      <c r="M318">
        <v>0</v>
      </c>
      <c r="N318">
        <v>0</v>
      </c>
      <c r="O318">
        <v>0</v>
      </c>
      <c r="P318">
        <v>0</v>
      </c>
      <c r="Q318">
        <v>0</v>
      </c>
      <c r="R318">
        <v>0</v>
      </c>
      <c r="S318">
        <v>0</v>
      </c>
      <c r="T318">
        <v>0</v>
      </c>
      <c r="U318">
        <v>0</v>
      </c>
      <c r="V318">
        <v>0</v>
      </c>
      <c r="W318">
        <v>0</v>
      </c>
      <c r="X318">
        <v>0</v>
      </c>
      <c r="Y318">
        <v>0</v>
      </c>
      <c r="Z318">
        <v>0</v>
      </c>
      <c r="AA318">
        <v>0</v>
      </c>
      <c r="AB318">
        <v>0</v>
      </c>
      <c r="AC318">
        <v>0</v>
      </c>
      <c r="AD318">
        <v>0</v>
      </c>
      <c r="AE318">
        <v>0</v>
      </c>
    </row>
    <row r="319" spans="1:31" x14ac:dyDescent="0.2">
      <c r="A319">
        <v>1092</v>
      </c>
      <c r="B319">
        <v>1</v>
      </c>
      <c r="C319" t="s">
        <v>311</v>
      </c>
      <c r="D319" t="s">
        <v>240</v>
      </c>
      <c r="E319">
        <v>41107</v>
      </c>
      <c r="F319">
        <v>40410</v>
      </c>
      <c r="G319" t="s">
        <v>241</v>
      </c>
      <c r="H319">
        <v>0</v>
      </c>
      <c r="I319">
        <v>0</v>
      </c>
      <c r="J319">
        <v>0</v>
      </c>
      <c r="K319">
        <v>0</v>
      </c>
      <c r="L319">
        <v>0</v>
      </c>
      <c r="M319">
        <v>0</v>
      </c>
      <c r="N319">
        <v>0</v>
      </c>
      <c r="O319">
        <v>0</v>
      </c>
      <c r="P319">
        <v>0</v>
      </c>
      <c r="Q319">
        <v>0</v>
      </c>
      <c r="R319">
        <v>0</v>
      </c>
      <c r="S319">
        <v>0</v>
      </c>
      <c r="T319">
        <v>0</v>
      </c>
      <c r="U319">
        <v>0</v>
      </c>
      <c r="V319">
        <v>0</v>
      </c>
      <c r="W319">
        <v>0</v>
      </c>
      <c r="X319">
        <v>0</v>
      </c>
      <c r="Y319">
        <v>0</v>
      </c>
      <c r="Z319">
        <v>0</v>
      </c>
      <c r="AA319">
        <v>0</v>
      </c>
      <c r="AB319">
        <v>0</v>
      </c>
      <c r="AC319">
        <v>0</v>
      </c>
      <c r="AD319">
        <v>0</v>
      </c>
      <c r="AE319">
        <v>0</v>
      </c>
    </row>
    <row r="320" spans="1:31" x14ac:dyDescent="0.2">
      <c r="A320">
        <v>1098</v>
      </c>
      <c r="B320">
        <v>1</v>
      </c>
      <c r="C320" t="s">
        <v>312</v>
      </c>
      <c r="D320" t="s">
        <v>240</v>
      </c>
      <c r="E320">
        <v>41104</v>
      </c>
      <c r="F320">
        <v>40410</v>
      </c>
      <c r="G320" t="s">
        <v>241</v>
      </c>
      <c r="H320">
        <v>0</v>
      </c>
      <c r="I320">
        <v>0</v>
      </c>
      <c r="J320">
        <v>0</v>
      </c>
      <c r="K320">
        <v>0</v>
      </c>
      <c r="L320">
        <v>0</v>
      </c>
      <c r="M320">
        <v>0</v>
      </c>
      <c r="N320">
        <v>0</v>
      </c>
      <c r="O320">
        <v>0</v>
      </c>
      <c r="P320">
        <v>0</v>
      </c>
      <c r="Q320">
        <v>0</v>
      </c>
      <c r="R320">
        <v>0</v>
      </c>
      <c r="S320">
        <v>0</v>
      </c>
      <c r="T320">
        <v>0</v>
      </c>
      <c r="U320">
        <v>0</v>
      </c>
      <c r="V320">
        <v>0</v>
      </c>
      <c r="W320">
        <v>0</v>
      </c>
      <c r="X320">
        <v>0</v>
      </c>
      <c r="Y320">
        <v>0</v>
      </c>
      <c r="Z320">
        <v>0</v>
      </c>
      <c r="AA320">
        <v>0</v>
      </c>
      <c r="AB320">
        <v>0</v>
      </c>
      <c r="AC320">
        <v>0</v>
      </c>
      <c r="AD320">
        <v>0</v>
      </c>
      <c r="AE320">
        <v>0</v>
      </c>
    </row>
    <row r="321" spans="1:31" x14ac:dyDescent="0.2">
      <c r="A321">
        <v>1099</v>
      </c>
      <c r="B321">
        <v>1</v>
      </c>
      <c r="C321" t="s">
        <v>313</v>
      </c>
      <c r="D321" t="s">
        <v>240</v>
      </c>
      <c r="E321">
        <v>41105</v>
      </c>
      <c r="F321">
        <v>40410</v>
      </c>
      <c r="G321" t="s">
        <v>241</v>
      </c>
      <c r="H321">
        <v>0</v>
      </c>
      <c r="I321">
        <v>0</v>
      </c>
      <c r="J321">
        <v>0</v>
      </c>
      <c r="K321">
        <v>0</v>
      </c>
      <c r="L321">
        <v>0</v>
      </c>
      <c r="M321">
        <v>0</v>
      </c>
      <c r="N321">
        <v>0</v>
      </c>
      <c r="O321">
        <v>0</v>
      </c>
      <c r="P321">
        <v>0</v>
      </c>
      <c r="Q321">
        <v>0</v>
      </c>
      <c r="R321">
        <v>0</v>
      </c>
      <c r="S321">
        <v>0</v>
      </c>
      <c r="T321">
        <v>0</v>
      </c>
      <c r="U321">
        <v>0</v>
      </c>
      <c r="V321">
        <v>0</v>
      </c>
      <c r="W321">
        <v>0</v>
      </c>
      <c r="X321">
        <v>0</v>
      </c>
      <c r="Y321">
        <v>0</v>
      </c>
      <c r="Z321">
        <v>0</v>
      </c>
      <c r="AA321">
        <v>0</v>
      </c>
      <c r="AB321">
        <v>0</v>
      </c>
      <c r="AC321">
        <v>0</v>
      </c>
      <c r="AD321">
        <v>0</v>
      </c>
      <c r="AE321">
        <v>200000</v>
      </c>
    </row>
    <row r="322" spans="1:31" x14ac:dyDescent="0.2">
      <c r="A322">
        <v>1100</v>
      </c>
      <c r="B322">
        <v>1</v>
      </c>
      <c r="C322" t="s">
        <v>314</v>
      </c>
      <c r="D322" t="s">
        <v>240</v>
      </c>
      <c r="E322">
        <v>41108</v>
      </c>
      <c r="F322">
        <v>40410</v>
      </c>
      <c r="G322" t="s">
        <v>241</v>
      </c>
      <c r="H322">
        <v>0</v>
      </c>
      <c r="I322">
        <v>0</v>
      </c>
      <c r="J322">
        <v>0</v>
      </c>
      <c r="K322">
        <v>0</v>
      </c>
      <c r="L322">
        <v>0</v>
      </c>
      <c r="M322">
        <v>0</v>
      </c>
      <c r="N322">
        <v>0</v>
      </c>
      <c r="O322">
        <v>0</v>
      </c>
      <c r="P322">
        <v>0</v>
      </c>
      <c r="Q322">
        <v>0</v>
      </c>
      <c r="R322">
        <v>0</v>
      </c>
      <c r="S322">
        <v>0</v>
      </c>
      <c r="T322">
        <v>0</v>
      </c>
      <c r="U322">
        <v>0</v>
      </c>
      <c r="V322">
        <v>0</v>
      </c>
      <c r="W322">
        <v>0</v>
      </c>
      <c r="X322">
        <v>0</v>
      </c>
      <c r="Y322">
        <v>0</v>
      </c>
      <c r="Z322">
        <v>0</v>
      </c>
      <c r="AA322">
        <v>0</v>
      </c>
      <c r="AB322">
        <v>0</v>
      </c>
      <c r="AC322">
        <v>0</v>
      </c>
      <c r="AD322">
        <v>0</v>
      </c>
      <c r="AE322">
        <v>0</v>
      </c>
    </row>
    <row r="323" spans="1:31" x14ac:dyDescent="0.2">
      <c r="A323">
        <v>1103</v>
      </c>
      <c r="B323">
        <v>1</v>
      </c>
      <c r="C323" t="s">
        <v>315</v>
      </c>
      <c r="D323" t="s">
        <v>240</v>
      </c>
      <c r="E323">
        <v>41106</v>
      </c>
      <c r="F323">
        <v>40410</v>
      </c>
      <c r="G323" t="s">
        <v>241</v>
      </c>
      <c r="H323">
        <v>0</v>
      </c>
      <c r="I323">
        <v>0</v>
      </c>
      <c r="J323">
        <v>0</v>
      </c>
      <c r="K323">
        <v>0</v>
      </c>
      <c r="L323">
        <v>0</v>
      </c>
      <c r="M323">
        <v>0</v>
      </c>
      <c r="N323">
        <v>0</v>
      </c>
      <c r="O323">
        <v>0</v>
      </c>
      <c r="P323">
        <v>0</v>
      </c>
      <c r="Q323">
        <v>0</v>
      </c>
      <c r="R323">
        <v>0</v>
      </c>
      <c r="S323">
        <v>0</v>
      </c>
      <c r="T323">
        <v>0</v>
      </c>
      <c r="U323">
        <v>0</v>
      </c>
      <c r="V323">
        <v>0</v>
      </c>
      <c r="W323">
        <v>0</v>
      </c>
      <c r="X323">
        <v>0</v>
      </c>
      <c r="Y323">
        <v>0</v>
      </c>
      <c r="Z323">
        <v>0</v>
      </c>
      <c r="AA323">
        <v>0</v>
      </c>
      <c r="AB323">
        <v>0</v>
      </c>
      <c r="AC323">
        <v>0</v>
      </c>
      <c r="AD323">
        <v>0</v>
      </c>
      <c r="AE323">
        <v>0</v>
      </c>
    </row>
    <row r="324" spans="1:31" x14ac:dyDescent="0.2">
      <c r="A324">
        <v>1106</v>
      </c>
      <c r="B324">
        <v>1</v>
      </c>
      <c r="C324" t="s">
        <v>316</v>
      </c>
      <c r="D324" t="s">
        <v>240</v>
      </c>
      <c r="E324">
        <v>41107</v>
      </c>
      <c r="F324">
        <v>40410</v>
      </c>
      <c r="G324" t="s">
        <v>241</v>
      </c>
      <c r="H324">
        <v>0</v>
      </c>
      <c r="I324">
        <v>0</v>
      </c>
      <c r="J324">
        <v>0</v>
      </c>
      <c r="K324">
        <v>0</v>
      </c>
      <c r="L324">
        <v>0</v>
      </c>
      <c r="M324">
        <v>0</v>
      </c>
      <c r="N324">
        <v>0</v>
      </c>
      <c r="O324">
        <v>0</v>
      </c>
      <c r="P324">
        <v>0</v>
      </c>
      <c r="Q324">
        <v>0</v>
      </c>
      <c r="R324">
        <v>0</v>
      </c>
      <c r="S324">
        <v>0</v>
      </c>
      <c r="T324">
        <v>0</v>
      </c>
      <c r="U324">
        <v>0</v>
      </c>
      <c r="V324">
        <v>0</v>
      </c>
      <c r="W324">
        <v>0</v>
      </c>
      <c r="X324">
        <v>0</v>
      </c>
      <c r="Y324">
        <v>0</v>
      </c>
      <c r="Z324">
        <v>0</v>
      </c>
      <c r="AA324">
        <v>0</v>
      </c>
      <c r="AB324">
        <v>0</v>
      </c>
      <c r="AC324">
        <v>0</v>
      </c>
      <c r="AD324">
        <v>0</v>
      </c>
      <c r="AE324">
        <v>0</v>
      </c>
    </row>
    <row r="325" spans="1:31" x14ac:dyDescent="0.2">
      <c r="A325">
        <v>1107</v>
      </c>
      <c r="B325">
        <v>1</v>
      </c>
      <c r="C325" t="s">
        <v>317</v>
      </c>
      <c r="D325" t="s">
        <v>240</v>
      </c>
      <c r="E325">
        <v>41107</v>
      </c>
      <c r="F325">
        <v>40410</v>
      </c>
      <c r="G325" t="s">
        <v>241</v>
      </c>
      <c r="H325">
        <v>0</v>
      </c>
      <c r="I325">
        <v>0</v>
      </c>
      <c r="J325">
        <v>0</v>
      </c>
      <c r="K325">
        <v>0</v>
      </c>
      <c r="L325">
        <v>0</v>
      </c>
      <c r="M325">
        <v>0</v>
      </c>
      <c r="N325">
        <v>0</v>
      </c>
      <c r="O325">
        <v>0</v>
      </c>
      <c r="P325">
        <v>0</v>
      </c>
      <c r="Q325">
        <v>0</v>
      </c>
      <c r="R325">
        <v>0</v>
      </c>
      <c r="S325">
        <v>0</v>
      </c>
      <c r="T325">
        <v>0</v>
      </c>
      <c r="U325">
        <v>0</v>
      </c>
      <c r="V325">
        <v>0</v>
      </c>
      <c r="W325">
        <v>0</v>
      </c>
      <c r="X325">
        <v>0</v>
      </c>
      <c r="Y325">
        <v>0</v>
      </c>
      <c r="Z325">
        <v>0</v>
      </c>
      <c r="AA325">
        <v>0</v>
      </c>
      <c r="AB325">
        <v>0</v>
      </c>
      <c r="AC325">
        <v>0</v>
      </c>
      <c r="AD325">
        <v>0</v>
      </c>
      <c r="AE325">
        <v>0</v>
      </c>
    </row>
    <row r="326" spans="1:31" x14ac:dyDescent="0.2">
      <c r="A326">
        <v>1108</v>
      </c>
      <c r="B326">
        <v>1</v>
      </c>
      <c r="C326" t="s">
        <v>318</v>
      </c>
      <c r="D326" t="s">
        <v>240</v>
      </c>
      <c r="E326">
        <v>41107</v>
      </c>
      <c r="F326">
        <v>40410</v>
      </c>
      <c r="G326" t="s">
        <v>241</v>
      </c>
      <c r="H326">
        <v>0</v>
      </c>
      <c r="I326">
        <v>0</v>
      </c>
      <c r="J326">
        <v>0</v>
      </c>
      <c r="K326">
        <v>0</v>
      </c>
      <c r="L326">
        <v>0</v>
      </c>
      <c r="M326">
        <v>0</v>
      </c>
      <c r="N326">
        <v>0</v>
      </c>
      <c r="O326">
        <v>0</v>
      </c>
      <c r="P326">
        <v>0</v>
      </c>
      <c r="Q326">
        <v>0</v>
      </c>
      <c r="R326">
        <v>0</v>
      </c>
      <c r="S326">
        <v>0</v>
      </c>
      <c r="T326">
        <v>0</v>
      </c>
      <c r="U326">
        <v>0</v>
      </c>
      <c r="V326">
        <v>0</v>
      </c>
      <c r="W326">
        <v>0</v>
      </c>
      <c r="X326">
        <v>0</v>
      </c>
      <c r="Y326">
        <v>0</v>
      </c>
      <c r="Z326">
        <v>0</v>
      </c>
      <c r="AA326">
        <v>0</v>
      </c>
      <c r="AB326">
        <v>0</v>
      </c>
      <c r="AC326">
        <v>0</v>
      </c>
      <c r="AD326">
        <v>0</v>
      </c>
      <c r="AE326">
        <v>0</v>
      </c>
    </row>
    <row r="327" spans="1:31" x14ac:dyDescent="0.2">
      <c r="A327">
        <v>1109</v>
      </c>
      <c r="B327">
        <v>1</v>
      </c>
      <c r="C327" t="s">
        <v>319</v>
      </c>
      <c r="D327" t="s">
        <v>240</v>
      </c>
      <c r="E327">
        <v>41107</v>
      </c>
      <c r="F327">
        <v>40410</v>
      </c>
      <c r="G327" t="s">
        <v>241</v>
      </c>
      <c r="H327">
        <v>0</v>
      </c>
      <c r="I327">
        <v>0</v>
      </c>
      <c r="J327">
        <v>0</v>
      </c>
      <c r="K327">
        <v>0</v>
      </c>
      <c r="L327">
        <v>0</v>
      </c>
      <c r="M327">
        <v>0</v>
      </c>
      <c r="N327">
        <v>0</v>
      </c>
      <c r="O327">
        <v>0</v>
      </c>
      <c r="P327">
        <v>0</v>
      </c>
      <c r="Q327">
        <v>0</v>
      </c>
      <c r="R327">
        <v>0</v>
      </c>
      <c r="S327">
        <v>0</v>
      </c>
      <c r="T327">
        <v>0</v>
      </c>
      <c r="U327">
        <v>0</v>
      </c>
      <c r="V327">
        <v>0</v>
      </c>
      <c r="W327">
        <v>0</v>
      </c>
      <c r="X327">
        <v>0</v>
      </c>
      <c r="Y327">
        <v>0</v>
      </c>
      <c r="Z327">
        <v>0</v>
      </c>
      <c r="AA327">
        <v>0</v>
      </c>
      <c r="AB327">
        <v>0</v>
      </c>
      <c r="AC327">
        <v>0</v>
      </c>
      <c r="AD327">
        <v>0</v>
      </c>
      <c r="AE327">
        <v>0</v>
      </c>
    </row>
    <row r="328" spans="1:31" x14ac:dyDescent="0.2">
      <c r="A328">
        <v>1110</v>
      </c>
      <c r="B328">
        <v>1</v>
      </c>
      <c r="C328" t="s">
        <v>320</v>
      </c>
      <c r="D328" t="s">
        <v>240</v>
      </c>
      <c r="E328">
        <v>41107</v>
      </c>
      <c r="F328">
        <v>40410</v>
      </c>
      <c r="G328" t="s">
        <v>241</v>
      </c>
      <c r="H328">
        <v>0</v>
      </c>
      <c r="I328">
        <v>0</v>
      </c>
      <c r="J328">
        <v>0</v>
      </c>
      <c r="K328">
        <v>0</v>
      </c>
      <c r="L328">
        <v>0</v>
      </c>
      <c r="M328">
        <v>0</v>
      </c>
      <c r="N328">
        <v>0</v>
      </c>
      <c r="O328">
        <v>0</v>
      </c>
      <c r="P328">
        <v>0</v>
      </c>
      <c r="Q328">
        <v>0</v>
      </c>
      <c r="R328">
        <v>0</v>
      </c>
      <c r="S328">
        <v>0</v>
      </c>
      <c r="T328">
        <v>0</v>
      </c>
      <c r="U328">
        <v>0</v>
      </c>
      <c r="V328">
        <v>0</v>
      </c>
      <c r="W328">
        <v>0</v>
      </c>
      <c r="X328">
        <v>0</v>
      </c>
      <c r="Y328">
        <v>0</v>
      </c>
      <c r="Z328">
        <v>0</v>
      </c>
      <c r="AA328">
        <v>0</v>
      </c>
      <c r="AB328">
        <v>0</v>
      </c>
      <c r="AC328">
        <v>0</v>
      </c>
      <c r="AD328">
        <v>0</v>
      </c>
      <c r="AE328">
        <v>0</v>
      </c>
    </row>
    <row r="329" spans="1:31" x14ac:dyDescent="0.2">
      <c r="A329">
        <v>1111</v>
      </c>
      <c r="B329">
        <v>1</v>
      </c>
      <c r="C329" t="s">
        <v>321</v>
      </c>
      <c r="D329" t="s">
        <v>240</v>
      </c>
      <c r="E329">
        <v>41106</v>
      </c>
      <c r="F329">
        <v>40410</v>
      </c>
      <c r="G329" t="s">
        <v>241</v>
      </c>
      <c r="H329">
        <v>0</v>
      </c>
      <c r="I329">
        <v>0</v>
      </c>
      <c r="J329">
        <v>0</v>
      </c>
      <c r="K329">
        <v>0</v>
      </c>
      <c r="L329">
        <v>0</v>
      </c>
      <c r="M329">
        <v>0</v>
      </c>
      <c r="N329">
        <v>0</v>
      </c>
      <c r="O329">
        <v>0</v>
      </c>
      <c r="P329">
        <v>0</v>
      </c>
      <c r="Q329">
        <v>0</v>
      </c>
      <c r="R329">
        <v>0</v>
      </c>
      <c r="S329">
        <v>0</v>
      </c>
      <c r="T329">
        <v>0</v>
      </c>
      <c r="U329">
        <v>0</v>
      </c>
      <c r="V329">
        <v>0</v>
      </c>
      <c r="W329">
        <v>0</v>
      </c>
      <c r="X329">
        <v>0</v>
      </c>
      <c r="Y329">
        <v>0</v>
      </c>
      <c r="Z329">
        <v>0</v>
      </c>
      <c r="AA329">
        <v>0</v>
      </c>
      <c r="AB329">
        <v>0</v>
      </c>
      <c r="AC329">
        <v>0</v>
      </c>
      <c r="AD329">
        <v>0</v>
      </c>
      <c r="AE329">
        <v>0</v>
      </c>
    </row>
    <row r="330" spans="1:31" x14ac:dyDescent="0.2">
      <c r="A330">
        <v>1112</v>
      </c>
      <c r="B330">
        <v>1</v>
      </c>
      <c r="C330" t="s">
        <v>322</v>
      </c>
      <c r="D330" t="s">
        <v>240</v>
      </c>
      <c r="E330">
        <v>41106</v>
      </c>
      <c r="F330">
        <v>40410</v>
      </c>
      <c r="G330" t="s">
        <v>241</v>
      </c>
      <c r="H330">
        <v>0</v>
      </c>
      <c r="I330">
        <v>0</v>
      </c>
      <c r="J330">
        <v>0</v>
      </c>
      <c r="K330">
        <v>0</v>
      </c>
      <c r="L330">
        <v>0</v>
      </c>
      <c r="M330">
        <v>0</v>
      </c>
      <c r="N330">
        <v>0</v>
      </c>
      <c r="O330">
        <v>0</v>
      </c>
      <c r="P330">
        <v>0</v>
      </c>
      <c r="Q330">
        <v>0</v>
      </c>
      <c r="R330">
        <v>0</v>
      </c>
      <c r="S330">
        <v>0</v>
      </c>
      <c r="T330">
        <v>0</v>
      </c>
      <c r="U330">
        <v>0</v>
      </c>
      <c r="V330">
        <v>0</v>
      </c>
      <c r="W330">
        <v>0</v>
      </c>
      <c r="X330">
        <v>0</v>
      </c>
      <c r="Y330">
        <v>0</v>
      </c>
      <c r="Z330">
        <v>0</v>
      </c>
      <c r="AA330">
        <v>0</v>
      </c>
      <c r="AB330">
        <v>0</v>
      </c>
      <c r="AC330">
        <v>0</v>
      </c>
      <c r="AD330">
        <v>0</v>
      </c>
      <c r="AE330">
        <v>0</v>
      </c>
    </row>
    <row r="331" spans="1:31" x14ac:dyDescent="0.2">
      <c r="A331">
        <v>1113</v>
      </c>
      <c r="B331">
        <v>1</v>
      </c>
      <c r="C331" t="s">
        <v>323</v>
      </c>
      <c r="D331" t="s">
        <v>240</v>
      </c>
      <c r="E331">
        <v>41107</v>
      </c>
      <c r="F331">
        <v>40410</v>
      </c>
      <c r="G331" t="s">
        <v>241</v>
      </c>
      <c r="H331">
        <v>0</v>
      </c>
      <c r="I331">
        <v>0</v>
      </c>
      <c r="J331">
        <v>0</v>
      </c>
      <c r="K331">
        <v>0</v>
      </c>
      <c r="L331">
        <v>0</v>
      </c>
      <c r="M331">
        <v>0</v>
      </c>
      <c r="N331">
        <v>0</v>
      </c>
      <c r="O331">
        <v>0</v>
      </c>
      <c r="P331">
        <v>0</v>
      </c>
      <c r="Q331">
        <v>0</v>
      </c>
      <c r="R331">
        <v>0</v>
      </c>
      <c r="S331">
        <v>0</v>
      </c>
      <c r="T331">
        <v>0</v>
      </c>
      <c r="U331">
        <v>0</v>
      </c>
      <c r="V331">
        <v>0</v>
      </c>
      <c r="W331">
        <v>0</v>
      </c>
      <c r="X331">
        <v>0</v>
      </c>
      <c r="Y331">
        <v>0</v>
      </c>
      <c r="Z331">
        <v>0</v>
      </c>
      <c r="AA331">
        <v>0</v>
      </c>
      <c r="AB331">
        <v>0</v>
      </c>
      <c r="AC331">
        <v>0</v>
      </c>
      <c r="AD331">
        <v>0</v>
      </c>
      <c r="AE331">
        <v>0</v>
      </c>
    </row>
    <row r="332" spans="1:31" x14ac:dyDescent="0.2">
      <c r="A332">
        <v>1114</v>
      </c>
      <c r="B332">
        <v>1</v>
      </c>
      <c r="C332" t="s">
        <v>324</v>
      </c>
      <c r="D332" t="s">
        <v>240</v>
      </c>
      <c r="E332">
        <v>41105</v>
      </c>
      <c r="F332">
        <v>40410</v>
      </c>
      <c r="G332" t="s">
        <v>241</v>
      </c>
      <c r="H332">
        <v>0</v>
      </c>
      <c r="I332">
        <v>0</v>
      </c>
      <c r="J332">
        <v>0</v>
      </c>
      <c r="K332">
        <v>0</v>
      </c>
      <c r="L332">
        <v>0</v>
      </c>
      <c r="M332">
        <v>0</v>
      </c>
      <c r="N332">
        <v>0</v>
      </c>
      <c r="O332">
        <v>0</v>
      </c>
      <c r="P332">
        <v>0</v>
      </c>
      <c r="Q332">
        <v>0</v>
      </c>
      <c r="R332">
        <v>0</v>
      </c>
      <c r="S332">
        <v>0</v>
      </c>
      <c r="T332">
        <v>0</v>
      </c>
      <c r="U332">
        <v>0</v>
      </c>
      <c r="V332">
        <v>0</v>
      </c>
      <c r="W332">
        <v>0</v>
      </c>
      <c r="X332">
        <v>0</v>
      </c>
      <c r="Y332">
        <v>0</v>
      </c>
      <c r="Z332">
        <v>0</v>
      </c>
      <c r="AA332">
        <v>0</v>
      </c>
      <c r="AB332">
        <v>0</v>
      </c>
      <c r="AC332">
        <v>0</v>
      </c>
      <c r="AD332">
        <v>0</v>
      </c>
      <c r="AE332">
        <v>0</v>
      </c>
    </row>
    <row r="333" spans="1:31" x14ac:dyDescent="0.2">
      <c r="A333">
        <v>1115</v>
      </c>
      <c r="B333">
        <v>1</v>
      </c>
      <c r="C333" t="s">
        <v>325</v>
      </c>
      <c r="D333" t="s">
        <v>240</v>
      </c>
      <c r="E333">
        <v>41104</v>
      </c>
      <c r="F333">
        <v>40410</v>
      </c>
      <c r="G333" t="s">
        <v>241</v>
      </c>
      <c r="H333">
        <v>0</v>
      </c>
      <c r="I333">
        <v>0</v>
      </c>
      <c r="J333">
        <v>0</v>
      </c>
      <c r="K333">
        <v>0</v>
      </c>
      <c r="L333">
        <v>0</v>
      </c>
      <c r="M333">
        <v>0</v>
      </c>
      <c r="N333">
        <v>0</v>
      </c>
      <c r="O333">
        <v>0</v>
      </c>
      <c r="P333">
        <v>0</v>
      </c>
      <c r="Q333">
        <v>0</v>
      </c>
      <c r="R333">
        <v>0</v>
      </c>
      <c r="S333">
        <v>0</v>
      </c>
      <c r="T333">
        <v>0</v>
      </c>
      <c r="U333">
        <v>0</v>
      </c>
      <c r="V333">
        <v>0</v>
      </c>
      <c r="W333">
        <v>0</v>
      </c>
      <c r="X333">
        <v>0</v>
      </c>
      <c r="Y333">
        <v>0</v>
      </c>
      <c r="Z333">
        <v>0</v>
      </c>
      <c r="AA333">
        <v>0</v>
      </c>
      <c r="AB333">
        <v>0</v>
      </c>
      <c r="AC333">
        <v>0</v>
      </c>
      <c r="AD333">
        <v>0</v>
      </c>
      <c r="AE333">
        <v>80000</v>
      </c>
    </row>
    <row r="334" spans="1:31" x14ac:dyDescent="0.2">
      <c r="A334">
        <v>1117</v>
      </c>
      <c r="B334">
        <v>1</v>
      </c>
      <c r="C334" t="s">
        <v>326</v>
      </c>
      <c r="D334" t="s">
        <v>240</v>
      </c>
      <c r="E334">
        <v>41104</v>
      </c>
      <c r="F334">
        <v>40410</v>
      </c>
      <c r="G334" t="s">
        <v>241</v>
      </c>
      <c r="H334">
        <v>0</v>
      </c>
      <c r="I334">
        <v>0</v>
      </c>
      <c r="J334">
        <v>0</v>
      </c>
      <c r="K334">
        <v>0</v>
      </c>
      <c r="L334">
        <v>0</v>
      </c>
      <c r="M334">
        <v>0</v>
      </c>
      <c r="N334">
        <v>0</v>
      </c>
      <c r="O334">
        <v>0</v>
      </c>
      <c r="P334">
        <v>0</v>
      </c>
      <c r="Q334">
        <v>0</v>
      </c>
      <c r="R334">
        <v>0</v>
      </c>
      <c r="S334">
        <v>0</v>
      </c>
      <c r="T334">
        <v>0</v>
      </c>
      <c r="U334">
        <v>0</v>
      </c>
      <c r="V334">
        <v>0</v>
      </c>
      <c r="W334">
        <v>0</v>
      </c>
      <c r="X334">
        <v>0</v>
      </c>
      <c r="Y334">
        <v>0</v>
      </c>
      <c r="Z334">
        <v>0</v>
      </c>
      <c r="AA334">
        <v>0</v>
      </c>
      <c r="AB334">
        <v>0</v>
      </c>
      <c r="AC334">
        <v>0</v>
      </c>
      <c r="AD334">
        <v>0</v>
      </c>
      <c r="AE334">
        <v>0</v>
      </c>
    </row>
    <row r="335" spans="1:31" x14ac:dyDescent="0.2">
      <c r="A335">
        <v>1120</v>
      </c>
      <c r="B335">
        <v>1</v>
      </c>
      <c r="C335" t="s">
        <v>327</v>
      </c>
      <c r="D335" t="s">
        <v>240</v>
      </c>
      <c r="E335">
        <v>41106</v>
      </c>
      <c r="F335">
        <v>40410</v>
      </c>
      <c r="G335" t="s">
        <v>241</v>
      </c>
      <c r="H335">
        <v>0</v>
      </c>
      <c r="I335">
        <v>0</v>
      </c>
      <c r="J335">
        <v>0</v>
      </c>
      <c r="K335">
        <v>0</v>
      </c>
      <c r="L335">
        <v>0</v>
      </c>
      <c r="M335">
        <v>0</v>
      </c>
      <c r="N335">
        <v>0</v>
      </c>
      <c r="O335">
        <v>0</v>
      </c>
      <c r="P335">
        <v>0</v>
      </c>
      <c r="Q335">
        <v>0</v>
      </c>
      <c r="R335">
        <v>0</v>
      </c>
      <c r="S335">
        <v>0</v>
      </c>
      <c r="T335">
        <v>0</v>
      </c>
      <c r="U335">
        <v>0</v>
      </c>
      <c r="V335">
        <v>0</v>
      </c>
      <c r="W335">
        <v>0</v>
      </c>
      <c r="X335">
        <v>0</v>
      </c>
      <c r="Y335">
        <v>0</v>
      </c>
      <c r="Z335">
        <v>0</v>
      </c>
      <c r="AA335">
        <v>0</v>
      </c>
      <c r="AB335">
        <v>0</v>
      </c>
      <c r="AC335">
        <v>0</v>
      </c>
      <c r="AD335">
        <v>0</v>
      </c>
      <c r="AE335">
        <v>0</v>
      </c>
    </row>
    <row r="336" spans="1:31" x14ac:dyDescent="0.2">
      <c r="A336">
        <v>1121</v>
      </c>
      <c r="B336">
        <v>1</v>
      </c>
      <c r="C336" t="s">
        <v>328</v>
      </c>
      <c r="D336" t="s">
        <v>240</v>
      </c>
      <c r="E336">
        <v>41106</v>
      </c>
      <c r="F336">
        <v>40410</v>
      </c>
      <c r="G336" t="s">
        <v>241</v>
      </c>
      <c r="H336">
        <v>0</v>
      </c>
      <c r="I336">
        <v>0</v>
      </c>
      <c r="J336">
        <v>0</v>
      </c>
      <c r="K336">
        <v>0</v>
      </c>
      <c r="L336">
        <v>0</v>
      </c>
      <c r="M336">
        <v>0</v>
      </c>
      <c r="N336">
        <v>0</v>
      </c>
      <c r="O336">
        <v>0</v>
      </c>
      <c r="P336">
        <v>0</v>
      </c>
      <c r="Q336">
        <v>0</v>
      </c>
      <c r="R336">
        <v>0</v>
      </c>
      <c r="S336">
        <v>0</v>
      </c>
      <c r="T336">
        <v>0</v>
      </c>
      <c r="U336">
        <v>0</v>
      </c>
      <c r="V336">
        <v>0</v>
      </c>
      <c r="W336">
        <v>0</v>
      </c>
      <c r="X336">
        <v>0</v>
      </c>
      <c r="Y336">
        <v>0</v>
      </c>
      <c r="Z336">
        <v>0</v>
      </c>
      <c r="AA336">
        <v>0</v>
      </c>
      <c r="AB336">
        <v>0</v>
      </c>
      <c r="AC336">
        <v>0</v>
      </c>
      <c r="AD336">
        <v>0</v>
      </c>
      <c r="AE336">
        <v>0</v>
      </c>
    </row>
    <row r="337" spans="1:31" x14ac:dyDescent="0.2">
      <c r="A337">
        <v>1122</v>
      </c>
      <c r="B337">
        <v>1</v>
      </c>
      <c r="C337" t="s">
        <v>329</v>
      </c>
      <c r="D337" t="s">
        <v>240</v>
      </c>
      <c r="E337">
        <v>41108</v>
      </c>
      <c r="F337">
        <v>40410</v>
      </c>
      <c r="G337" t="s">
        <v>241</v>
      </c>
      <c r="H337">
        <v>0</v>
      </c>
      <c r="I337">
        <v>0</v>
      </c>
      <c r="J337">
        <v>0</v>
      </c>
      <c r="K337">
        <v>0</v>
      </c>
      <c r="L337">
        <v>0</v>
      </c>
      <c r="M337">
        <v>0</v>
      </c>
      <c r="N337">
        <v>0</v>
      </c>
      <c r="O337">
        <v>0</v>
      </c>
      <c r="P337">
        <v>0</v>
      </c>
      <c r="Q337">
        <v>0</v>
      </c>
      <c r="R337">
        <v>0</v>
      </c>
      <c r="S337">
        <v>0</v>
      </c>
      <c r="T337">
        <v>0</v>
      </c>
      <c r="U337">
        <v>0</v>
      </c>
      <c r="V337">
        <v>0</v>
      </c>
      <c r="W337">
        <v>0</v>
      </c>
      <c r="X337">
        <v>0</v>
      </c>
      <c r="Y337">
        <v>0</v>
      </c>
      <c r="Z337">
        <v>0</v>
      </c>
      <c r="AA337">
        <v>0</v>
      </c>
      <c r="AB337">
        <v>0</v>
      </c>
      <c r="AC337">
        <v>0</v>
      </c>
      <c r="AD337">
        <v>0</v>
      </c>
      <c r="AE337">
        <v>0</v>
      </c>
    </row>
    <row r="338" spans="1:31" x14ac:dyDescent="0.2">
      <c r="A338">
        <v>1124</v>
      </c>
      <c r="B338">
        <v>1</v>
      </c>
      <c r="C338" t="s">
        <v>330</v>
      </c>
      <c r="D338" t="s">
        <v>240</v>
      </c>
      <c r="E338">
        <v>41104</v>
      </c>
      <c r="F338">
        <v>40410</v>
      </c>
      <c r="G338" t="s">
        <v>241</v>
      </c>
      <c r="H338">
        <v>0</v>
      </c>
      <c r="I338">
        <v>0</v>
      </c>
      <c r="J338">
        <v>0</v>
      </c>
      <c r="K338">
        <v>0</v>
      </c>
      <c r="L338">
        <v>0</v>
      </c>
      <c r="M338">
        <v>0</v>
      </c>
      <c r="N338">
        <v>0</v>
      </c>
      <c r="O338">
        <v>0</v>
      </c>
      <c r="P338">
        <v>0</v>
      </c>
      <c r="Q338">
        <v>0</v>
      </c>
      <c r="R338">
        <v>0</v>
      </c>
      <c r="S338">
        <v>0</v>
      </c>
      <c r="T338">
        <v>0</v>
      </c>
      <c r="U338">
        <v>0</v>
      </c>
      <c r="V338">
        <v>0</v>
      </c>
      <c r="W338">
        <v>0</v>
      </c>
      <c r="X338">
        <v>0</v>
      </c>
      <c r="Y338">
        <v>0</v>
      </c>
      <c r="Z338">
        <v>0</v>
      </c>
      <c r="AA338">
        <v>0</v>
      </c>
      <c r="AB338">
        <v>0</v>
      </c>
      <c r="AC338">
        <v>0</v>
      </c>
      <c r="AD338">
        <v>0</v>
      </c>
      <c r="AE338">
        <v>120000</v>
      </c>
    </row>
    <row r="339" spans="1:31" x14ac:dyDescent="0.2">
      <c r="A339">
        <v>1126</v>
      </c>
      <c r="B339">
        <v>1</v>
      </c>
      <c r="C339" t="s">
        <v>331</v>
      </c>
      <c r="D339" t="s">
        <v>240</v>
      </c>
      <c r="E339">
        <v>41108</v>
      </c>
      <c r="F339">
        <v>40410</v>
      </c>
      <c r="G339" t="s">
        <v>241</v>
      </c>
      <c r="H339">
        <v>0</v>
      </c>
      <c r="I339">
        <v>0</v>
      </c>
      <c r="J339">
        <v>0</v>
      </c>
      <c r="K339">
        <v>0</v>
      </c>
      <c r="L339">
        <v>0</v>
      </c>
      <c r="M339">
        <v>0</v>
      </c>
      <c r="N339">
        <v>0</v>
      </c>
      <c r="O339">
        <v>0</v>
      </c>
      <c r="P339">
        <v>0</v>
      </c>
      <c r="Q339">
        <v>0</v>
      </c>
      <c r="R339">
        <v>0</v>
      </c>
      <c r="S339">
        <v>0</v>
      </c>
      <c r="T339">
        <v>0</v>
      </c>
      <c r="U339">
        <v>0</v>
      </c>
      <c r="V339">
        <v>0</v>
      </c>
      <c r="W339">
        <v>0</v>
      </c>
      <c r="X339">
        <v>0</v>
      </c>
      <c r="Y339">
        <v>0</v>
      </c>
      <c r="Z339">
        <v>0</v>
      </c>
      <c r="AA339">
        <v>0</v>
      </c>
      <c r="AB339">
        <v>0</v>
      </c>
      <c r="AC339">
        <v>0</v>
      </c>
      <c r="AD339">
        <v>0</v>
      </c>
      <c r="AE339">
        <v>0</v>
      </c>
    </row>
    <row r="340" spans="1:31" x14ac:dyDescent="0.2">
      <c r="A340">
        <v>1129</v>
      </c>
      <c r="B340">
        <v>1</v>
      </c>
      <c r="C340" t="s">
        <v>332</v>
      </c>
      <c r="D340" t="s">
        <v>240</v>
      </c>
      <c r="E340">
        <v>41104</v>
      </c>
      <c r="F340">
        <v>40410</v>
      </c>
      <c r="G340" t="s">
        <v>241</v>
      </c>
      <c r="H340">
        <v>0</v>
      </c>
      <c r="I340">
        <v>0</v>
      </c>
      <c r="J340">
        <v>0</v>
      </c>
      <c r="K340">
        <v>0</v>
      </c>
      <c r="L340">
        <v>0</v>
      </c>
      <c r="M340">
        <v>0</v>
      </c>
      <c r="N340">
        <v>0</v>
      </c>
      <c r="O340">
        <v>0</v>
      </c>
      <c r="P340">
        <v>0</v>
      </c>
      <c r="Q340">
        <v>0</v>
      </c>
      <c r="R340">
        <v>0</v>
      </c>
      <c r="S340">
        <v>0</v>
      </c>
      <c r="T340">
        <v>0</v>
      </c>
      <c r="U340">
        <v>0</v>
      </c>
      <c r="V340">
        <v>0</v>
      </c>
      <c r="W340">
        <v>0</v>
      </c>
      <c r="X340">
        <v>0</v>
      </c>
      <c r="Y340">
        <v>0</v>
      </c>
      <c r="Z340">
        <v>0</v>
      </c>
      <c r="AA340">
        <v>0</v>
      </c>
      <c r="AB340">
        <v>0</v>
      </c>
      <c r="AC340">
        <v>0</v>
      </c>
      <c r="AD340">
        <v>0</v>
      </c>
      <c r="AE340">
        <v>0</v>
      </c>
    </row>
    <row r="341" spans="1:31" x14ac:dyDescent="0.2">
      <c r="A341">
        <v>1133</v>
      </c>
      <c r="B341">
        <v>1</v>
      </c>
      <c r="C341" t="s">
        <v>333</v>
      </c>
      <c r="D341" t="s">
        <v>240</v>
      </c>
      <c r="E341">
        <v>41106</v>
      </c>
      <c r="F341">
        <v>40410</v>
      </c>
      <c r="G341" t="s">
        <v>241</v>
      </c>
      <c r="H341">
        <v>0</v>
      </c>
      <c r="I341">
        <v>0</v>
      </c>
      <c r="J341">
        <v>0</v>
      </c>
      <c r="K341">
        <v>0</v>
      </c>
      <c r="L341">
        <v>0</v>
      </c>
      <c r="M341">
        <v>0</v>
      </c>
      <c r="N341">
        <v>0</v>
      </c>
      <c r="O341">
        <v>0</v>
      </c>
      <c r="P341">
        <v>0</v>
      </c>
      <c r="Q341">
        <v>0</v>
      </c>
      <c r="R341">
        <v>0</v>
      </c>
      <c r="S341">
        <v>0</v>
      </c>
      <c r="T341">
        <v>0</v>
      </c>
      <c r="U341">
        <v>0</v>
      </c>
      <c r="V341">
        <v>0</v>
      </c>
      <c r="W341">
        <v>0</v>
      </c>
      <c r="X341">
        <v>0</v>
      </c>
      <c r="Y341">
        <v>0</v>
      </c>
      <c r="Z341">
        <v>0</v>
      </c>
      <c r="AA341">
        <v>0</v>
      </c>
      <c r="AB341">
        <v>0</v>
      </c>
      <c r="AC341">
        <v>0</v>
      </c>
      <c r="AD341">
        <v>0</v>
      </c>
      <c r="AE341">
        <v>0</v>
      </c>
    </row>
    <row r="342" spans="1:31" x14ac:dyDescent="0.2">
      <c r="A342">
        <v>1134</v>
      </c>
      <c r="B342">
        <v>1</v>
      </c>
      <c r="C342" t="s">
        <v>334</v>
      </c>
      <c r="D342" t="s">
        <v>240</v>
      </c>
      <c r="E342">
        <v>41106</v>
      </c>
      <c r="F342">
        <v>40410</v>
      </c>
      <c r="G342" t="s">
        <v>241</v>
      </c>
      <c r="H342">
        <v>0</v>
      </c>
      <c r="I342">
        <v>0</v>
      </c>
      <c r="J342">
        <v>0</v>
      </c>
      <c r="K342">
        <v>0</v>
      </c>
      <c r="L342">
        <v>0</v>
      </c>
      <c r="M342">
        <v>0</v>
      </c>
      <c r="N342">
        <v>0</v>
      </c>
      <c r="O342">
        <v>0</v>
      </c>
      <c r="P342">
        <v>0</v>
      </c>
      <c r="Q342">
        <v>0</v>
      </c>
      <c r="R342">
        <v>0</v>
      </c>
      <c r="S342">
        <v>0</v>
      </c>
      <c r="T342">
        <v>0</v>
      </c>
      <c r="U342">
        <v>0</v>
      </c>
      <c r="V342">
        <v>0</v>
      </c>
      <c r="W342">
        <v>0</v>
      </c>
      <c r="X342">
        <v>0</v>
      </c>
      <c r="Y342">
        <v>0</v>
      </c>
      <c r="Z342">
        <v>0</v>
      </c>
      <c r="AA342">
        <v>0</v>
      </c>
      <c r="AB342">
        <v>0</v>
      </c>
      <c r="AC342">
        <v>0</v>
      </c>
      <c r="AD342">
        <v>0</v>
      </c>
      <c r="AE342">
        <v>0</v>
      </c>
    </row>
    <row r="343" spans="1:31" x14ac:dyDescent="0.2">
      <c r="A343">
        <v>1135</v>
      </c>
      <c r="B343">
        <v>1</v>
      </c>
      <c r="C343" t="s">
        <v>335</v>
      </c>
      <c r="D343" t="s">
        <v>240</v>
      </c>
      <c r="E343">
        <v>41105</v>
      </c>
      <c r="F343">
        <v>40410</v>
      </c>
      <c r="G343" t="s">
        <v>241</v>
      </c>
      <c r="H343">
        <v>0</v>
      </c>
      <c r="I343">
        <v>0</v>
      </c>
      <c r="J343">
        <v>0</v>
      </c>
      <c r="K343">
        <v>0</v>
      </c>
      <c r="L343">
        <v>0</v>
      </c>
      <c r="M343">
        <v>0</v>
      </c>
      <c r="N343">
        <v>0</v>
      </c>
      <c r="O343">
        <v>0</v>
      </c>
      <c r="P343">
        <v>0</v>
      </c>
      <c r="Q343">
        <v>0</v>
      </c>
      <c r="R343">
        <v>0</v>
      </c>
      <c r="S343">
        <v>0</v>
      </c>
      <c r="T343">
        <v>0</v>
      </c>
      <c r="U343">
        <v>0</v>
      </c>
      <c r="V343">
        <v>0</v>
      </c>
      <c r="W343">
        <v>0</v>
      </c>
      <c r="X343">
        <v>0</v>
      </c>
      <c r="Y343">
        <v>0</v>
      </c>
      <c r="Z343">
        <v>0</v>
      </c>
      <c r="AA343">
        <v>0</v>
      </c>
      <c r="AB343">
        <v>0</v>
      </c>
      <c r="AC343">
        <v>0</v>
      </c>
      <c r="AD343">
        <v>0</v>
      </c>
      <c r="AE343">
        <v>0</v>
      </c>
    </row>
    <row r="344" spans="1:31" x14ac:dyDescent="0.2">
      <c r="A344">
        <v>1136</v>
      </c>
      <c r="B344">
        <v>1</v>
      </c>
      <c r="C344" t="s">
        <v>336</v>
      </c>
      <c r="D344" t="s">
        <v>240</v>
      </c>
      <c r="E344">
        <v>41105</v>
      </c>
      <c r="F344">
        <v>40410</v>
      </c>
      <c r="G344" t="s">
        <v>241</v>
      </c>
      <c r="H344">
        <v>0</v>
      </c>
      <c r="I344">
        <v>0</v>
      </c>
      <c r="J344">
        <v>0</v>
      </c>
      <c r="K344">
        <v>0</v>
      </c>
      <c r="L344">
        <v>0</v>
      </c>
      <c r="M344">
        <v>0</v>
      </c>
      <c r="N344">
        <v>0</v>
      </c>
      <c r="O344">
        <v>0</v>
      </c>
      <c r="P344">
        <v>0</v>
      </c>
      <c r="Q344">
        <v>0</v>
      </c>
      <c r="R344">
        <v>0</v>
      </c>
      <c r="S344">
        <v>0</v>
      </c>
      <c r="T344">
        <v>0</v>
      </c>
      <c r="U344">
        <v>0</v>
      </c>
      <c r="V344">
        <v>0</v>
      </c>
      <c r="W344">
        <v>0</v>
      </c>
      <c r="X344">
        <v>0</v>
      </c>
      <c r="Y344">
        <v>0</v>
      </c>
      <c r="Z344">
        <v>0</v>
      </c>
      <c r="AA344">
        <v>0</v>
      </c>
      <c r="AB344">
        <v>0</v>
      </c>
      <c r="AC344">
        <v>0</v>
      </c>
      <c r="AD344">
        <v>0</v>
      </c>
      <c r="AE344">
        <v>0</v>
      </c>
    </row>
    <row r="345" spans="1:31" x14ac:dyDescent="0.2">
      <c r="A345">
        <v>1137</v>
      </c>
      <c r="B345">
        <v>1</v>
      </c>
      <c r="C345" t="s">
        <v>337</v>
      </c>
      <c r="D345" t="s">
        <v>240</v>
      </c>
      <c r="E345">
        <v>41106</v>
      </c>
      <c r="F345">
        <v>40410</v>
      </c>
      <c r="G345" t="s">
        <v>241</v>
      </c>
      <c r="H345">
        <v>0</v>
      </c>
      <c r="I345">
        <v>0</v>
      </c>
      <c r="J345">
        <v>0</v>
      </c>
      <c r="K345">
        <v>0</v>
      </c>
      <c r="L345">
        <v>0</v>
      </c>
      <c r="M345">
        <v>0</v>
      </c>
      <c r="N345">
        <v>0</v>
      </c>
      <c r="O345">
        <v>0</v>
      </c>
      <c r="P345">
        <v>0</v>
      </c>
      <c r="Q345">
        <v>0</v>
      </c>
      <c r="R345">
        <v>0</v>
      </c>
      <c r="S345">
        <v>0</v>
      </c>
      <c r="T345">
        <v>0</v>
      </c>
      <c r="U345">
        <v>50000</v>
      </c>
      <c r="V345">
        <v>0</v>
      </c>
      <c r="W345">
        <v>0</v>
      </c>
      <c r="X345">
        <v>0</v>
      </c>
      <c r="Y345">
        <v>0</v>
      </c>
      <c r="Z345">
        <v>0</v>
      </c>
      <c r="AA345">
        <v>0</v>
      </c>
      <c r="AB345">
        <v>0</v>
      </c>
      <c r="AC345">
        <v>0</v>
      </c>
      <c r="AD345">
        <v>0</v>
      </c>
      <c r="AE345">
        <v>0</v>
      </c>
    </row>
    <row r="346" spans="1:31" x14ac:dyDescent="0.2">
      <c r="A346">
        <v>1137</v>
      </c>
      <c r="B346">
        <v>2</v>
      </c>
      <c r="C346" t="s">
        <v>337</v>
      </c>
      <c r="D346" t="s">
        <v>240</v>
      </c>
      <c r="E346">
        <v>41106</v>
      </c>
      <c r="F346">
        <v>40410</v>
      </c>
      <c r="G346" t="s">
        <v>241</v>
      </c>
      <c r="H346">
        <v>0</v>
      </c>
      <c r="I346">
        <v>0</v>
      </c>
      <c r="J346">
        <v>0</v>
      </c>
      <c r="K346">
        <v>0</v>
      </c>
      <c r="L346">
        <v>0</v>
      </c>
      <c r="M346">
        <v>0</v>
      </c>
      <c r="N346">
        <v>0</v>
      </c>
      <c r="O346">
        <v>0</v>
      </c>
      <c r="P346">
        <v>0</v>
      </c>
      <c r="Q346">
        <v>0</v>
      </c>
      <c r="R346">
        <v>0</v>
      </c>
      <c r="S346">
        <v>0</v>
      </c>
      <c r="T346">
        <v>0</v>
      </c>
      <c r="U346">
        <v>0</v>
      </c>
      <c r="V346">
        <v>0</v>
      </c>
      <c r="W346">
        <v>0</v>
      </c>
      <c r="X346">
        <v>0</v>
      </c>
      <c r="Y346">
        <v>0</v>
      </c>
      <c r="Z346">
        <v>0</v>
      </c>
      <c r="AA346">
        <v>0</v>
      </c>
      <c r="AB346">
        <v>0</v>
      </c>
      <c r="AC346">
        <v>0</v>
      </c>
      <c r="AD346">
        <v>0</v>
      </c>
      <c r="AE346">
        <v>0</v>
      </c>
    </row>
    <row r="347" spans="1:31" x14ac:dyDescent="0.2">
      <c r="A347">
        <v>1137</v>
      </c>
      <c r="B347">
        <v>3</v>
      </c>
      <c r="C347" t="s">
        <v>337</v>
      </c>
      <c r="D347" t="s">
        <v>240</v>
      </c>
      <c r="E347">
        <v>41106</v>
      </c>
      <c r="F347">
        <v>40410</v>
      </c>
      <c r="G347" t="s">
        <v>241</v>
      </c>
      <c r="H347">
        <v>0</v>
      </c>
      <c r="I347">
        <v>0</v>
      </c>
      <c r="J347">
        <v>0</v>
      </c>
      <c r="K347">
        <v>0</v>
      </c>
      <c r="L347">
        <v>0</v>
      </c>
      <c r="M347">
        <v>0</v>
      </c>
      <c r="N347">
        <v>0</v>
      </c>
      <c r="O347">
        <v>0</v>
      </c>
      <c r="P347">
        <v>0</v>
      </c>
      <c r="Q347">
        <v>0</v>
      </c>
      <c r="R347">
        <v>0</v>
      </c>
      <c r="S347">
        <v>0</v>
      </c>
      <c r="T347">
        <v>0</v>
      </c>
      <c r="U347">
        <v>0</v>
      </c>
      <c r="V347">
        <v>0</v>
      </c>
      <c r="W347">
        <v>0</v>
      </c>
      <c r="X347">
        <v>0</v>
      </c>
      <c r="Y347">
        <v>0</v>
      </c>
      <c r="Z347">
        <v>0</v>
      </c>
      <c r="AA347">
        <v>0</v>
      </c>
      <c r="AB347">
        <v>0</v>
      </c>
      <c r="AC347">
        <v>0</v>
      </c>
      <c r="AD347">
        <v>0</v>
      </c>
      <c r="AE347">
        <v>0</v>
      </c>
    </row>
    <row r="348" spans="1:31" x14ac:dyDescent="0.2">
      <c r="A348">
        <v>1138</v>
      </c>
      <c r="B348">
        <v>1</v>
      </c>
      <c r="C348" t="s">
        <v>338</v>
      </c>
      <c r="D348" t="s">
        <v>240</v>
      </c>
      <c r="E348">
        <v>41105</v>
      </c>
      <c r="F348">
        <v>40410</v>
      </c>
      <c r="G348" t="s">
        <v>241</v>
      </c>
      <c r="H348">
        <v>0</v>
      </c>
      <c r="I348">
        <v>0</v>
      </c>
      <c r="J348">
        <v>0</v>
      </c>
      <c r="K348">
        <v>0</v>
      </c>
      <c r="L348">
        <v>0</v>
      </c>
      <c r="M348">
        <v>0</v>
      </c>
      <c r="N348">
        <v>0</v>
      </c>
      <c r="O348">
        <v>0</v>
      </c>
      <c r="P348">
        <v>0</v>
      </c>
      <c r="Q348">
        <v>0</v>
      </c>
      <c r="R348">
        <v>0</v>
      </c>
      <c r="S348">
        <v>0</v>
      </c>
      <c r="T348">
        <v>0</v>
      </c>
      <c r="U348">
        <v>0</v>
      </c>
      <c r="V348">
        <v>20000</v>
      </c>
      <c r="W348">
        <v>0</v>
      </c>
      <c r="X348">
        <v>0</v>
      </c>
      <c r="Y348">
        <v>0</v>
      </c>
      <c r="Z348">
        <v>0</v>
      </c>
      <c r="AA348">
        <v>0</v>
      </c>
      <c r="AB348">
        <v>0</v>
      </c>
      <c r="AC348">
        <v>0</v>
      </c>
      <c r="AD348">
        <v>0</v>
      </c>
      <c r="AE348">
        <v>0</v>
      </c>
    </row>
    <row r="349" spans="1:31" x14ac:dyDescent="0.2">
      <c r="A349">
        <v>1138</v>
      </c>
      <c r="B349">
        <v>2</v>
      </c>
      <c r="C349" t="s">
        <v>338</v>
      </c>
      <c r="D349" t="s">
        <v>240</v>
      </c>
      <c r="E349">
        <v>41105</v>
      </c>
      <c r="F349">
        <v>40410</v>
      </c>
      <c r="G349" t="s">
        <v>241</v>
      </c>
      <c r="H349">
        <v>0</v>
      </c>
      <c r="I349">
        <v>0</v>
      </c>
      <c r="J349">
        <v>0</v>
      </c>
      <c r="K349">
        <v>0</v>
      </c>
      <c r="L349">
        <v>0</v>
      </c>
      <c r="M349">
        <v>0</v>
      </c>
      <c r="N349">
        <v>0</v>
      </c>
      <c r="O349">
        <v>0</v>
      </c>
      <c r="P349">
        <v>0</v>
      </c>
      <c r="Q349">
        <v>0</v>
      </c>
      <c r="R349">
        <v>0</v>
      </c>
      <c r="S349">
        <v>0</v>
      </c>
      <c r="T349">
        <v>0</v>
      </c>
      <c r="U349">
        <v>0</v>
      </c>
      <c r="V349">
        <v>0</v>
      </c>
      <c r="W349">
        <v>0</v>
      </c>
      <c r="X349">
        <v>0</v>
      </c>
      <c r="Y349">
        <v>0</v>
      </c>
      <c r="Z349">
        <v>0</v>
      </c>
      <c r="AA349">
        <v>0</v>
      </c>
      <c r="AB349">
        <v>0</v>
      </c>
      <c r="AC349">
        <v>0</v>
      </c>
      <c r="AD349">
        <v>0</v>
      </c>
      <c r="AE349">
        <v>0</v>
      </c>
    </row>
    <row r="350" spans="1:31" x14ac:dyDescent="0.2">
      <c r="A350">
        <v>1138</v>
      </c>
      <c r="B350">
        <v>3</v>
      </c>
      <c r="C350" t="s">
        <v>338</v>
      </c>
      <c r="D350" t="s">
        <v>240</v>
      </c>
      <c r="E350">
        <v>41105</v>
      </c>
      <c r="F350">
        <v>40410</v>
      </c>
      <c r="G350" t="s">
        <v>241</v>
      </c>
      <c r="H350">
        <v>0</v>
      </c>
      <c r="I350">
        <v>0</v>
      </c>
      <c r="J350">
        <v>0</v>
      </c>
      <c r="K350">
        <v>0</v>
      </c>
      <c r="L350">
        <v>0</v>
      </c>
      <c r="M350">
        <v>0</v>
      </c>
      <c r="N350">
        <v>0</v>
      </c>
      <c r="O350">
        <v>0</v>
      </c>
      <c r="P350">
        <v>0</v>
      </c>
      <c r="Q350">
        <v>0</v>
      </c>
      <c r="R350">
        <v>0</v>
      </c>
      <c r="S350">
        <v>0</v>
      </c>
      <c r="T350">
        <v>0</v>
      </c>
      <c r="U350">
        <v>0</v>
      </c>
      <c r="V350">
        <v>0</v>
      </c>
      <c r="W350">
        <v>0</v>
      </c>
      <c r="X350">
        <v>0</v>
      </c>
      <c r="Y350">
        <v>0</v>
      </c>
      <c r="Z350">
        <v>0</v>
      </c>
      <c r="AA350">
        <v>0</v>
      </c>
      <c r="AB350">
        <v>0</v>
      </c>
      <c r="AC350">
        <v>0</v>
      </c>
      <c r="AD350">
        <v>0</v>
      </c>
      <c r="AE350">
        <v>0</v>
      </c>
    </row>
    <row r="351" spans="1:31" x14ac:dyDescent="0.2">
      <c r="A351">
        <v>1139</v>
      </c>
      <c r="B351">
        <v>1</v>
      </c>
      <c r="C351" t="s">
        <v>339</v>
      </c>
      <c r="D351" t="s">
        <v>240</v>
      </c>
      <c r="E351">
        <v>41104</v>
      </c>
      <c r="F351">
        <v>40410</v>
      </c>
      <c r="G351" t="s">
        <v>241</v>
      </c>
      <c r="H351">
        <v>0</v>
      </c>
      <c r="I351">
        <v>0</v>
      </c>
      <c r="J351">
        <v>0</v>
      </c>
      <c r="K351">
        <v>0</v>
      </c>
      <c r="L351">
        <v>0</v>
      </c>
      <c r="M351">
        <v>0</v>
      </c>
      <c r="N351">
        <v>0</v>
      </c>
      <c r="O351">
        <v>0</v>
      </c>
      <c r="P351">
        <v>0</v>
      </c>
      <c r="Q351">
        <v>0</v>
      </c>
      <c r="R351">
        <v>0</v>
      </c>
      <c r="S351">
        <v>0</v>
      </c>
      <c r="T351">
        <v>0</v>
      </c>
      <c r="U351">
        <v>0</v>
      </c>
      <c r="V351">
        <v>0</v>
      </c>
      <c r="W351">
        <v>0</v>
      </c>
      <c r="X351">
        <v>0</v>
      </c>
      <c r="Y351">
        <v>0</v>
      </c>
      <c r="Z351">
        <v>0</v>
      </c>
      <c r="AA351">
        <v>0</v>
      </c>
      <c r="AB351">
        <v>0</v>
      </c>
      <c r="AC351">
        <v>20000</v>
      </c>
      <c r="AD351">
        <v>0</v>
      </c>
      <c r="AE351">
        <v>0</v>
      </c>
    </row>
    <row r="352" spans="1:31" x14ac:dyDescent="0.2">
      <c r="A352">
        <v>1139</v>
      </c>
      <c r="B352">
        <v>2</v>
      </c>
      <c r="C352" t="s">
        <v>339</v>
      </c>
      <c r="D352" t="s">
        <v>240</v>
      </c>
      <c r="E352">
        <v>41104</v>
      </c>
      <c r="F352">
        <v>40410</v>
      </c>
      <c r="G352" t="s">
        <v>241</v>
      </c>
      <c r="H352">
        <v>0</v>
      </c>
      <c r="I352">
        <v>0</v>
      </c>
      <c r="J352">
        <v>0</v>
      </c>
      <c r="K352">
        <v>0</v>
      </c>
      <c r="L352">
        <v>0</v>
      </c>
      <c r="M352">
        <v>0</v>
      </c>
      <c r="N352">
        <v>0</v>
      </c>
      <c r="O352">
        <v>0</v>
      </c>
      <c r="P352">
        <v>0</v>
      </c>
      <c r="Q352">
        <v>0</v>
      </c>
      <c r="R352">
        <v>0</v>
      </c>
      <c r="S352">
        <v>0</v>
      </c>
      <c r="T352">
        <v>0</v>
      </c>
      <c r="U352">
        <v>0</v>
      </c>
      <c r="V352">
        <v>0</v>
      </c>
      <c r="W352">
        <v>0</v>
      </c>
      <c r="X352">
        <v>0</v>
      </c>
      <c r="Y352">
        <v>0</v>
      </c>
      <c r="Z352">
        <v>0</v>
      </c>
      <c r="AA352">
        <v>0</v>
      </c>
      <c r="AB352">
        <v>0</v>
      </c>
      <c r="AC352">
        <v>0</v>
      </c>
      <c r="AD352">
        <v>0</v>
      </c>
      <c r="AE352">
        <v>0</v>
      </c>
    </row>
    <row r="353" spans="1:31" x14ac:dyDescent="0.2">
      <c r="A353">
        <v>1139</v>
      </c>
      <c r="B353">
        <v>3</v>
      </c>
      <c r="C353" t="s">
        <v>339</v>
      </c>
      <c r="D353" t="s">
        <v>240</v>
      </c>
      <c r="E353">
        <v>41104</v>
      </c>
      <c r="F353">
        <v>40410</v>
      </c>
      <c r="G353" t="s">
        <v>241</v>
      </c>
      <c r="H353">
        <v>0</v>
      </c>
      <c r="I353">
        <v>0</v>
      </c>
      <c r="J353">
        <v>0</v>
      </c>
      <c r="K353">
        <v>0</v>
      </c>
      <c r="L353">
        <v>0</v>
      </c>
      <c r="M353">
        <v>0</v>
      </c>
      <c r="N353">
        <v>0</v>
      </c>
      <c r="O353">
        <v>0</v>
      </c>
      <c r="P353">
        <v>0</v>
      </c>
      <c r="Q353">
        <v>0</v>
      </c>
      <c r="R353">
        <v>0</v>
      </c>
      <c r="S353">
        <v>0</v>
      </c>
      <c r="T353">
        <v>0</v>
      </c>
      <c r="U353">
        <v>0</v>
      </c>
      <c r="V353">
        <v>0</v>
      </c>
      <c r="W353">
        <v>0</v>
      </c>
      <c r="X353">
        <v>0</v>
      </c>
      <c r="Y353">
        <v>0</v>
      </c>
      <c r="Z353">
        <v>0</v>
      </c>
      <c r="AA353">
        <v>0</v>
      </c>
      <c r="AB353">
        <v>0</v>
      </c>
      <c r="AC353">
        <v>0</v>
      </c>
      <c r="AD353">
        <v>0</v>
      </c>
      <c r="AE353">
        <v>0</v>
      </c>
    </row>
    <row r="354" spans="1:31" x14ac:dyDescent="0.2">
      <c r="A354">
        <v>1140</v>
      </c>
      <c r="B354">
        <v>1</v>
      </c>
      <c r="C354" t="s">
        <v>340</v>
      </c>
      <c r="D354" t="s">
        <v>240</v>
      </c>
      <c r="E354">
        <v>41104</v>
      </c>
      <c r="F354">
        <v>40410</v>
      </c>
      <c r="G354" t="s">
        <v>241</v>
      </c>
      <c r="H354">
        <v>0</v>
      </c>
      <c r="I354">
        <v>0</v>
      </c>
      <c r="J354">
        <v>0</v>
      </c>
      <c r="K354">
        <v>0</v>
      </c>
      <c r="L354">
        <v>0</v>
      </c>
      <c r="M354">
        <v>0</v>
      </c>
      <c r="N354">
        <v>0</v>
      </c>
      <c r="O354">
        <v>0</v>
      </c>
      <c r="P354">
        <v>0</v>
      </c>
      <c r="Q354">
        <v>0</v>
      </c>
      <c r="R354">
        <v>0</v>
      </c>
      <c r="S354">
        <v>0</v>
      </c>
      <c r="T354">
        <v>0</v>
      </c>
      <c r="U354">
        <v>0</v>
      </c>
      <c r="V354">
        <v>15000</v>
      </c>
      <c r="W354">
        <v>0</v>
      </c>
      <c r="X354">
        <v>0</v>
      </c>
      <c r="Y354">
        <v>0</v>
      </c>
      <c r="Z354">
        <v>0</v>
      </c>
      <c r="AA354">
        <v>0</v>
      </c>
      <c r="AB354">
        <v>0</v>
      </c>
      <c r="AC354">
        <v>0</v>
      </c>
      <c r="AD354">
        <v>0</v>
      </c>
      <c r="AE354">
        <v>0</v>
      </c>
    </row>
    <row r="355" spans="1:31" x14ac:dyDescent="0.2">
      <c r="A355">
        <v>1140</v>
      </c>
      <c r="B355">
        <v>2</v>
      </c>
      <c r="C355" t="s">
        <v>340</v>
      </c>
      <c r="D355" t="s">
        <v>240</v>
      </c>
      <c r="E355">
        <v>41104</v>
      </c>
      <c r="F355">
        <v>40410</v>
      </c>
      <c r="G355" t="s">
        <v>241</v>
      </c>
      <c r="H355">
        <v>0</v>
      </c>
      <c r="I355">
        <v>0</v>
      </c>
      <c r="J355">
        <v>0</v>
      </c>
      <c r="K355">
        <v>0</v>
      </c>
      <c r="L355">
        <v>0</v>
      </c>
      <c r="M355">
        <v>0</v>
      </c>
      <c r="N355">
        <v>0</v>
      </c>
      <c r="O355">
        <v>0</v>
      </c>
      <c r="P355">
        <v>0</v>
      </c>
      <c r="Q355">
        <v>0</v>
      </c>
      <c r="R355">
        <v>0</v>
      </c>
      <c r="S355">
        <v>0</v>
      </c>
      <c r="T355">
        <v>0</v>
      </c>
      <c r="U355">
        <v>0</v>
      </c>
      <c r="V355">
        <v>0</v>
      </c>
      <c r="W355">
        <v>0</v>
      </c>
      <c r="X355">
        <v>0</v>
      </c>
      <c r="Y355">
        <v>0</v>
      </c>
      <c r="Z355">
        <v>0</v>
      </c>
      <c r="AA355">
        <v>0</v>
      </c>
      <c r="AB355">
        <v>0</v>
      </c>
      <c r="AC355">
        <v>0</v>
      </c>
      <c r="AD355">
        <v>0</v>
      </c>
      <c r="AE355">
        <v>0</v>
      </c>
    </row>
    <row r="356" spans="1:31" x14ac:dyDescent="0.2">
      <c r="A356">
        <v>1140</v>
      </c>
      <c r="B356">
        <v>3</v>
      </c>
      <c r="C356" t="s">
        <v>340</v>
      </c>
      <c r="D356" t="s">
        <v>240</v>
      </c>
      <c r="E356">
        <v>41104</v>
      </c>
      <c r="F356">
        <v>40410</v>
      </c>
      <c r="G356" t="s">
        <v>241</v>
      </c>
      <c r="H356">
        <v>0</v>
      </c>
      <c r="I356">
        <v>0</v>
      </c>
      <c r="J356">
        <v>0</v>
      </c>
      <c r="K356">
        <v>0</v>
      </c>
      <c r="L356">
        <v>0</v>
      </c>
      <c r="M356">
        <v>0</v>
      </c>
      <c r="N356">
        <v>0</v>
      </c>
      <c r="O356">
        <v>0</v>
      </c>
      <c r="P356">
        <v>0</v>
      </c>
      <c r="Q356">
        <v>0</v>
      </c>
      <c r="R356">
        <v>0</v>
      </c>
      <c r="S356">
        <v>0</v>
      </c>
      <c r="T356">
        <v>0</v>
      </c>
      <c r="U356">
        <v>0</v>
      </c>
      <c r="V356">
        <v>0</v>
      </c>
      <c r="W356">
        <v>0</v>
      </c>
      <c r="X356">
        <v>0</v>
      </c>
      <c r="Y356">
        <v>0</v>
      </c>
      <c r="Z356">
        <v>0</v>
      </c>
      <c r="AA356">
        <v>0</v>
      </c>
      <c r="AB356">
        <v>0</v>
      </c>
      <c r="AC356">
        <v>0</v>
      </c>
      <c r="AD356">
        <v>0</v>
      </c>
      <c r="AE356">
        <v>0</v>
      </c>
    </row>
    <row r="357" spans="1:31" x14ac:dyDescent="0.2">
      <c r="A357">
        <v>1141</v>
      </c>
      <c r="B357">
        <v>1</v>
      </c>
      <c r="C357" t="s">
        <v>341</v>
      </c>
      <c r="D357" t="s">
        <v>240</v>
      </c>
      <c r="E357">
        <v>41107</v>
      </c>
      <c r="F357">
        <v>40410</v>
      </c>
      <c r="G357" t="s">
        <v>241</v>
      </c>
      <c r="H357">
        <v>0</v>
      </c>
      <c r="I357">
        <v>0</v>
      </c>
      <c r="J357">
        <v>0</v>
      </c>
      <c r="K357">
        <v>0</v>
      </c>
      <c r="L357">
        <v>0</v>
      </c>
      <c r="M357">
        <v>0</v>
      </c>
      <c r="N357">
        <v>0</v>
      </c>
      <c r="O357">
        <v>0</v>
      </c>
      <c r="P357">
        <v>0</v>
      </c>
      <c r="Q357">
        <v>0</v>
      </c>
      <c r="R357">
        <v>0</v>
      </c>
      <c r="S357">
        <v>0</v>
      </c>
      <c r="T357">
        <v>0</v>
      </c>
      <c r="U357">
        <v>0</v>
      </c>
      <c r="V357">
        <v>0</v>
      </c>
      <c r="W357">
        <v>0</v>
      </c>
      <c r="X357">
        <v>0</v>
      </c>
      <c r="Y357">
        <v>0</v>
      </c>
      <c r="Z357">
        <v>0</v>
      </c>
      <c r="AA357">
        <v>0</v>
      </c>
      <c r="AB357">
        <v>0</v>
      </c>
      <c r="AC357">
        <v>0</v>
      </c>
      <c r="AD357">
        <v>0</v>
      </c>
      <c r="AE357">
        <v>0</v>
      </c>
    </row>
    <row r="358" spans="1:31" x14ac:dyDescent="0.2">
      <c r="A358">
        <v>1142</v>
      </c>
      <c r="B358">
        <v>1</v>
      </c>
      <c r="C358" t="s">
        <v>342</v>
      </c>
      <c r="D358" t="s">
        <v>240</v>
      </c>
      <c r="E358">
        <v>41106</v>
      </c>
      <c r="F358">
        <v>40410</v>
      </c>
      <c r="G358" t="s">
        <v>241</v>
      </c>
      <c r="H358">
        <v>0</v>
      </c>
      <c r="I358">
        <v>0</v>
      </c>
      <c r="J358">
        <v>0</v>
      </c>
      <c r="K358">
        <v>0</v>
      </c>
      <c r="L358">
        <v>0</v>
      </c>
      <c r="M358">
        <v>0</v>
      </c>
      <c r="N358">
        <v>0</v>
      </c>
      <c r="O358">
        <v>0</v>
      </c>
      <c r="P358">
        <v>0</v>
      </c>
      <c r="Q358">
        <v>0</v>
      </c>
      <c r="R358">
        <v>0</v>
      </c>
      <c r="S358">
        <v>0</v>
      </c>
      <c r="T358">
        <v>0</v>
      </c>
      <c r="U358">
        <v>0</v>
      </c>
      <c r="V358">
        <v>0</v>
      </c>
      <c r="W358">
        <v>0</v>
      </c>
      <c r="X358">
        <v>0</v>
      </c>
      <c r="Y358">
        <v>0</v>
      </c>
      <c r="Z358">
        <v>0</v>
      </c>
      <c r="AA358">
        <v>0</v>
      </c>
      <c r="AB358">
        <v>0</v>
      </c>
      <c r="AC358">
        <v>0</v>
      </c>
      <c r="AD358">
        <v>0</v>
      </c>
      <c r="AE358">
        <v>0</v>
      </c>
    </row>
    <row r="359" spans="1:31" x14ac:dyDescent="0.2">
      <c r="A359">
        <v>1142</v>
      </c>
      <c r="B359">
        <v>2</v>
      </c>
      <c r="C359" t="s">
        <v>342</v>
      </c>
      <c r="D359" t="s">
        <v>240</v>
      </c>
      <c r="E359">
        <v>41106</v>
      </c>
      <c r="F359">
        <v>40410</v>
      </c>
      <c r="G359" t="s">
        <v>241</v>
      </c>
      <c r="H359">
        <v>0</v>
      </c>
      <c r="I359">
        <v>0</v>
      </c>
      <c r="J359">
        <v>0</v>
      </c>
      <c r="K359">
        <v>0</v>
      </c>
      <c r="L359">
        <v>0</v>
      </c>
      <c r="M359">
        <v>0</v>
      </c>
      <c r="N359">
        <v>0</v>
      </c>
      <c r="O359">
        <v>0</v>
      </c>
      <c r="P359">
        <v>0</v>
      </c>
      <c r="Q359">
        <v>0</v>
      </c>
      <c r="R359">
        <v>0</v>
      </c>
      <c r="S359">
        <v>0</v>
      </c>
      <c r="T359">
        <v>0</v>
      </c>
      <c r="U359">
        <v>0</v>
      </c>
      <c r="V359">
        <v>0</v>
      </c>
      <c r="W359">
        <v>0</v>
      </c>
      <c r="X359">
        <v>0</v>
      </c>
      <c r="Y359">
        <v>0</v>
      </c>
      <c r="Z359">
        <v>0</v>
      </c>
      <c r="AA359">
        <v>0</v>
      </c>
      <c r="AB359">
        <v>0</v>
      </c>
      <c r="AC359">
        <v>0</v>
      </c>
      <c r="AD359">
        <v>0</v>
      </c>
      <c r="AE359">
        <v>0</v>
      </c>
    </row>
    <row r="360" spans="1:31" x14ac:dyDescent="0.2">
      <c r="A360">
        <v>1143</v>
      </c>
      <c r="B360">
        <v>1</v>
      </c>
      <c r="C360" t="s">
        <v>343</v>
      </c>
      <c r="D360" t="s">
        <v>240</v>
      </c>
      <c r="E360">
        <v>41105</v>
      </c>
      <c r="F360">
        <v>40410</v>
      </c>
      <c r="G360" t="s">
        <v>241</v>
      </c>
      <c r="H360">
        <v>0</v>
      </c>
      <c r="I360">
        <v>0</v>
      </c>
      <c r="J360">
        <v>0</v>
      </c>
      <c r="K360">
        <v>0</v>
      </c>
      <c r="L360">
        <v>0</v>
      </c>
      <c r="M360">
        <v>0</v>
      </c>
      <c r="N360">
        <v>0</v>
      </c>
      <c r="O360">
        <v>0</v>
      </c>
      <c r="P360">
        <v>0</v>
      </c>
      <c r="Q360">
        <v>0</v>
      </c>
      <c r="R360">
        <v>0</v>
      </c>
      <c r="S360">
        <v>0</v>
      </c>
      <c r="T360">
        <v>0</v>
      </c>
      <c r="U360">
        <v>0</v>
      </c>
      <c r="V360">
        <v>15000</v>
      </c>
      <c r="W360">
        <v>0</v>
      </c>
      <c r="X360">
        <v>0</v>
      </c>
      <c r="Y360">
        <v>0</v>
      </c>
      <c r="Z360">
        <v>0</v>
      </c>
      <c r="AA360">
        <v>0</v>
      </c>
      <c r="AB360">
        <v>0</v>
      </c>
      <c r="AC360">
        <v>0</v>
      </c>
      <c r="AD360">
        <v>0</v>
      </c>
      <c r="AE360">
        <v>0</v>
      </c>
    </row>
    <row r="361" spans="1:31" x14ac:dyDescent="0.2">
      <c r="A361">
        <v>1143</v>
      </c>
      <c r="B361">
        <v>2</v>
      </c>
      <c r="C361" t="s">
        <v>343</v>
      </c>
      <c r="D361" t="s">
        <v>240</v>
      </c>
      <c r="E361">
        <v>41105</v>
      </c>
      <c r="F361">
        <v>40410</v>
      </c>
      <c r="G361" t="s">
        <v>241</v>
      </c>
      <c r="H361">
        <v>0</v>
      </c>
      <c r="I361">
        <v>0</v>
      </c>
      <c r="J361">
        <v>0</v>
      </c>
      <c r="K361">
        <v>0</v>
      </c>
      <c r="L361">
        <v>0</v>
      </c>
      <c r="M361">
        <v>0</v>
      </c>
      <c r="N361">
        <v>0</v>
      </c>
      <c r="O361">
        <v>0</v>
      </c>
      <c r="P361">
        <v>0</v>
      </c>
      <c r="Q361">
        <v>0</v>
      </c>
      <c r="R361">
        <v>0</v>
      </c>
      <c r="S361">
        <v>0</v>
      </c>
      <c r="T361">
        <v>0</v>
      </c>
      <c r="U361">
        <v>0</v>
      </c>
      <c r="V361">
        <v>0</v>
      </c>
      <c r="W361">
        <v>0</v>
      </c>
      <c r="X361">
        <v>0</v>
      </c>
      <c r="Y361">
        <v>0</v>
      </c>
      <c r="Z361">
        <v>0</v>
      </c>
      <c r="AA361">
        <v>0</v>
      </c>
      <c r="AB361">
        <v>0</v>
      </c>
      <c r="AC361">
        <v>0</v>
      </c>
      <c r="AD361">
        <v>0</v>
      </c>
      <c r="AE361">
        <v>0</v>
      </c>
    </row>
    <row r="362" spans="1:31" x14ac:dyDescent="0.2">
      <c r="A362">
        <v>1143</v>
      </c>
      <c r="B362">
        <v>3</v>
      </c>
      <c r="C362" t="s">
        <v>343</v>
      </c>
      <c r="D362" t="s">
        <v>240</v>
      </c>
      <c r="E362">
        <v>41105</v>
      </c>
      <c r="F362">
        <v>40410</v>
      </c>
      <c r="G362" t="s">
        <v>241</v>
      </c>
      <c r="H362">
        <v>0</v>
      </c>
      <c r="I362">
        <v>0</v>
      </c>
      <c r="J362">
        <v>0</v>
      </c>
      <c r="K362">
        <v>0</v>
      </c>
      <c r="L362">
        <v>0</v>
      </c>
      <c r="M362">
        <v>0</v>
      </c>
      <c r="N362">
        <v>0</v>
      </c>
      <c r="O362">
        <v>0</v>
      </c>
      <c r="P362">
        <v>0</v>
      </c>
      <c r="Q362">
        <v>0</v>
      </c>
      <c r="R362">
        <v>0</v>
      </c>
      <c r="S362">
        <v>0</v>
      </c>
      <c r="T362">
        <v>0</v>
      </c>
      <c r="U362">
        <v>0</v>
      </c>
      <c r="V362">
        <v>0</v>
      </c>
      <c r="W362">
        <v>0</v>
      </c>
      <c r="X362">
        <v>0</v>
      </c>
      <c r="Y362">
        <v>0</v>
      </c>
      <c r="Z362">
        <v>0</v>
      </c>
      <c r="AA362">
        <v>0</v>
      </c>
      <c r="AB362">
        <v>0</v>
      </c>
      <c r="AC362">
        <v>0</v>
      </c>
      <c r="AD362">
        <v>0</v>
      </c>
      <c r="AE362">
        <v>0</v>
      </c>
    </row>
    <row r="363" spans="1:31" x14ac:dyDescent="0.2">
      <c r="A363">
        <v>1144</v>
      </c>
      <c r="B363">
        <v>1</v>
      </c>
      <c r="C363" t="s">
        <v>344</v>
      </c>
      <c r="D363" t="s">
        <v>240</v>
      </c>
      <c r="E363">
        <v>41107</v>
      </c>
      <c r="F363">
        <v>40410</v>
      </c>
      <c r="G363" t="s">
        <v>241</v>
      </c>
      <c r="H363">
        <v>0</v>
      </c>
      <c r="I363">
        <v>0</v>
      </c>
      <c r="J363">
        <v>0</v>
      </c>
      <c r="K363">
        <v>0</v>
      </c>
      <c r="L363">
        <v>0</v>
      </c>
      <c r="M363">
        <v>0</v>
      </c>
      <c r="N363">
        <v>0</v>
      </c>
      <c r="O363">
        <v>0</v>
      </c>
      <c r="P363">
        <v>0</v>
      </c>
      <c r="Q363">
        <v>0</v>
      </c>
      <c r="R363">
        <v>0</v>
      </c>
      <c r="S363">
        <v>0</v>
      </c>
      <c r="T363">
        <v>0</v>
      </c>
      <c r="U363">
        <v>0</v>
      </c>
      <c r="V363">
        <v>0</v>
      </c>
      <c r="W363">
        <v>0</v>
      </c>
      <c r="X363">
        <v>0</v>
      </c>
      <c r="Y363">
        <v>0</v>
      </c>
      <c r="Z363">
        <v>0</v>
      </c>
      <c r="AA363">
        <v>0</v>
      </c>
      <c r="AB363">
        <v>0</v>
      </c>
      <c r="AC363">
        <v>0</v>
      </c>
      <c r="AD363">
        <v>0</v>
      </c>
      <c r="AE363">
        <v>0</v>
      </c>
    </row>
    <row r="364" spans="1:31" x14ac:dyDescent="0.2">
      <c r="A364">
        <v>1144</v>
      </c>
      <c r="B364">
        <v>2</v>
      </c>
      <c r="C364" t="s">
        <v>344</v>
      </c>
      <c r="D364" t="s">
        <v>240</v>
      </c>
      <c r="E364">
        <v>41107</v>
      </c>
      <c r="F364">
        <v>40410</v>
      </c>
      <c r="G364" t="s">
        <v>241</v>
      </c>
      <c r="H364">
        <v>0</v>
      </c>
      <c r="I364">
        <v>0</v>
      </c>
      <c r="J364">
        <v>0</v>
      </c>
      <c r="K364">
        <v>0</v>
      </c>
      <c r="L364">
        <v>0</v>
      </c>
      <c r="M364">
        <v>0</v>
      </c>
      <c r="N364">
        <v>0</v>
      </c>
      <c r="O364">
        <v>0</v>
      </c>
      <c r="P364">
        <v>0</v>
      </c>
      <c r="Q364">
        <v>0</v>
      </c>
      <c r="R364">
        <v>0</v>
      </c>
      <c r="S364">
        <v>0</v>
      </c>
      <c r="T364">
        <v>0</v>
      </c>
      <c r="U364">
        <v>0</v>
      </c>
      <c r="V364">
        <v>0</v>
      </c>
      <c r="W364">
        <v>0</v>
      </c>
      <c r="X364">
        <v>0</v>
      </c>
      <c r="Y364">
        <v>0</v>
      </c>
      <c r="Z364">
        <v>0</v>
      </c>
      <c r="AA364">
        <v>0</v>
      </c>
      <c r="AB364">
        <v>0</v>
      </c>
      <c r="AC364">
        <v>0</v>
      </c>
      <c r="AD364">
        <v>0</v>
      </c>
      <c r="AE364">
        <v>0</v>
      </c>
    </row>
    <row r="365" spans="1:31" x14ac:dyDescent="0.2">
      <c r="A365">
        <v>1144</v>
      </c>
      <c r="B365">
        <v>3</v>
      </c>
      <c r="C365" t="s">
        <v>344</v>
      </c>
      <c r="D365" t="s">
        <v>240</v>
      </c>
      <c r="E365">
        <v>41107</v>
      </c>
      <c r="F365">
        <v>40410</v>
      </c>
      <c r="G365" t="s">
        <v>241</v>
      </c>
      <c r="H365">
        <v>0</v>
      </c>
      <c r="I365">
        <v>0</v>
      </c>
      <c r="J365">
        <v>0</v>
      </c>
      <c r="K365">
        <v>0</v>
      </c>
      <c r="L365">
        <v>0</v>
      </c>
      <c r="M365">
        <v>0</v>
      </c>
      <c r="N365">
        <v>0</v>
      </c>
      <c r="O365">
        <v>0</v>
      </c>
      <c r="P365">
        <v>0</v>
      </c>
      <c r="Q365">
        <v>0</v>
      </c>
      <c r="R365">
        <v>0</v>
      </c>
      <c r="S365">
        <v>0</v>
      </c>
      <c r="T365">
        <v>0</v>
      </c>
      <c r="U365">
        <v>0</v>
      </c>
      <c r="V365">
        <v>0</v>
      </c>
      <c r="W365">
        <v>0</v>
      </c>
      <c r="X365">
        <v>0</v>
      </c>
      <c r="Y365">
        <v>0</v>
      </c>
      <c r="Z365">
        <v>0</v>
      </c>
      <c r="AA365">
        <v>0</v>
      </c>
      <c r="AB365">
        <v>0</v>
      </c>
      <c r="AC365">
        <v>0</v>
      </c>
      <c r="AD365">
        <v>0</v>
      </c>
      <c r="AE365">
        <v>0</v>
      </c>
    </row>
    <row r="366" spans="1:31" x14ac:dyDescent="0.2">
      <c r="A366">
        <v>1145</v>
      </c>
      <c r="B366">
        <v>1</v>
      </c>
      <c r="C366" t="s">
        <v>345</v>
      </c>
      <c r="D366" t="s">
        <v>240</v>
      </c>
      <c r="E366">
        <v>41107</v>
      </c>
      <c r="F366">
        <v>40410</v>
      </c>
      <c r="G366" t="s">
        <v>241</v>
      </c>
      <c r="H366">
        <v>0</v>
      </c>
      <c r="I366">
        <v>0</v>
      </c>
      <c r="J366">
        <v>0</v>
      </c>
      <c r="K366">
        <v>0</v>
      </c>
      <c r="L366">
        <v>0</v>
      </c>
      <c r="M366">
        <v>0</v>
      </c>
      <c r="N366">
        <v>0</v>
      </c>
      <c r="O366">
        <v>0</v>
      </c>
      <c r="P366">
        <v>0</v>
      </c>
      <c r="Q366">
        <v>0</v>
      </c>
      <c r="R366">
        <v>0</v>
      </c>
      <c r="S366">
        <v>0</v>
      </c>
      <c r="T366">
        <v>0</v>
      </c>
      <c r="U366">
        <v>0</v>
      </c>
      <c r="V366">
        <v>0</v>
      </c>
      <c r="W366">
        <v>0</v>
      </c>
      <c r="X366">
        <v>0</v>
      </c>
      <c r="Y366">
        <v>0</v>
      </c>
      <c r="Z366">
        <v>0</v>
      </c>
      <c r="AA366">
        <v>0</v>
      </c>
      <c r="AB366">
        <v>0</v>
      </c>
      <c r="AC366">
        <v>0</v>
      </c>
      <c r="AD366">
        <v>0</v>
      </c>
      <c r="AE366">
        <v>0</v>
      </c>
    </row>
    <row r="367" spans="1:31" x14ac:dyDescent="0.2">
      <c r="A367">
        <v>1146</v>
      </c>
      <c r="B367">
        <v>1</v>
      </c>
      <c r="C367" t="s">
        <v>346</v>
      </c>
      <c r="D367" t="s">
        <v>240</v>
      </c>
      <c r="E367">
        <v>41107</v>
      </c>
      <c r="F367">
        <v>40410</v>
      </c>
      <c r="G367" t="s">
        <v>241</v>
      </c>
      <c r="H367">
        <v>0</v>
      </c>
      <c r="I367">
        <v>0</v>
      </c>
      <c r="J367">
        <v>0</v>
      </c>
      <c r="K367">
        <v>0</v>
      </c>
      <c r="L367">
        <v>0</v>
      </c>
      <c r="M367">
        <v>0</v>
      </c>
      <c r="N367">
        <v>0</v>
      </c>
      <c r="O367">
        <v>0</v>
      </c>
      <c r="P367">
        <v>0</v>
      </c>
      <c r="Q367">
        <v>0</v>
      </c>
      <c r="R367">
        <v>0</v>
      </c>
      <c r="S367">
        <v>0</v>
      </c>
      <c r="T367">
        <v>0</v>
      </c>
      <c r="U367">
        <v>0</v>
      </c>
      <c r="V367">
        <v>0</v>
      </c>
      <c r="W367">
        <v>0</v>
      </c>
      <c r="X367">
        <v>0</v>
      </c>
      <c r="Y367">
        <v>0</v>
      </c>
      <c r="Z367">
        <v>0</v>
      </c>
      <c r="AA367">
        <v>0</v>
      </c>
      <c r="AB367">
        <v>0</v>
      </c>
      <c r="AC367">
        <v>0</v>
      </c>
      <c r="AD367">
        <v>0</v>
      </c>
      <c r="AE367">
        <v>0</v>
      </c>
    </row>
    <row r="368" spans="1:31" x14ac:dyDescent="0.2">
      <c r="A368">
        <v>1147</v>
      </c>
      <c r="B368">
        <v>1</v>
      </c>
      <c r="C368" t="s">
        <v>347</v>
      </c>
      <c r="D368" t="s">
        <v>240</v>
      </c>
      <c r="E368">
        <v>41108</v>
      </c>
      <c r="F368">
        <v>40410</v>
      </c>
      <c r="G368" t="s">
        <v>241</v>
      </c>
      <c r="H368">
        <v>0</v>
      </c>
      <c r="I368">
        <v>0</v>
      </c>
      <c r="J368">
        <v>0</v>
      </c>
      <c r="K368">
        <v>0</v>
      </c>
      <c r="L368">
        <v>0</v>
      </c>
      <c r="M368">
        <v>0</v>
      </c>
      <c r="N368">
        <v>0</v>
      </c>
      <c r="O368">
        <v>0</v>
      </c>
      <c r="P368">
        <v>0</v>
      </c>
      <c r="Q368">
        <v>0</v>
      </c>
      <c r="R368">
        <v>0</v>
      </c>
      <c r="S368">
        <v>0</v>
      </c>
      <c r="T368">
        <v>0</v>
      </c>
      <c r="U368">
        <v>0</v>
      </c>
      <c r="V368">
        <v>0</v>
      </c>
      <c r="W368">
        <v>0</v>
      </c>
      <c r="X368">
        <v>0</v>
      </c>
      <c r="Y368">
        <v>0</v>
      </c>
      <c r="Z368">
        <v>0</v>
      </c>
      <c r="AA368">
        <v>0</v>
      </c>
      <c r="AB368">
        <v>0</v>
      </c>
      <c r="AC368">
        <v>0</v>
      </c>
      <c r="AD368">
        <v>0</v>
      </c>
      <c r="AE368">
        <v>0</v>
      </c>
    </row>
    <row r="369" spans="1:31" x14ac:dyDescent="0.2">
      <c r="A369">
        <v>1150</v>
      </c>
      <c r="B369">
        <v>1</v>
      </c>
      <c r="C369" t="s">
        <v>348</v>
      </c>
      <c r="D369" t="s">
        <v>240</v>
      </c>
      <c r="E369">
        <v>41106</v>
      </c>
      <c r="F369">
        <v>40410</v>
      </c>
      <c r="G369" t="s">
        <v>241</v>
      </c>
      <c r="H369">
        <v>0</v>
      </c>
      <c r="I369">
        <v>0</v>
      </c>
      <c r="J369">
        <v>0</v>
      </c>
      <c r="K369">
        <v>0</v>
      </c>
      <c r="L369">
        <v>0</v>
      </c>
      <c r="M369">
        <v>0</v>
      </c>
      <c r="N369">
        <v>0</v>
      </c>
      <c r="O369">
        <v>0</v>
      </c>
      <c r="P369">
        <v>0</v>
      </c>
      <c r="Q369">
        <v>0</v>
      </c>
      <c r="R369">
        <v>0</v>
      </c>
      <c r="S369">
        <v>0</v>
      </c>
      <c r="T369">
        <v>0</v>
      </c>
      <c r="U369">
        <v>0</v>
      </c>
      <c r="V369">
        <v>0</v>
      </c>
      <c r="W369">
        <v>0</v>
      </c>
      <c r="X369">
        <v>0</v>
      </c>
      <c r="Y369">
        <v>0</v>
      </c>
      <c r="Z369">
        <v>0</v>
      </c>
      <c r="AA369">
        <v>0</v>
      </c>
      <c r="AB369">
        <v>0</v>
      </c>
      <c r="AC369">
        <v>0</v>
      </c>
      <c r="AD369">
        <v>0</v>
      </c>
      <c r="AE369">
        <v>0</v>
      </c>
    </row>
    <row r="370" spans="1:31" x14ac:dyDescent="0.2">
      <c r="A370">
        <v>1151</v>
      </c>
      <c r="B370">
        <v>1</v>
      </c>
      <c r="C370" t="s">
        <v>349</v>
      </c>
      <c r="D370" t="s">
        <v>240</v>
      </c>
      <c r="E370">
        <v>41108</v>
      </c>
      <c r="F370">
        <v>40410</v>
      </c>
      <c r="G370" t="s">
        <v>241</v>
      </c>
      <c r="H370">
        <v>0</v>
      </c>
      <c r="I370">
        <v>0</v>
      </c>
      <c r="J370">
        <v>0</v>
      </c>
      <c r="K370">
        <v>0</v>
      </c>
      <c r="L370">
        <v>0</v>
      </c>
      <c r="M370">
        <v>0</v>
      </c>
      <c r="N370">
        <v>0</v>
      </c>
      <c r="O370">
        <v>0</v>
      </c>
      <c r="P370">
        <v>0</v>
      </c>
      <c r="Q370">
        <v>0</v>
      </c>
      <c r="R370">
        <v>0</v>
      </c>
      <c r="S370">
        <v>0</v>
      </c>
      <c r="T370">
        <v>0</v>
      </c>
      <c r="U370">
        <v>0</v>
      </c>
      <c r="V370">
        <v>0</v>
      </c>
      <c r="W370">
        <v>0</v>
      </c>
      <c r="X370">
        <v>0</v>
      </c>
      <c r="Y370">
        <v>0</v>
      </c>
      <c r="Z370">
        <v>0</v>
      </c>
      <c r="AA370">
        <v>0</v>
      </c>
      <c r="AB370">
        <v>0</v>
      </c>
      <c r="AC370">
        <v>0</v>
      </c>
      <c r="AD370">
        <v>0</v>
      </c>
      <c r="AE370">
        <v>0</v>
      </c>
    </row>
    <row r="371" spans="1:31" x14ac:dyDescent="0.2">
      <c r="A371">
        <v>1152</v>
      </c>
      <c r="B371">
        <v>1</v>
      </c>
      <c r="C371" t="s">
        <v>350</v>
      </c>
      <c r="D371" t="s">
        <v>240</v>
      </c>
      <c r="E371">
        <v>41108</v>
      </c>
      <c r="F371">
        <v>40410</v>
      </c>
      <c r="G371" t="s">
        <v>241</v>
      </c>
      <c r="H371">
        <v>0</v>
      </c>
      <c r="I371">
        <v>0</v>
      </c>
      <c r="J371">
        <v>0</v>
      </c>
      <c r="K371">
        <v>0</v>
      </c>
      <c r="L371">
        <v>0</v>
      </c>
      <c r="M371">
        <v>0</v>
      </c>
      <c r="N371">
        <v>0</v>
      </c>
      <c r="O371">
        <v>0</v>
      </c>
      <c r="P371">
        <v>0</v>
      </c>
      <c r="Q371">
        <v>0</v>
      </c>
      <c r="R371">
        <v>0</v>
      </c>
      <c r="S371">
        <v>0</v>
      </c>
      <c r="T371">
        <v>0</v>
      </c>
      <c r="U371">
        <v>0</v>
      </c>
      <c r="V371">
        <v>0</v>
      </c>
      <c r="W371">
        <v>0</v>
      </c>
      <c r="X371">
        <v>0</v>
      </c>
      <c r="Y371">
        <v>0</v>
      </c>
      <c r="Z371">
        <v>0</v>
      </c>
      <c r="AA371">
        <v>0</v>
      </c>
      <c r="AB371">
        <v>0</v>
      </c>
      <c r="AC371">
        <v>0</v>
      </c>
      <c r="AD371">
        <v>0</v>
      </c>
      <c r="AE371">
        <v>0</v>
      </c>
    </row>
    <row r="372" spans="1:31" x14ac:dyDescent="0.2">
      <c r="A372">
        <v>1153</v>
      </c>
      <c r="B372">
        <v>2</v>
      </c>
      <c r="C372" t="s">
        <v>351</v>
      </c>
      <c r="D372" t="s">
        <v>240</v>
      </c>
      <c r="E372">
        <v>41108</v>
      </c>
      <c r="F372">
        <v>40410</v>
      </c>
      <c r="G372" t="s">
        <v>241</v>
      </c>
      <c r="H372">
        <v>0</v>
      </c>
      <c r="I372">
        <v>0</v>
      </c>
      <c r="J372">
        <v>0</v>
      </c>
      <c r="K372">
        <v>0</v>
      </c>
      <c r="L372">
        <v>0</v>
      </c>
      <c r="M372">
        <v>0</v>
      </c>
      <c r="N372">
        <v>0</v>
      </c>
      <c r="O372">
        <v>0</v>
      </c>
      <c r="P372">
        <v>0</v>
      </c>
      <c r="Q372">
        <v>0</v>
      </c>
      <c r="R372">
        <v>0</v>
      </c>
      <c r="S372">
        <v>0</v>
      </c>
      <c r="T372">
        <v>0</v>
      </c>
      <c r="U372">
        <v>0</v>
      </c>
      <c r="V372">
        <v>0</v>
      </c>
      <c r="W372">
        <v>0</v>
      </c>
      <c r="X372">
        <v>0</v>
      </c>
      <c r="Y372">
        <v>0</v>
      </c>
      <c r="Z372">
        <v>0</v>
      </c>
      <c r="AA372">
        <v>0</v>
      </c>
      <c r="AB372">
        <v>0</v>
      </c>
      <c r="AC372">
        <v>0</v>
      </c>
      <c r="AD372">
        <v>0</v>
      </c>
      <c r="AE372">
        <v>0</v>
      </c>
    </row>
    <row r="373" spans="1:31" x14ac:dyDescent="0.2">
      <c r="A373">
        <v>1156</v>
      </c>
      <c r="B373">
        <v>1</v>
      </c>
      <c r="C373" t="s">
        <v>352</v>
      </c>
      <c r="D373" t="s">
        <v>240</v>
      </c>
      <c r="E373">
        <v>41108</v>
      </c>
      <c r="F373">
        <v>40410</v>
      </c>
      <c r="G373" t="s">
        <v>241</v>
      </c>
      <c r="H373">
        <v>0</v>
      </c>
      <c r="I373">
        <v>0</v>
      </c>
      <c r="J373">
        <v>0</v>
      </c>
      <c r="K373">
        <v>0</v>
      </c>
      <c r="L373">
        <v>0</v>
      </c>
      <c r="M373">
        <v>0</v>
      </c>
      <c r="N373">
        <v>0</v>
      </c>
      <c r="O373">
        <v>0</v>
      </c>
      <c r="P373">
        <v>0</v>
      </c>
      <c r="Q373">
        <v>0</v>
      </c>
      <c r="R373">
        <v>0</v>
      </c>
      <c r="S373">
        <v>0</v>
      </c>
      <c r="T373">
        <v>0</v>
      </c>
      <c r="U373">
        <v>0</v>
      </c>
      <c r="V373">
        <v>0</v>
      </c>
      <c r="W373">
        <v>0</v>
      </c>
      <c r="X373">
        <v>0</v>
      </c>
      <c r="Y373">
        <v>0</v>
      </c>
      <c r="Z373">
        <v>0</v>
      </c>
      <c r="AA373">
        <v>0</v>
      </c>
      <c r="AB373">
        <v>0</v>
      </c>
      <c r="AC373">
        <v>0</v>
      </c>
      <c r="AD373">
        <v>0</v>
      </c>
      <c r="AE373">
        <v>0</v>
      </c>
    </row>
    <row r="374" spans="1:31" x14ac:dyDescent="0.2">
      <c r="A374">
        <v>1157</v>
      </c>
      <c r="B374">
        <v>1</v>
      </c>
      <c r="C374" t="s">
        <v>353</v>
      </c>
      <c r="D374" t="s">
        <v>240</v>
      </c>
      <c r="E374">
        <v>41107</v>
      </c>
      <c r="F374">
        <v>40410</v>
      </c>
      <c r="G374" t="s">
        <v>241</v>
      </c>
      <c r="H374">
        <v>0</v>
      </c>
      <c r="I374">
        <v>0</v>
      </c>
      <c r="J374">
        <v>0</v>
      </c>
      <c r="K374">
        <v>0</v>
      </c>
      <c r="L374">
        <v>0</v>
      </c>
      <c r="M374">
        <v>0</v>
      </c>
      <c r="N374">
        <v>0</v>
      </c>
      <c r="O374">
        <v>0</v>
      </c>
      <c r="P374">
        <v>0</v>
      </c>
      <c r="Q374">
        <v>0</v>
      </c>
      <c r="R374">
        <v>0</v>
      </c>
      <c r="S374">
        <v>0</v>
      </c>
      <c r="T374">
        <v>0</v>
      </c>
      <c r="U374">
        <v>0</v>
      </c>
      <c r="V374">
        <v>0</v>
      </c>
      <c r="W374">
        <v>0</v>
      </c>
      <c r="X374">
        <v>0</v>
      </c>
      <c r="Y374">
        <v>0</v>
      </c>
      <c r="Z374">
        <v>0</v>
      </c>
      <c r="AA374">
        <v>0</v>
      </c>
      <c r="AB374">
        <v>0</v>
      </c>
      <c r="AC374">
        <v>0</v>
      </c>
      <c r="AD374">
        <v>0</v>
      </c>
      <c r="AE374">
        <v>0</v>
      </c>
    </row>
    <row r="375" spans="1:31" x14ac:dyDescent="0.2">
      <c r="A375">
        <v>1158</v>
      </c>
      <c r="B375">
        <v>1</v>
      </c>
      <c r="C375" t="s">
        <v>354</v>
      </c>
      <c r="D375" t="s">
        <v>240</v>
      </c>
      <c r="E375">
        <v>41107</v>
      </c>
      <c r="F375">
        <v>40410</v>
      </c>
      <c r="G375" t="s">
        <v>241</v>
      </c>
      <c r="H375">
        <v>833</v>
      </c>
      <c r="I375">
        <v>833</v>
      </c>
      <c r="J375">
        <v>833</v>
      </c>
      <c r="K375">
        <v>833</v>
      </c>
      <c r="L375">
        <v>833</v>
      </c>
      <c r="M375">
        <v>833</v>
      </c>
      <c r="N375">
        <v>833</v>
      </c>
      <c r="O375">
        <v>833</v>
      </c>
      <c r="P375">
        <v>833</v>
      </c>
      <c r="Q375">
        <v>833</v>
      </c>
      <c r="R375">
        <v>833</v>
      </c>
      <c r="S375">
        <v>837</v>
      </c>
      <c r="T375">
        <v>833</v>
      </c>
      <c r="U375">
        <v>833</v>
      </c>
      <c r="V375">
        <v>833</v>
      </c>
      <c r="W375">
        <v>833</v>
      </c>
      <c r="X375">
        <v>833</v>
      </c>
      <c r="Y375">
        <v>833</v>
      </c>
      <c r="Z375">
        <v>833</v>
      </c>
      <c r="AA375">
        <v>833</v>
      </c>
      <c r="AB375">
        <v>833</v>
      </c>
      <c r="AC375">
        <v>833</v>
      </c>
      <c r="AD375">
        <v>833</v>
      </c>
      <c r="AE375">
        <v>837</v>
      </c>
    </row>
    <row r="376" spans="1:31" x14ac:dyDescent="0.2">
      <c r="A376">
        <v>1165</v>
      </c>
      <c r="B376">
        <v>1</v>
      </c>
      <c r="C376" t="s">
        <v>355</v>
      </c>
      <c r="D376" t="s">
        <v>240</v>
      </c>
      <c r="E376">
        <v>41106</v>
      </c>
      <c r="F376">
        <v>40410</v>
      </c>
      <c r="G376" t="s">
        <v>241</v>
      </c>
      <c r="H376">
        <v>0</v>
      </c>
      <c r="I376">
        <v>0</v>
      </c>
      <c r="J376">
        <v>0</v>
      </c>
      <c r="K376">
        <v>0</v>
      </c>
      <c r="L376">
        <v>0</v>
      </c>
      <c r="M376">
        <v>0</v>
      </c>
      <c r="N376">
        <v>0</v>
      </c>
      <c r="O376">
        <v>0</v>
      </c>
      <c r="P376">
        <v>0</v>
      </c>
      <c r="Q376">
        <v>0</v>
      </c>
      <c r="R376">
        <v>0</v>
      </c>
      <c r="S376">
        <v>0</v>
      </c>
      <c r="T376">
        <v>0</v>
      </c>
      <c r="U376">
        <v>0</v>
      </c>
      <c r="V376">
        <v>0</v>
      </c>
      <c r="W376">
        <v>0</v>
      </c>
      <c r="X376">
        <v>0</v>
      </c>
      <c r="Y376">
        <v>0</v>
      </c>
      <c r="Z376">
        <v>0</v>
      </c>
      <c r="AA376">
        <v>0</v>
      </c>
      <c r="AB376">
        <v>0</v>
      </c>
      <c r="AC376">
        <v>0</v>
      </c>
      <c r="AD376">
        <v>0</v>
      </c>
      <c r="AE376">
        <v>0</v>
      </c>
    </row>
    <row r="377" spans="1:31" x14ac:dyDescent="0.2">
      <c r="A377">
        <v>1166</v>
      </c>
      <c r="B377">
        <v>1</v>
      </c>
      <c r="C377" t="s">
        <v>356</v>
      </c>
      <c r="D377" t="s">
        <v>240</v>
      </c>
      <c r="E377">
        <v>41107</v>
      </c>
      <c r="F377">
        <v>40410</v>
      </c>
      <c r="G377" t="s">
        <v>241</v>
      </c>
      <c r="H377">
        <v>0</v>
      </c>
      <c r="I377">
        <v>0</v>
      </c>
      <c r="J377">
        <v>0</v>
      </c>
      <c r="K377">
        <v>0</v>
      </c>
      <c r="L377">
        <v>0</v>
      </c>
      <c r="M377">
        <v>0</v>
      </c>
      <c r="N377">
        <v>0</v>
      </c>
      <c r="O377">
        <v>0</v>
      </c>
      <c r="P377">
        <v>0</v>
      </c>
      <c r="Q377">
        <v>0</v>
      </c>
      <c r="R377">
        <v>0</v>
      </c>
      <c r="S377">
        <v>0</v>
      </c>
      <c r="T377">
        <v>0</v>
      </c>
      <c r="U377">
        <v>0</v>
      </c>
      <c r="V377">
        <v>0</v>
      </c>
      <c r="W377">
        <v>0</v>
      </c>
      <c r="X377">
        <v>0</v>
      </c>
      <c r="Y377">
        <v>0</v>
      </c>
      <c r="Z377">
        <v>0</v>
      </c>
      <c r="AA377">
        <v>0</v>
      </c>
      <c r="AB377">
        <v>0</v>
      </c>
      <c r="AC377">
        <v>0</v>
      </c>
      <c r="AD377">
        <v>0</v>
      </c>
      <c r="AE377">
        <v>0</v>
      </c>
    </row>
    <row r="378" spans="1:31" x14ac:dyDescent="0.2">
      <c r="A378">
        <v>1167</v>
      </c>
      <c r="B378">
        <v>1</v>
      </c>
      <c r="C378" t="s">
        <v>357</v>
      </c>
      <c r="D378" t="s">
        <v>240</v>
      </c>
      <c r="E378">
        <v>41108</v>
      </c>
      <c r="F378">
        <v>40410</v>
      </c>
      <c r="G378" t="s">
        <v>241</v>
      </c>
      <c r="H378">
        <v>417</v>
      </c>
      <c r="I378">
        <v>417</v>
      </c>
      <c r="J378">
        <v>417</v>
      </c>
      <c r="K378">
        <v>417</v>
      </c>
      <c r="L378">
        <v>417</v>
      </c>
      <c r="M378">
        <v>417</v>
      </c>
      <c r="N378">
        <v>417</v>
      </c>
      <c r="O378">
        <v>417</v>
      </c>
      <c r="P378">
        <v>417</v>
      </c>
      <c r="Q378">
        <v>417</v>
      </c>
      <c r="R378">
        <v>417</v>
      </c>
      <c r="S378">
        <v>413</v>
      </c>
      <c r="T378">
        <v>417</v>
      </c>
      <c r="U378">
        <v>417</v>
      </c>
      <c r="V378">
        <v>417</v>
      </c>
      <c r="W378">
        <v>417</v>
      </c>
      <c r="X378">
        <v>417</v>
      </c>
      <c r="Y378">
        <v>417</v>
      </c>
      <c r="Z378">
        <v>417</v>
      </c>
      <c r="AA378">
        <v>417</v>
      </c>
      <c r="AB378">
        <v>417</v>
      </c>
      <c r="AC378">
        <v>417</v>
      </c>
      <c r="AD378">
        <v>417</v>
      </c>
      <c r="AE378">
        <v>413</v>
      </c>
    </row>
    <row r="379" spans="1:31" x14ac:dyDescent="0.2">
      <c r="A379">
        <v>1168</v>
      </c>
      <c r="B379">
        <v>1</v>
      </c>
      <c r="C379" t="s">
        <v>358</v>
      </c>
      <c r="D379" t="s">
        <v>240</v>
      </c>
      <c r="E379">
        <v>41106</v>
      </c>
      <c r="F379">
        <v>40410</v>
      </c>
      <c r="G379" t="s">
        <v>241</v>
      </c>
      <c r="H379">
        <v>833</v>
      </c>
      <c r="I379">
        <v>833</v>
      </c>
      <c r="J379">
        <v>833</v>
      </c>
      <c r="K379">
        <v>833</v>
      </c>
      <c r="L379">
        <v>833</v>
      </c>
      <c r="M379">
        <v>833</v>
      </c>
      <c r="N379">
        <v>833</v>
      </c>
      <c r="O379">
        <v>833</v>
      </c>
      <c r="P379">
        <v>833</v>
      </c>
      <c r="Q379">
        <v>833</v>
      </c>
      <c r="R379">
        <v>833</v>
      </c>
      <c r="S379">
        <v>837</v>
      </c>
      <c r="T379">
        <v>833</v>
      </c>
      <c r="U379">
        <v>833</v>
      </c>
      <c r="V379">
        <v>833</v>
      </c>
      <c r="W379">
        <v>833</v>
      </c>
      <c r="X379">
        <v>833</v>
      </c>
      <c r="Y379">
        <v>833</v>
      </c>
      <c r="Z379">
        <v>833</v>
      </c>
      <c r="AA379">
        <v>833</v>
      </c>
      <c r="AB379">
        <v>833</v>
      </c>
      <c r="AC379">
        <v>833</v>
      </c>
      <c r="AD379">
        <v>833</v>
      </c>
      <c r="AE379">
        <v>837</v>
      </c>
    </row>
    <row r="380" spans="1:31" x14ac:dyDescent="0.2">
      <c r="A380">
        <v>1169</v>
      </c>
      <c r="B380">
        <v>1</v>
      </c>
      <c r="C380" t="s">
        <v>359</v>
      </c>
      <c r="D380" t="s">
        <v>240</v>
      </c>
      <c r="E380">
        <v>41107</v>
      </c>
      <c r="F380">
        <v>40410</v>
      </c>
      <c r="G380" t="s">
        <v>241</v>
      </c>
      <c r="H380">
        <v>0</v>
      </c>
      <c r="I380">
        <v>0</v>
      </c>
      <c r="J380">
        <v>0</v>
      </c>
      <c r="K380">
        <v>0</v>
      </c>
      <c r="L380">
        <v>0</v>
      </c>
      <c r="M380">
        <v>0</v>
      </c>
      <c r="N380">
        <v>0</v>
      </c>
      <c r="O380">
        <v>0</v>
      </c>
      <c r="P380">
        <v>0</v>
      </c>
      <c r="Q380">
        <v>0</v>
      </c>
      <c r="R380">
        <v>0</v>
      </c>
      <c r="S380">
        <v>0</v>
      </c>
      <c r="T380">
        <v>0</v>
      </c>
      <c r="U380">
        <v>0</v>
      </c>
      <c r="V380">
        <v>0</v>
      </c>
      <c r="W380">
        <v>0</v>
      </c>
      <c r="X380">
        <v>0</v>
      </c>
      <c r="Y380">
        <v>0</v>
      </c>
      <c r="Z380">
        <v>0</v>
      </c>
      <c r="AA380">
        <v>0</v>
      </c>
      <c r="AB380">
        <v>0</v>
      </c>
      <c r="AC380">
        <v>0</v>
      </c>
      <c r="AD380">
        <v>0</v>
      </c>
      <c r="AE380">
        <v>0</v>
      </c>
    </row>
    <row r="381" spans="1:31" x14ac:dyDescent="0.2">
      <c r="A381">
        <v>1169</v>
      </c>
      <c r="B381">
        <v>2</v>
      </c>
      <c r="C381" t="s">
        <v>359</v>
      </c>
      <c r="D381" t="s">
        <v>240</v>
      </c>
      <c r="E381">
        <v>41107</v>
      </c>
      <c r="F381">
        <v>40410</v>
      </c>
      <c r="G381" t="s">
        <v>241</v>
      </c>
      <c r="H381">
        <v>0</v>
      </c>
      <c r="I381">
        <v>0</v>
      </c>
      <c r="J381">
        <v>0</v>
      </c>
      <c r="K381">
        <v>0</v>
      </c>
      <c r="L381">
        <v>0</v>
      </c>
      <c r="M381">
        <v>0</v>
      </c>
      <c r="N381">
        <v>0</v>
      </c>
      <c r="O381">
        <v>0</v>
      </c>
      <c r="P381">
        <v>0</v>
      </c>
      <c r="Q381">
        <v>0</v>
      </c>
      <c r="R381">
        <v>0</v>
      </c>
      <c r="S381">
        <v>0</v>
      </c>
      <c r="T381">
        <v>0</v>
      </c>
      <c r="U381">
        <v>0</v>
      </c>
      <c r="V381">
        <v>0</v>
      </c>
      <c r="W381">
        <v>0</v>
      </c>
      <c r="X381">
        <v>0</v>
      </c>
      <c r="Y381">
        <v>0</v>
      </c>
      <c r="Z381">
        <v>0</v>
      </c>
      <c r="AA381">
        <v>0</v>
      </c>
      <c r="AB381">
        <v>0</v>
      </c>
      <c r="AC381">
        <v>0</v>
      </c>
      <c r="AD381">
        <v>0</v>
      </c>
      <c r="AE381">
        <v>0</v>
      </c>
    </row>
    <row r="382" spans="1:31" x14ac:dyDescent="0.2">
      <c r="A382">
        <v>1170</v>
      </c>
      <c r="B382">
        <v>1</v>
      </c>
      <c r="C382" t="s">
        <v>360</v>
      </c>
      <c r="D382" t="s">
        <v>240</v>
      </c>
      <c r="E382">
        <v>41108</v>
      </c>
      <c r="F382">
        <v>40410</v>
      </c>
      <c r="G382" t="s">
        <v>241</v>
      </c>
      <c r="H382">
        <v>0</v>
      </c>
      <c r="I382">
        <v>0</v>
      </c>
      <c r="J382">
        <v>0</v>
      </c>
      <c r="K382">
        <v>0</v>
      </c>
      <c r="L382">
        <v>0</v>
      </c>
      <c r="M382">
        <v>0</v>
      </c>
      <c r="N382">
        <v>0</v>
      </c>
      <c r="O382">
        <v>0</v>
      </c>
      <c r="P382">
        <v>0</v>
      </c>
      <c r="Q382">
        <v>0</v>
      </c>
      <c r="R382">
        <v>0</v>
      </c>
      <c r="S382">
        <v>0</v>
      </c>
      <c r="T382">
        <v>0</v>
      </c>
      <c r="U382">
        <v>0</v>
      </c>
      <c r="V382">
        <v>0</v>
      </c>
      <c r="W382">
        <v>0</v>
      </c>
      <c r="X382">
        <v>0</v>
      </c>
      <c r="Y382">
        <v>0</v>
      </c>
      <c r="Z382">
        <v>0</v>
      </c>
      <c r="AA382">
        <v>0</v>
      </c>
      <c r="AB382">
        <v>0</v>
      </c>
      <c r="AC382">
        <v>0</v>
      </c>
      <c r="AD382">
        <v>0</v>
      </c>
      <c r="AE382">
        <v>0</v>
      </c>
    </row>
    <row r="383" spans="1:31" x14ac:dyDescent="0.2">
      <c r="A383">
        <v>1171</v>
      </c>
      <c r="B383">
        <v>1</v>
      </c>
      <c r="C383" t="s">
        <v>361</v>
      </c>
      <c r="D383" t="s">
        <v>240</v>
      </c>
      <c r="E383">
        <v>41104</v>
      </c>
      <c r="F383">
        <v>40410</v>
      </c>
      <c r="G383" t="s">
        <v>241</v>
      </c>
      <c r="H383">
        <v>0</v>
      </c>
      <c r="I383">
        <v>0</v>
      </c>
      <c r="J383">
        <v>0</v>
      </c>
      <c r="K383">
        <v>0</v>
      </c>
      <c r="L383">
        <v>0</v>
      </c>
      <c r="M383">
        <v>0</v>
      </c>
      <c r="N383">
        <v>0</v>
      </c>
      <c r="O383">
        <v>0</v>
      </c>
      <c r="P383">
        <v>0</v>
      </c>
      <c r="Q383">
        <v>0</v>
      </c>
      <c r="R383">
        <v>0</v>
      </c>
      <c r="S383">
        <v>0</v>
      </c>
      <c r="T383">
        <v>0</v>
      </c>
      <c r="U383">
        <v>0</v>
      </c>
      <c r="V383">
        <v>0</v>
      </c>
      <c r="W383">
        <v>0</v>
      </c>
      <c r="X383">
        <v>0</v>
      </c>
      <c r="Y383">
        <v>0</v>
      </c>
      <c r="Z383">
        <v>0</v>
      </c>
      <c r="AA383">
        <v>0</v>
      </c>
      <c r="AB383">
        <v>0</v>
      </c>
      <c r="AC383">
        <v>0</v>
      </c>
      <c r="AD383">
        <v>0</v>
      </c>
      <c r="AE383">
        <v>0</v>
      </c>
    </row>
    <row r="384" spans="1:31" x14ac:dyDescent="0.2">
      <c r="A384">
        <v>1181</v>
      </c>
      <c r="B384">
        <v>1</v>
      </c>
      <c r="C384" t="s">
        <v>362</v>
      </c>
      <c r="D384" t="s">
        <v>240</v>
      </c>
      <c r="E384">
        <v>41107</v>
      </c>
      <c r="F384">
        <v>40410</v>
      </c>
      <c r="G384" t="s">
        <v>241</v>
      </c>
      <c r="H384">
        <v>0</v>
      </c>
      <c r="I384">
        <v>0</v>
      </c>
      <c r="J384">
        <v>0</v>
      </c>
      <c r="K384">
        <v>0</v>
      </c>
      <c r="L384">
        <v>0</v>
      </c>
      <c r="M384">
        <v>0</v>
      </c>
      <c r="N384">
        <v>0</v>
      </c>
      <c r="O384">
        <v>0</v>
      </c>
      <c r="P384">
        <v>0</v>
      </c>
      <c r="Q384">
        <v>0</v>
      </c>
      <c r="R384">
        <v>0</v>
      </c>
      <c r="S384">
        <v>0</v>
      </c>
      <c r="T384">
        <v>0</v>
      </c>
      <c r="U384">
        <v>0</v>
      </c>
      <c r="V384">
        <v>0</v>
      </c>
      <c r="W384">
        <v>0</v>
      </c>
      <c r="X384">
        <v>0</v>
      </c>
      <c r="Y384">
        <v>0</v>
      </c>
      <c r="Z384">
        <v>0</v>
      </c>
      <c r="AA384">
        <v>0</v>
      </c>
      <c r="AB384">
        <v>0</v>
      </c>
      <c r="AC384">
        <v>0</v>
      </c>
      <c r="AD384">
        <v>0</v>
      </c>
      <c r="AE384">
        <v>0</v>
      </c>
    </row>
    <row r="385" spans="1:31" x14ac:dyDescent="0.2">
      <c r="A385">
        <v>1187</v>
      </c>
      <c r="B385">
        <v>1</v>
      </c>
      <c r="C385" t="s">
        <v>363</v>
      </c>
      <c r="D385" t="s">
        <v>240</v>
      </c>
      <c r="E385">
        <v>41108</v>
      </c>
      <c r="F385">
        <v>40410</v>
      </c>
      <c r="G385" t="s">
        <v>241</v>
      </c>
      <c r="H385">
        <v>0</v>
      </c>
      <c r="I385">
        <v>0</v>
      </c>
      <c r="J385">
        <v>0</v>
      </c>
      <c r="K385">
        <v>0</v>
      </c>
      <c r="L385">
        <v>0</v>
      </c>
      <c r="M385">
        <v>0</v>
      </c>
      <c r="N385">
        <v>0</v>
      </c>
      <c r="O385">
        <v>0</v>
      </c>
      <c r="P385">
        <v>0</v>
      </c>
      <c r="Q385">
        <v>0</v>
      </c>
      <c r="R385">
        <v>0</v>
      </c>
      <c r="S385">
        <v>0</v>
      </c>
      <c r="T385">
        <v>0</v>
      </c>
      <c r="U385">
        <v>0</v>
      </c>
      <c r="V385">
        <v>0</v>
      </c>
      <c r="W385">
        <v>0</v>
      </c>
      <c r="X385">
        <v>0</v>
      </c>
      <c r="Y385">
        <v>0</v>
      </c>
      <c r="Z385">
        <v>0</v>
      </c>
      <c r="AA385">
        <v>0</v>
      </c>
      <c r="AB385">
        <v>0</v>
      </c>
      <c r="AC385">
        <v>0</v>
      </c>
      <c r="AD385">
        <v>0</v>
      </c>
      <c r="AE385">
        <v>0</v>
      </c>
    </row>
    <row r="386" spans="1:31" x14ac:dyDescent="0.2">
      <c r="A386">
        <v>1187</v>
      </c>
      <c r="B386">
        <v>2</v>
      </c>
      <c r="C386" t="s">
        <v>363</v>
      </c>
      <c r="D386" t="s">
        <v>240</v>
      </c>
      <c r="E386">
        <v>41108</v>
      </c>
      <c r="F386">
        <v>40410</v>
      </c>
      <c r="G386" t="s">
        <v>241</v>
      </c>
      <c r="H386">
        <v>0</v>
      </c>
      <c r="I386">
        <v>0</v>
      </c>
      <c r="J386">
        <v>0</v>
      </c>
      <c r="K386">
        <v>0</v>
      </c>
      <c r="L386">
        <v>0</v>
      </c>
      <c r="M386">
        <v>0</v>
      </c>
      <c r="N386">
        <v>0</v>
      </c>
      <c r="O386">
        <v>0</v>
      </c>
      <c r="P386">
        <v>0</v>
      </c>
      <c r="Q386">
        <v>0</v>
      </c>
      <c r="R386">
        <v>0</v>
      </c>
      <c r="S386">
        <v>0</v>
      </c>
      <c r="T386">
        <v>0</v>
      </c>
      <c r="U386">
        <v>0</v>
      </c>
      <c r="V386">
        <v>0</v>
      </c>
      <c r="W386">
        <v>0</v>
      </c>
      <c r="X386">
        <v>0</v>
      </c>
      <c r="Y386">
        <v>0</v>
      </c>
      <c r="Z386">
        <v>0</v>
      </c>
      <c r="AA386">
        <v>0</v>
      </c>
      <c r="AB386">
        <v>0</v>
      </c>
      <c r="AC386">
        <v>0</v>
      </c>
      <c r="AD386">
        <v>0</v>
      </c>
      <c r="AE386">
        <v>0</v>
      </c>
    </row>
    <row r="387" spans="1:31" x14ac:dyDescent="0.2">
      <c r="A387">
        <v>1187</v>
      </c>
      <c r="B387">
        <v>3</v>
      </c>
      <c r="C387" t="s">
        <v>363</v>
      </c>
      <c r="D387" t="s">
        <v>240</v>
      </c>
      <c r="E387">
        <v>41108</v>
      </c>
      <c r="F387">
        <v>40410</v>
      </c>
      <c r="G387" t="s">
        <v>241</v>
      </c>
      <c r="H387">
        <v>0</v>
      </c>
      <c r="I387">
        <v>0</v>
      </c>
      <c r="J387">
        <v>0</v>
      </c>
      <c r="K387">
        <v>0</v>
      </c>
      <c r="L387">
        <v>0</v>
      </c>
      <c r="M387">
        <v>0</v>
      </c>
      <c r="N387">
        <v>0</v>
      </c>
      <c r="O387">
        <v>0</v>
      </c>
      <c r="P387">
        <v>0</v>
      </c>
      <c r="Q387">
        <v>0</v>
      </c>
      <c r="R387">
        <v>0</v>
      </c>
      <c r="S387">
        <v>0</v>
      </c>
      <c r="T387">
        <v>0</v>
      </c>
      <c r="U387">
        <v>0</v>
      </c>
      <c r="V387">
        <v>0</v>
      </c>
      <c r="W387">
        <v>0</v>
      </c>
      <c r="X387">
        <v>0</v>
      </c>
      <c r="Y387">
        <v>0</v>
      </c>
      <c r="Z387">
        <v>0</v>
      </c>
      <c r="AA387">
        <v>0</v>
      </c>
      <c r="AB387">
        <v>0</v>
      </c>
      <c r="AC387">
        <v>0</v>
      </c>
      <c r="AD387">
        <v>0</v>
      </c>
      <c r="AE387">
        <v>0</v>
      </c>
    </row>
    <row r="388" spans="1:31" x14ac:dyDescent="0.2">
      <c r="A388">
        <v>1192</v>
      </c>
      <c r="B388">
        <v>1</v>
      </c>
      <c r="C388" t="s">
        <v>364</v>
      </c>
      <c r="D388" t="s">
        <v>240</v>
      </c>
      <c r="E388">
        <v>41106</v>
      </c>
      <c r="F388">
        <v>40410</v>
      </c>
      <c r="G388" t="s">
        <v>241</v>
      </c>
      <c r="H388">
        <v>0</v>
      </c>
      <c r="I388">
        <v>0</v>
      </c>
      <c r="J388">
        <v>0</v>
      </c>
      <c r="K388">
        <v>0</v>
      </c>
      <c r="L388">
        <v>0</v>
      </c>
      <c r="M388">
        <v>0</v>
      </c>
      <c r="N388">
        <v>0</v>
      </c>
      <c r="O388">
        <v>0</v>
      </c>
      <c r="P388">
        <v>0</v>
      </c>
      <c r="Q388">
        <v>0</v>
      </c>
      <c r="R388">
        <v>0</v>
      </c>
      <c r="S388">
        <v>0</v>
      </c>
      <c r="T388">
        <v>0</v>
      </c>
      <c r="U388">
        <v>0</v>
      </c>
      <c r="V388">
        <v>0</v>
      </c>
      <c r="W388">
        <v>0</v>
      </c>
      <c r="X388">
        <v>0</v>
      </c>
      <c r="Y388">
        <v>0</v>
      </c>
      <c r="Z388">
        <v>0</v>
      </c>
      <c r="AA388">
        <v>0</v>
      </c>
      <c r="AB388">
        <v>0</v>
      </c>
      <c r="AC388">
        <v>0</v>
      </c>
      <c r="AD388">
        <v>0</v>
      </c>
      <c r="AE388">
        <v>0</v>
      </c>
    </row>
    <row r="389" spans="1:31" x14ac:dyDescent="0.2">
      <c r="A389">
        <v>1196</v>
      </c>
      <c r="B389">
        <v>1</v>
      </c>
      <c r="C389" t="s">
        <v>365</v>
      </c>
      <c r="D389" t="s">
        <v>240</v>
      </c>
      <c r="E389">
        <v>41106</v>
      </c>
      <c r="F389">
        <v>40410</v>
      </c>
      <c r="G389" t="s">
        <v>241</v>
      </c>
      <c r="H389">
        <v>0</v>
      </c>
      <c r="I389">
        <v>0</v>
      </c>
      <c r="J389">
        <v>0</v>
      </c>
      <c r="K389">
        <v>0</v>
      </c>
      <c r="L389">
        <v>0</v>
      </c>
      <c r="M389">
        <v>0</v>
      </c>
      <c r="N389">
        <v>0</v>
      </c>
      <c r="O389">
        <v>0</v>
      </c>
      <c r="P389">
        <v>0</v>
      </c>
      <c r="Q389">
        <v>0</v>
      </c>
      <c r="R389">
        <v>0</v>
      </c>
      <c r="S389">
        <v>0</v>
      </c>
      <c r="T389">
        <v>0</v>
      </c>
      <c r="U389">
        <v>0</v>
      </c>
      <c r="V389">
        <v>0</v>
      </c>
      <c r="W389">
        <v>0</v>
      </c>
      <c r="X389">
        <v>0</v>
      </c>
      <c r="Y389">
        <v>0</v>
      </c>
      <c r="Z389">
        <v>0</v>
      </c>
      <c r="AA389">
        <v>0</v>
      </c>
      <c r="AB389">
        <v>0</v>
      </c>
      <c r="AC389">
        <v>0</v>
      </c>
      <c r="AD389">
        <v>0</v>
      </c>
      <c r="AE389">
        <v>0</v>
      </c>
    </row>
    <row r="390" spans="1:31" x14ac:dyDescent="0.2">
      <c r="A390">
        <v>1199</v>
      </c>
      <c r="B390">
        <v>1</v>
      </c>
      <c r="C390" t="s">
        <v>366</v>
      </c>
      <c r="D390" t="s">
        <v>240</v>
      </c>
      <c r="E390">
        <v>41007</v>
      </c>
      <c r="F390">
        <v>40410</v>
      </c>
      <c r="G390" t="s">
        <v>241</v>
      </c>
      <c r="H390">
        <v>0</v>
      </c>
      <c r="I390">
        <v>0</v>
      </c>
      <c r="J390">
        <v>0</v>
      </c>
      <c r="K390">
        <v>0</v>
      </c>
      <c r="L390">
        <v>0</v>
      </c>
      <c r="M390">
        <v>0</v>
      </c>
      <c r="N390">
        <v>0</v>
      </c>
      <c r="O390">
        <v>0</v>
      </c>
      <c r="P390">
        <v>0</v>
      </c>
      <c r="Q390">
        <v>0</v>
      </c>
      <c r="R390">
        <v>0</v>
      </c>
      <c r="S390">
        <v>0</v>
      </c>
      <c r="T390">
        <v>0</v>
      </c>
      <c r="U390">
        <v>0</v>
      </c>
      <c r="V390">
        <v>0</v>
      </c>
      <c r="W390">
        <v>0</v>
      </c>
      <c r="X390">
        <v>0</v>
      </c>
      <c r="Y390">
        <v>0</v>
      </c>
      <c r="Z390">
        <v>0</v>
      </c>
      <c r="AA390">
        <v>0</v>
      </c>
      <c r="AB390">
        <v>0</v>
      </c>
      <c r="AC390">
        <v>0</v>
      </c>
      <c r="AD390">
        <v>0</v>
      </c>
      <c r="AE390">
        <v>0</v>
      </c>
    </row>
    <row r="391" spans="1:31" x14ac:dyDescent="0.2">
      <c r="A391">
        <v>1199</v>
      </c>
      <c r="B391">
        <v>2</v>
      </c>
      <c r="C391" t="s">
        <v>366</v>
      </c>
      <c r="D391" t="s">
        <v>240</v>
      </c>
      <c r="E391">
        <v>41007</v>
      </c>
      <c r="F391">
        <v>40410</v>
      </c>
      <c r="G391" t="s">
        <v>241</v>
      </c>
      <c r="H391">
        <v>0</v>
      </c>
      <c r="I391">
        <v>0</v>
      </c>
      <c r="J391">
        <v>0</v>
      </c>
      <c r="K391">
        <v>0</v>
      </c>
      <c r="L391">
        <v>0</v>
      </c>
      <c r="M391">
        <v>0</v>
      </c>
      <c r="N391">
        <v>0</v>
      </c>
      <c r="O391">
        <v>0</v>
      </c>
      <c r="P391">
        <v>0</v>
      </c>
      <c r="Q391">
        <v>0</v>
      </c>
      <c r="R391">
        <v>0</v>
      </c>
      <c r="S391">
        <v>0</v>
      </c>
      <c r="T391">
        <v>0</v>
      </c>
      <c r="U391">
        <v>0</v>
      </c>
      <c r="V391">
        <v>0</v>
      </c>
      <c r="W391">
        <v>0</v>
      </c>
      <c r="X391">
        <v>0</v>
      </c>
      <c r="Y391">
        <v>0</v>
      </c>
      <c r="Z391">
        <v>0</v>
      </c>
      <c r="AA391">
        <v>0</v>
      </c>
      <c r="AB391">
        <v>0</v>
      </c>
      <c r="AC391">
        <v>0</v>
      </c>
      <c r="AD391">
        <v>0</v>
      </c>
      <c r="AE391">
        <v>0</v>
      </c>
    </row>
    <row r="392" spans="1:31" x14ac:dyDescent="0.2">
      <c r="A392">
        <v>1199</v>
      </c>
      <c r="B392">
        <v>9</v>
      </c>
      <c r="C392" t="s">
        <v>366</v>
      </c>
      <c r="D392" t="s">
        <v>240</v>
      </c>
      <c r="E392">
        <v>41107</v>
      </c>
      <c r="F392">
        <v>40410</v>
      </c>
      <c r="G392" t="s">
        <v>241</v>
      </c>
      <c r="H392">
        <v>0</v>
      </c>
      <c r="I392">
        <v>0</v>
      </c>
      <c r="J392">
        <v>0</v>
      </c>
      <c r="K392">
        <v>0</v>
      </c>
      <c r="L392">
        <v>0</v>
      </c>
      <c r="M392">
        <v>0</v>
      </c>
      <c r="N392">
        <v>0</v>
      </c>
      <c r="O392">
        <v>0</v>
      </c>
      <c r="P392">
        <v>0</v>
      </c>
      <c r="Q392">
        <v>0</v>
      </c>
      <c r="R392">
        <v>0</v>
      </c>
      <c r="S392">
        <v>0</v>
      </c>
      <c r="T392">
        <v>0</v>
      </c>
      <c r="U392">
        <v>0</v>
      </c>
      <c r="V392">
        <v>0</v>
      </c>
      <c r="W392">
        <v>0</v>
      </c>
      <c r="X392">
        <v>0</v>
      </c>
      <c r="Y392">
        <v>0</v>
      </c>
      <c r="Z392">
        <v>0</v>
      </c>
      <c r="AA392">
        <v>0</v>
      </c>
      <c r="AB392">
        <v>0</v>
      </c>
      <c r="AC392">
        <v>0</v>
      </c>
      <c r="AD392">
        <v>0</v>
      </c>
      <c r="AE392">
        <v>0</v>
      </c>
    </row>
    <row r="393" spans="1:31" x14ac:dyDescent="0.2">
      <c r="A393">
        <v>1202</v>
      </c>
      <c r="B393">
        <v>1</v>
      </c>
      <c r="C393" t="s">
        <v>367</v>
      </c>
      <c r="D393" t="s">
        <v>240</v>
      </c>
      <c r="E393">
        <v>41107</v>
      </c>
      <c r="F393">
        <v>40410</v>
      </c>
      <c r="G393" t="s">
        <v>241</v>
      </c>
      <c r="H393">
        <v>0</v>
      </c>
      <c r="I393">
        <v>0</v>
      </c>
      <c r="J393">
        <v>0</v>
      </c>
      <c r="K393">
        <v>0</v>
      </c>
      <c r="L393">
        <v>0</v>
      </c>
      <c r="M393">
        <v>0</v>
      </c>
      <c r="N393">
        <v>0</v>
      </c>
      <c r="O393">
        <v>0</v>
      </c>
      <c r="P393">
        <v>0</v>
      </c>
      <c r="Q393">
        <v>0</v>
      </c>
      <c r="R393">
        <v>0</v>
      </c>
      <c r="S393">
        <v>0</v>
      </c>
      <c r="T393">
        <v>0</v>
      </c>
      <c r="U393">
        <v>0</v>
      </c>
      <c r="V393">
        <v>0</v>
      </c>
      <c r="W393">
        <v>0</v>
      </c>
      <c r="X393">
        <v>0</v>
      </c>
      <c r="Y393">
        <v>0</v>
      </c>
      <c r="Z393">
        <v>0</v>
      </c>
      <c r="AA393">
        <v>0</v>
      </c>
      <c r="AB393">
        <v>0</v>
      </c>
      <c r="AC393">
        <v>0</v>
      </c>
      <c r="AD393">
        <v>0</v>
      </c>
      <c r="AE393">
        <v>0</v>
      </c>
    </row>
    <row r="394" spans="1:31" x14ac:dyDescent="0.2">
      <c r="A394">
        <v>1208</v>
      </c>
      <c r="B394">
        <v>1</v>
      </c>
      <c r="C394" t="s">
        <v>368</v>
      </c>
      <c r="D394" t="s">
        <v>240</v>
      </c>
      <c r="E394">
        <v>41107</v>
      </c>
      <c r="F394">
        <v>40410</v>
      </c>
      <c r="G394" t="s">
        <v>241</v>
      </c>
      <c r="H394">
        <v>0</v>
      </c>
      <c r="I394">
        <v>0</v>
      </c>
      <c r="J394">
        <v>0</v>
      </c>
      <c r="K394">
        <v>0</v>
      </c>
      <c r="L394">
        <v>0</v>
      </c>
      <c r="M394">
        <v>0</v>
      </c>
      <c r="N394">
        <v>0</v>
      </c>
      <c r="O394">
        <v>0</v>
      </c>
      <c r="P394">
        <v>0</v>
      </c>
      <c r="Q394">
        <v>0</v>
      </c>
      <c r="R394">
        <v>0</v>
      </c>
      <c r="S394">
        <v>0</v>
      </c>
      <c r="T394">
        <v>0</v>
      </c>
      <c r="U394">
        <v>0</v>
      </c>
      <c r="V394">
        <v>0</v>
      </c>
      <c r="W394">
        <v>0</v>
      </c>
      <c r="X394">
        <v>0</v>
      </c>
      <c r="Y394">
        <v>0</v>
      </c>
      <c r="Z394">
        <v>0</v>
      </c>
      <c r="AA394">
        <v>0</v>
      </c>
      <c r="AB394">
        <v>0</v>
      </c>
      <c r="AC394">
        <v>0</v>
      </c>
      <c r="AD394">
        <v>0</v>
      </c>
      <c r="AE394">
        <v>0</v>
      </c>
    </row>
    <row r="395" spans="1:31" x14ac:dyDescent="0.2">
      <c r="A395">
        <v>1208</v>
      </c>
      <c r="B395">
        <v>2</v>
      </c>
      <c r="C395" t="s">
        <v>368</v>
      </c>
      <c r="D395" t="s">
        <v>240</v>
      </c>
      <c r="E395">
        <v>41106</v>
      </c>
      <c r="F395">
        <v>40410</v>
      </c>
      <c r="G395" t="s">
        <v>241</v>
      </c>
      <c r="H395">
        <v>0</v>
      </c>
      <c r="I395">
        <v>0</v>
      </c>
      <c r="J395">
        <v>0</v>
      </c>
      <c r="K395">
        <v>0</v>
      </c>
      <c r="L395">
        <v>0</v>
      </c>
      <c r="M395">
        <v>0</v>
      </c>
      <c r="N395">
        <v>0</v>
      </c>
      <c r="O395">
        <v>0</v>
      </c>
      <c r="P395">
        <v>0</v>
      </c>
      <c r="Q395">
        <v>0</v>
      </c>
      <c r="R395">
        <v>0</v>
      </c>
      <c r="S395">
        <v>0</v>
      </c>
      <c r="T395">
        <v>0</v>
      </c>
      <c r="U395">
        <v>0</v>
      </c>
      <c r="V395">
        <v>0</v>
      </c>
      <c r="W395">
        <v>0</v>
      </c>
      <c r="X395">
        <v>0</v>
      </c>
      <c r="Y395">
        <v>0</v>
      </c>
      <c r="Z395">
        <v>0</v>
      </c>
      <c r="AA395">
        <v>0</v>
      </c>
      <c r="AB395">
        <v>0</v>
      </c>
      <c r="AC395">
        <v>0</v>
      </c>
      <c r="AD395">
        <v>0</v>
      </c>
      <c r="AE395">
        <v>0</v>
      </c>
    </row>
    <row r="396" spans="1:31" x14ac:dyDescent="0.2">
      <c r="A396">
        <v>1209</v>
      </c>
      <c r="B396">
        <v>1</v>
      </c>
      <c r="C396" t="s">
        <v>369</v>
      </c>
      <c r="D396" t="s">
        <v>240</v>
      </c>
      <c r="E396">
        <v>41107</v>
      </c>
      <c r="F396">
        <v>40410</v>
      </c>
      <c r="G396" t="s">
        <v>241</v>
      </c>
      <c r="H396">
        <v>0</v>
      </c>
      <c r="I396">
        <v>0</v>
      </c>
      <c r="J396">
        <v>0</v>
      </c>
      <c r="K396">
        <v>0</v>
      </c>
      <c r="L396">
        <v>0</v>
      </c>
      <c r="M396">
        <v>0</v>
      </c>
      <c r="N396">
        <v>0</v>
      </c>
      <c r="O396">
        <v>0</v>
      </c>
      <c r="P396">
        <v>0</v>
      </c>
      <c r="Q396">
        <v>0</v>
      </c>
      <c r="R396">
        <v>0</v>
      </c>
      <c r="S396">
        <v>0</v>
      </c>
      <c r="T396">
        <v>0</v>
      </c>
      <c r="U396">
        <v>0</v>
      </c>
      <c r="V396">
        <v>0</v>
      </c>
      <c r="W396">
        <v>0</v>
      </c>
      <c r="X396">
        <v>0</v>
      </c>
      <c r="Y396">
        <v>0</v>
      </c>
      <c r="Z396">
        <v>0</v>
      </c>
      <c r="AA396">
        <v>0</v>
      </c>
      <c r="AB396">
        <v>0</v>
      </c>
      <c r="AC396">
        <v>0</v>
      </c>
      <c r="AD396">
        <v>0</v>
      </c>
      <c r="AE396">
        <v>0</v>
      </c>
    </row>
    <row r="397" spans="1:31" x14ac:dyDescent="0.2">
      <c r="A397">
        <v>1213</v>
      </c>
      <c r="B397">
        <v>1</v>
      </c>
      <c r="C397" t="s">
        <v>370</v>
      </c>
      <c r="D397" t="s">
        <v>240</v>
      </c>
      <c r="E397">
        <v>41108</v>
      </c>
      <c r="F397">
        <v>40410</v>
      </c>
      <c r="G397" t="s">
        <v>241</v>
      </c>
      <c r="H397">
        <v>0</v>
      </c>
      <c r="I397">
        <v>0</v>
      </c>
      <c r="J397">
        <v>0</v>
      </c>
      <c r="K397">
        <v>0</v>
      </c>
      <c r="L397">
        <v>0</v>
      </c>
      <c r="M397">
        <v>0</v>
      </c>
      <c r="N397">
        <v>0</v>
      </c>
      <c r="O397">
        <v>0</v>
      </c>
      <c r="P397">
        <v>0</v>
      </c>
      <c r="Q397">
        <v>0</v>
      </c>
      <c r="R397">
        <v>0</v>
      </c>
      <c r="S397">
        <v>20000</v>
      </c>
      <c r="T397">
        <v>0</v>
      </c>
      <c r="U397">
        <v>0</v>
      </c>
      <c r="V397">
        <v>0</v>
      </c>
      <c r="W397">
        <v>0</v>
      </c>
      <c r="X397">
        <v>0</v>
      </c>
      <c r="Y397">
        <v>0</v>
      </c>
      <c r="Z397">
        <v>0</v>
      </c>
      <c r="AA397">
        <v>0</v>
      </c>
      <c r="AB397">
        <v>0</v>
      </c>
      <c r="AC397">
        <v>0</v>
      </c>
      <c r="AD397">
        <v>0</v>
      </c>
      <c r="AE397">
        <v>0</v>
      </c>
    </row>
    <row r="398" spans="1:31" x14ac:dyDescent="0.2">
      <c r="A398">
        <v>1215</v>
      </c>
      <c r="B398">
        <v>1</v>
      </c>
      <c r="C398" t="s">
        <v>371</v>
      </c>
      <c r="D398" t="s">
        <v>240</v>
      </c>
      <c r="E398">
        <v>41108</v>
      </c>
      <c r="F398">
        <v>40410</v>
      </c>
      <c r="G398" t="s">
        <v>241</v>
      </c>
      <c r="H398">
        <v>0</v>
      </c>
      <c r="I398">
        <v>0</v>
      </c>
      <c r="J398">
        <v>0</v>
      </c>
      <c r="K398">
        <v>0</v>
      </c>
      <c r="L398">
        <v>0</v>
      </c>
      <c r="M398">
        <v>7500</v>
      </c>
      <c r="N398">
        <v>0</v>
      </c>
      <c r="O398">
        <v>0</v>
      </c>
      <c r="P398">
        <v>0</v>
      </c>
      <c r="Q398">
        <v>0</v>
      </c>
      <c r="R398">
        <v>0</v>
      </c>
      <c r="S398">
        <v>0</v>
      </c>
      <c r="T398">
        <v>0</v>
      </c>
      <c r="U398">
        <v>0</v>
      </c>
      <c r="V398">
        <v>0</v>
      </c>
      <c r="W398">
        <v>0</v>
      </c>
      <c r="X398">
        <v>0</v>
      </c>
      <c r="Y398">
        <v>0</v>
      </c>
      <c r="Z398">
        <v>0</v>
      </c>
      <c r="AA398">
        <v>0</v>
      </c>
      <c r="AB398">
        <v>0</v>
      </c>
      <c r="AC398">
        <v>0</v>
      </c>
      <c r="AD398">
        <v>0</v>
      </c>
      <c r="AE398">
        <v>0</v>
      </c>
    </row>
    <row r="399" spans="1:31" x14ac:dyDescent="0.2">
      <c r="A399">
        <v>1221</v>
      </c>
      <c r="B399">
        <v>1</v>
      </c>
      <c r="C399" t="s">
        <v>372</v>
      </c>
      <c r="D399" t="s">
        <v>240</v>
      </c>
      <c r="E399">
        <v>41108</v>
      </c>
      <c r="F399">
        <v>40410</v>
      </c>
      <c r="G399" t="s">
        <v>241</v>
      </c>
      <c r="H399">
        <v>0</v>
      </c>
      <c r="I399">
        <v>0</v>
      </c>
      <c r="J399">
        <v>0</v>
      </c>
      <c r="K399">
        <v>0</v>
      </c>
      <c r="L399">
        <v>0</v>
      </c>
      <c r="M399">
        <v>0</v>
      </c>
      <c r="N399">
        <v>0</v>
      </c>
      <c r="O399">
        <v>0</v>
      </c>
      <c r="P399">
        <v>0</v>
      </c>
      <c r="Q399">
        <v>0</v>
      </c>
      <c r="R399">
        <v>0</v>
      </c>
      <c r="S399">
        <v>0</v>
      </c>
      <c r="T399">
        <v>0</v>
      </c>
      <c r="U399">
        <v>0</v>
      </c>
      <c r="V399">
        <v>0</v>
      </c>
      <c r="W399">
        <v>0</v>
      </c>
      <c r="X399">
        <v>0</v>
      </c>
      <c r="Y399">
        <v>0</v>
      </c>
      <c r="Z399">
        <v>0</v>
      </c>
      <c r="AA399">
        <v>0</v>
      </c>
      <c r="AB399">
        <v>0</v>
      </c>
      <c r="AC399">
        <v>0</v>
      </c>
      <c r="AD399">
        <v>0</v>
      </c>
      <c r="AE399">
        <v>0</v>
      </c>
    </row>
    <row r="400" spans="1:31" x14ac:dyDescent="0.2">
      <c r="A400">
        <v>1223</v>
      </c>
      <c r="B400">
        <v>1</v>
      </c>
      <c r="C400" t="s">
        <v>373</v>
      </c>
      <c r="D400" t="s">
        <v>240</v>
      </c>
      <c r="E400">
        <v>41107</v>
      </c>
      <c r="F400">
        <v>40410</v>
      </c>
      <c r="G400" t="s">
        <v>241</v>
      </c>
      <c r="H400">
        <v>0</v>
      </c>
      <c r="I400">
        <v>0</v>
      </c>
      <c r="J400">
        <v>0</v>
      </c>
      <c r="K400">
        <v>0</v>
      </c>
      <c r="L400">
        <v>0</v>
      </c>
      <c r="M400">
        <v>0</v>
      </c>
      <c r="N400">
        <v>0</v>
      </c>
      <c r="O400">
        <v>0</v>
      </c>
      <c r="P400">
        <v>0</v>
      </c>
      <c r="Q400">
        <v>0</v>
      </c>
      <c r="R400">
        <v>0</v>
      </c>
      <c r="S400">
        <v>0</v>
      </c>
      <c r="T400">
        <v>0</v>
      </c>
      <c r="U400">
        <v>0</v>
      </c>
      <c r="V400">
        <v>0</v>
      </c>
      <c r="W400">
        <v>0</v>
      </c>
      <c r="X400">
        <v>0</v>
      </c>
      <c r="Y400">
        <v>0</v>
      </c>
      <c r="Z400">
        <v>0</v>
      </c>
      <c r="AA400">
        <v>0</v>
      </c>
      <c r="AB400">
        <v>0</v>
      </c>
      <c r="AC400">
        <v>0</v>
      </c>
      <c r="AD400">
        <v>0</v>
      </c>
      <c r="AE400">
        <v>0</v>
      </c>
    </row>
    <row r="401" spans="1:31" x14ac:dyDescent="0.2">
      <c r="A401">
        <v>1225</v>
      </c>
      <c r="B401">
        <v>1</v>
      </c>
      <c r="C401" t="s">
        <v>374</v>
      </c>
      <c r="D401" t="s">
        <v>240</v>
      </c>
      <c r="E401">
        <v>41108</v>
      </c>
      <c r="F401">
        <v>40410</v>
      </c>
      <c r="G401" t="s">
        <v>241</v>
      </c>
      <c r="H401">
        <v>0</v>
      </c>
      <c r="I401">
        <v>0</v>
      </c>
      <c r="J401">
        <v>0</v>
      </c>
      <c r="K401">
        <v>0</v>
      </c>
      <c r="L401">
        <v>0</v>
      </c>
      <c r="M401">
        <v>0</v>
      </c>
      <c r="N401">
        <v>0</v>
      </c>
      <c r="O401">
        <v>0</v>
      </c>
      <c r="P401">
        <v>0</v>
      </c>
      <c r="Q401">
        <v>0</v>
      </c>
      <c r="R401">
        <v>0</v>
      </c>
      <c r="S401">
        <v>83000</v>
      </c>
      <c r="T401">
        <v>0</v>
      </c>
      <c r="U401">
        <v>0</v>
      </c>
      <c r="V401">
        <v>0</v>
      </c>
      <c r="W401">
        <v>0</v>
      </c>
      <c r="X401">
        <v>0</v>
      </c>
      <c r="Y401">
        <v>0</v>
      </c>
      <c r="Z401">
        <v>0</v>
      </c>
      <c r="AA401">
        <v>0</v>
      </c>
      <c r="AB401">
        <v>0</v>
      </c>
      <c r="AC401">
        <v>0</v>
      </c>
      <c r="AD401">
        <v>0</v>
      </c>
      <c r="AE401">
        <v>0</v>
      </c>
    </row>
    <row r="402" spans="1:31" x14ac:dyDescent="0.2">
      <c r="A402">
        <v>1226</v>
      </c>
      <c r="B402">
        <v>1</v>
      </c>
      <c r="C402" t="s">
        <v>375</v>
      </c>
      <c r="D402" t="s">
        <v>240</v>
      </c>
      <c r="E402">
        <v>41107</v>
      </c>
      <c r="F402">
        <v>40410</v>
      </c>
      <c r="G402" t="s">
        <v>241</v>
      </c>
      <c r="H402">
        <v>0</v>
      </c>
      <c r="I402">
        <v>0</v>
      </c>
      <c r="J402">
        <v>0</v>
      </c>
      <c r="K402">
        <v>0</v>
      </c>
      <c r="L402">
        <v>0</v>
      </c>
      <c r="M402">
        <v>0</v>
      </c>
      <c r="N402">
        <v>0</v>
      </c>
      <c r="O402">
        <v>0</v>
      </c>
      <c r="P402">
        <v>0</v>
      </c>
      <c r="Q402">
        <v>0</v>
      </c>
      <c r="R402">
        <v>0</v>
      </c>
      <c r="S402">
        <v>0</v>
      </c>
      <c r="T402">
        <v>0</v>
      </c>
      <c r="U402">
        <v>0</v>
      </c>
      <c r="V402">
        <v>0</v>
      </c>
      <c r="W402">
        <v>0</v>
      </c>
      <c r="X402">
        <v>0</v>
      </c>
      <c r="Y402">
        <v>0</v>
      </c>
      <c r="Z402">
        <v>0</v>
      </c>
      <c r="AA402">
        <v>0</v>
      </c>
      <c r="AB402">
        <v>0</v>
      </c>
      <c r="AC402">
        <v>0</v>
      </c>
      <c r="AD402">
        <v>0</v>
      </c>
      <c r="AE402">
        <v>0</v>
      </c>
    </row>
    <row r="403" spans="1:31" x14ac:dyDescent="0.2">
      <c r="A403">
        <v>1230</v>
      </c>
      <c r="B403">
        <v>1</v>
      </c>
      <c r="C403" t="s">
        <v>376</v>
      </c>
      <c r="D403" t="s">
        <v>240</v>
      </c>
      <c r="E403">
        <v>41106</v>
      </c>
      <c r="F403">
        <v>40410</v>
      </c>
      <c r="G403" t="s">
        <v>241</v>
      </c>
      <c r="H403">
        <v>0</v>
      </c>
      <c r="I403">
        <v>0</v>
      </c>
      <c r="J403">
        <v>0</v>
      </c>
      <c r="K403">
        <v>0</v>
      </c>
      <c r="L403">
        <v>0</v>
      </c>
      <c r="M403">
        <v>0</v>
      </c>
      <c r="N403">
        <v>0</v>
      </c>
      <c r="O403">
        <v>0</v>
      </c>
      <c r="P403">
        <v>0</v>
      </c>
      <c r="Q403">
        <v>0</v>
      </c>
      <c r="R403">
        <v>0</v>
      </c>
      <c r="S403">
        <v>0</v>
      </c>
      <c r="T403">
        <v>0</v>
      </c>
      <c r="U403">
        <v>0</v>
      </c>
      <c r="V403">
        <v>0</v>
      </c>
      <c r="W403">
        <v>0</v>
      </c>
      <c r="X403">
        <v>0</v>
      </c>
      <c r="Y403">
        <v>0</v>
      </c>
      <c r="Z403">
        <v>0</v>
      </c>
      <c r="AA403">
        <v>0</v>
      </c>
      <c r="AB403">
        <v>0</v>
      </c>
      <c r="AC403">
        <v>0</v>
      </c>
      <c r="AD403">
        <v>0</v>
      </c>
      <c r="AE403">
        <v>0</v>
      </c>
    </row>
    <row r="404" spans="1:31" x14ac:dyDescent="0.2">
      <c r="A404">
        <v>1233</v>
      </c>
      <c r="B404">
        <v>1</v>
      </c>
      <c r="C404" t="s">
        <v>377</v>
      </c>
      <c r="D404" t="s">
        <v>240</v>
      </c>
      <c r="E404">
        <v>41108</v>
      </c>
      <c r="F404">
        <v>40410</v>
      </c>
      <c r="G404" t="s">
        <v>241</v>
      </c>
      <c r="H404">
        <v>5208</v>
      </c>
      <c r="I404">
        <v>5208</v>
      </c>
      <c r="J404">
        <v>5208</v>
      </c>
      <c r="K404">
        <v>5208</v>
      </c>
      <c r="L404">
        <v>5208</v>
      </c>
      <c r="M404">
        <v>5208</v>
      </c>
      <c r="N404">
        <v>5208</v>
      </c>
      <c r="O404">
        <v>5208</v>
      </c>
      <c r="P404">
        <v>5209</v>
      </c>
      <c r="Q404">
        <v>5209</v>
      </c>
      <c r="R404">
        <v>5209</v>
      </c>
      <c r="S404">
        <v>5209</v>
      </c>
      <c r="T404">
        <v>5208</v>
      </c>
      <c r="U404">
        <v>5208</v>
      </c>
      <c r="V404">
        <v>5208</v>
      </c>
      <c r="W404">
        <v>5208</v>
      </c>
      <c r="X404">
        <v>5208</v>
      </c>
      <c r="Y404">
        <v>5208</v>
      </c>
      <c r="Z404">
        <v>5208</v>
      </c>
      <c r="AA404">
        <v>5208</v>
      </c>
      <c r="AB404">
        <v>5209</v>
      </c>
      <c r="AC404">
        <v>5209</v>
      </c>
      <c r="AD404">
        <v>5209</v>
      </c>
      <c r="AE404">
        <v>5209</v>
      </c>
    </row>
    <row r="405" spans="1:31" x14ac:dyDescent="0.2">
      <c r="A405">
        <v>1235</v>
      </c>
      <c r="B405">
        <v>1</v>
      </c>
      <c r="C405" t="s">
        <v>378</v>
      </c>
      <c r="D405" t="s">
        <v>240</v>
      </c>
      <c r="E405">
        <v>41108</v>
      </c>
      <c r="F405">
        <v>40410</v>
      </c>
      <c r="G405" t="s">
        <v>241</v>
      </c>
      <c r="H405">
        <v>0</v>
      </c>
      <c r="I405">
        <v>0</v>
      </c>
      <c r="J405">
        <v>0</v>
      </c>
      <c r="K405">
        <v>0</v>
      </c>
      <c r="L405">
        <v>0</v>
      </c>
      <c r="M405">
        <v>0</v>
      </c>
      <c r="N405">
        <v>0</v>
      </c>
      <c r="O405">
        <v>0</v>
      </c>
      <c r="P405">
        <v>0</v>
      </c>
      <c r="Q405">
        <v>0</v>
      </c>
      <c r="R405">
        <v>0</v>
      </c>
      <c r="S405">
        <v>37000</v>
      </c>
      <c r="T405">
        <v>0</v>
      </c>
      <c r="U405">
        <v>0</v>
      </c>
      <c r="V405">
        <v>0</v>
      </c>
      <c r="W405">
        <v>0</v>
      </c>
      <c r="X405">
        <v>0</v>
      </c>
      <c r="Y405">
        <v>0</v>
      </c>
      <c r="Z405">
        <v>0</v>
      </c>
      <c r="AA405">
        <v>0</v>
      </c>
      <c r="AB405">
        <v>0</v>
      </c>
      <c r="AC405">
        <v>0</v>
      </c>
      <c r="AD405">
        <v>0</v>
      </c>
      <c r="AE405">
        <v>0</v>
      </c>
    </row>
    <row r="406" spans="1:31" x14ac:dyDescent="0.2">
      <c r="A406">
        <v>1237</v>
      </c>
      <c r="B406">
        <v>1</v>
      </c>
      <c r="C406" t="s">
        <v>379</v>
      </c>
      <c r="D406" t="s">
        <v>240</v>
      </c>
      <c r="E406">
        <v>41106</v>
      </c>
      <c r="F406">
        <v>40410</v>
      </c>
      <c r="G406" t="s">
        <v>241</v>
      </c>
      <c r="H406">
        <v>0</v>
      </c>
      <c r="I406">
        <v>0</v>
      </c>
      <c r="J406">
        <v>0</v>
      </c>
      <c r="K406">
        <v>0</v>
      </c>
      <c r="L406">
        <v>0</v>
      </c>
      <c r="M406">
        <v>0</v>
      </c>
      <c r="N406">
        <v>0</v>
      </c>
      <c r="O406">
        <v>0</v>
      </c>
      <c r="P406">
        <v>0</v>
      </c>
      <c r="Q406">
        <v>0</v>
      </c>
      <c r="R406">
        <v>0</v>
      </c>
      <c r="S406">
        <v>0</v>
      </c>
      <c r="T406">
        <v>0</v>
      </c>
      <c r="U406">
        <v>0</v>
      </c>
      <c r="V406">
        <v>0</v>
      </c>
      <c r="W406">
        <v>0</v>
      </c>
      <c r="X406">
        <v>0</v>
      </c>
      <c r="Y406">
        <v>0</v>
      </c>
      <c r="Z406">
        <v>0</v>
      </c>
      <c r="AA406">
        <v>0</v>
      </c>
      <c r="AB406">
        <v>0</v>
      </c>
      <c r="AC406">
        <v>0</v>
      </c>
      <c r="AD406">
        <v>0</v>
      </c>
      <c r="AE406">
        <v>0</v>
      </c>
    </row>
    <row r="407" spans="1:31" x14ac:dyDescent="0.2">
      <c r="A407">
        <v>1247</v>
      </c>
      <c r="B407">
        <v>1</v>
      </c>
      <c r="C407" t="s">
        <v>380</v>
      </c>
      <c r="D407" t="s">
        <v>240</v>
      </c>
      <c r="E407">
        <v>41108</v>
      </c>
      <c r="F407">
        <v>40410</v>
      </c>
      <c r="G407" t="s">
        <v>241</v>
      </c>
      <c r="H407">
        <v>0</v>
      </c>
      <c r="I407">
        <v>0</v>
      </c>
      <c r="J407">
        <v>0</v>
      </c>
      <c r="K407">
        <v>0</v>
      </c>
      <c r="L407">
        <v>0</v>
      </c>
      <c r="M407">
        <v>0</v>
      </c>
      <c r="N407">
        <v>0</v>
      </c>
      <c r="O407">
        <v>0</v>
      </c>
      <c r="P407">
        <v>0</v>
      </c>
      <c r="Q407">
        <v>0</v>
      </c>
      <c r="R407">
        <v>0</v>
      </c>
      <c r="S407">
        <v>0</v>
      </c>
      <c r="T407">
        <v>0</v>
      </c>
      <c r="U407">
        <v>0</v>
      </c>
      <c r="V407">
        <v>0</v>
      </c>
      <c r="W407">
        <v>0</v>
      </c>
      <c r="X407">
        <v>0</v>
      </c>
      <c r="Y407">
        <v>0</v>
      </c>
      <c r="Z407">
        <v>0</v>
      </c>
      <c r="AA407">
        <v>0</v>
      </c>
      <c r="AB407">
        <v>0</v>
      </c>
      <c r="AC407">
        <v>0</v>
      </c>
      <c r="AD407">
        <v>0</v>
      </c>
      <c r="AE407">
        <v>500000</v>
      </c>
    </row>
    <row r="408" spans="1:31" x14ac:dyDescent="0.2">
      <c r="A408">
        <v>1254</v>
      </c>
      <c r="B408">
        <v>1</v>
      </c>
      <c r="C408" t="s">
        <v>381</v>
      </c>
      <c r="D408" t="s">
        <v>240</v>
      </c>
      <c r="E408">
        <v>41108</v>
      </c>
      <c r="F408">
        <v>40410</v>
      </c>
      <c r="G408" t="s">
        <v>241</v>
      </c>
      <c r="H408">
        <v>0</v>
      </c>
      <c r="I408">
        <v>0</v>
      </c>
      <c r="J408">
        <v>0</v>
      </c>
      <c r="K408">
        <v>0</v>
      </c>
      <c r="L408">
        <v>0</v>
      </c>
      <c r="M408">
        <v>0</v>
      </c>
      <c r="N408">
        <v>0</v>
      </c>
      <c r="O408">
        <v>0</v>
      </c>
      <c r="P408">
        <v>0</v>
      </c>
      <c r="Q408">
        <v>0</v>
      </c>
      <c r="R408">
        <v>0</v>
      </c>
      <c r="S408">
        <v>80000</v>
      </c>
      <c r="T408">
        <v>0</v>
      </c>
      <c r="U408">
        <v>0</v>
      </c>
      <c r="V408">
        <v>0</v>
      </c>
      <c r="W408">
        <v>0</v>
      </c>
      <c r="X408">
        <v>0</v>
      </c>
      <c r="Y408">
        <v>0</v>
      </c>
      <c r="Z408">
        <v>0</v>
      </c>
      <c r="AA408">
        <v>0</v>
      </c>
      <c r="AB408">
        <v>0</v>
      </c>
      <c r="AC408">
        <v>0</v>
      </c>
      <c r="AD408">
        <v>0</v>
      </c>
      <c r="AE408">
        <v>0</v>
      </c>
    </row>
    <row r="409" spans="1:31" x14ac:dyDescent="0.2">
      <c r="A409">
        <v>1256</v>
      </c>
      <c r="B409">
        <v>1</v>
      </c>
      <c r="C409" t="s">
        <v>382</v>
      </c>
      <c r="D409" t="s">
        <v>240</v>
      </c>
      <c r="E409">
        <v>41108</v>
      </c>
      <c r="F409">
        <v>40410</v>
      </c>
      <c r="G409" t="s">
        <v>241</v>
      </c>
      <c r="H409">
        <v>0</v>
      </c>
      <c r="I409">
        <v>0</v>
      </c>
      <c r="J409">
        <v>0</v>
      </c>
      <c r="K409">
        <v>0</v>
      </c>
      <c r="L409">
        <v>0</v>
      </c>
      <c r="M409">
        <v>0</v>
      </c>
      <c r="N409">
        <v>0</v>
      </c>
      <c r="O409">
        <v>0</v>
      </c>
      <c r="P409">
        <v>0</v>
      </c>
      <c r="Q409">
        <v>0</v>
      </c>
      <c r="R409">
        <v>0</v>
      </c>
      <c r="S409">
        <v>0</v>
      </c>
      <c r="T409">
        <v>0</v>
      </c>
      <c r="U409">
        <v>0</v>
      </c>
      <c r="V409">
        <v>0</v>
      </c>
      <c r="W409">
        <v>0</v>
      </c>
      <c r="X409">
        <v>0</v>
      </c>
      <c r="Y409">
        <v>0</v>
      </c>
      <c r="Z409">
        <v>0</v>
      </c>
      <c r="AA409">
        <v>0</v>
      </c>
      <c r="AB409">
        <v>0</v>
      </c>
      <c r="AC409">
        <v>0</v>
      </c>
      <c r="AD409">
        <v>0</v>
      </c>
      <c r="AE409">
        <v>500000</v>
      </c>
    </row>
    <row r="410" spans="1:31" x14ac:dyDescent="0.2">
      <c r="A410">
        <v>1257</v>
      </c>
      <c r="B410">
        <v>1</v>
      </c>
      <c r="C410" t="s">
        <v>383</v>
      </c>
      <c r="D410" t="s">
        <v>240</v>
      </c>
      <c r="E410">
        <v>41108</v>
      </c>
      <c r="F410">
        <v>40410</v>
      </c>
      <c r="G410" t="s">
        <v>241</v>
      </c>
      <c r="H410">
        <v>0</v>
      </c>
      <c r="I410">
        <v>0</v>
      </c>
      <c r="J410">
        <v>0</v>
      </c>
      <c r="K410">
        <v>0</v>
      </c>
      <c r="L410">
        <v>0</v>
      </c>
      <c r="M410">
        <v>0</v>
      </c>
      <c r="N410">
        <v>0</v>
      </c>
      <c r="O410">
        <v>0</v>
      </c>
      <c r="P410">
        <v>0</v>
      </c>
      <c r="Q410">
        <v>0</v>
      </c>
      <c r="R410">
        <v>0</v>
      </c>
      <c r="S410">
        <v>0</v>
      </c>
      <c r="T410">
        <v>0</v>
      </c>
      <c r="U410">
        <v>0</v>
      </c>
      <c r="V410">
        <v>0</v>
      </c>
      <c r="W410">
        <v>0</v>
      </c>
      <c r="X410">
        <v>0</v>
      </c>
      <c r="Y410">
        <v>0</v>
      </c>
      <c r="Z410">
        <v>0</v>
      </c>
      <c r="AA410">
        <v>0</v>
      </c>
      <c r="AB410">
        <v>0</v>
      </c>
      <c r="AC410">
        <v>0</v>
      </c>
      <c r="AD410">
        <v>0</v>
      </c>
      <c r="AE410">
        <v>0</v>
      </c>
    </row>
    <row r="411" spans="1:31" x14ac:dyDescent="0.2">
      <c r="A411">
        <v>1259</v>
      </c>
      <c r="B411">
        <v>1</v>
      </c>
      <c r="C411" t="s">
        <v>384</v>
      </c>
      <c r="D411" t="s">
        <v>240</v>
      </c>
      <c r="E411">
        <v>41108</v>
      </c>
      <c r="F411">
        <v>40410</v>
      </c>
      <c r="G411" t="s">
        <v>241</v>
      </c>
      <c r="H411">
        <v>0</v>
      </c>
      <c r="I411">
        <v>0</v>
      </c>
      <c r="J411">
        <v>0</v>
      </c>
      <c r="K411">
        <v>0</v>
      </c>
      <c r="L411">
        <v>0</v>
      </c>
      <c r="M411">
        <v>0</v>
      </c>
      <c r="N411">
        <v>0</v>
      </c>
      <c r="O411">
        <v>0</v>
      </c>
      <c r="P411">
        <v>0</v>
      </c>
      <c r="Q411">
        <v>0</v>
      </c>
      <c r="R411">
        <v>0</v>
      </c>
      <c r="S411">
        <v>0</v>
      </c>
      <c r="T411">
        <v>0</v>
      </c>
      <c r="U411">
        <v>0</v>
      </c>
      <c r="V411">
        <v>0</v>
      </c>
      <c r="W411">
        <v>0</v>
      </c>
      <c r="X411">
        <v>0</v>
      </c>
      <c r="Y411">
        <v>0</v>
      </c>
      <c r="Z411">
        <v>0</v>
      </c>
      <c r="AA411">
        <v>0</v>
      </c>
      <c r="AB411">
        <v>0</v>
      </c>
      <c r="AC411">
        <v>0</v>
      </c>
      <c r="AD411">
        <v>0</v>
      </c>
      <c r="AE411">
        <v>0</v>
      </c>
    </row>
    <row r="412" spans="1:31" x14ac:dyDescent="0.2">
      <c r="A412">
        <v>1262</v>
      </c>
      <c r="B412">
        <v>1</v>
      </c>
      <c r="C412" t="s">
        <v>385</v>
      </c>
      <c r="D412" t="s">
        <v>240</v>
      </c>
      <c r="E412">
        <v>41106</v>
      </c>
      <c r="F412">
        <v>40410</v>
      </c>
      <c r="G412" t="s">
        <v>241</v>
      </c>
      <c r="H412">
        <v>0</v>
      </c>
      <c r="I412">
        <v>0</v>
      </c>
      <c r="J412">
        <v>0</v>
      </c>
      <c r="K412">
        <v>0</v>
      </c>
      <c r="L412">
        <v>0</v>
      </c>
      <c r="M412">
        <v>0</v>
      </c>
      <c r="N412">
        <v>0</v>
      </c>
      <c r="O412">
        <v>0</v>
      </c>
      <c r="P412">
        <v>0</v>
      </c>
      <c r="Q412">
        <v>0</v>
      </c>
      <c r="R412">
        <v>0</v>
      </c>
      <c r="S412">
        <v>0</v>
      </c>
      <c r="T412">
        <v>0</v>
      </c>
      <c r="U412">
        <v>0</v>
      </c>
      <c r="V412">
        <v>0</v>
      </c>
      <c r="W412">
        <v>0</v>
      </c>
      <c r="X412">
        <v>0</v>
      </c>
      <c r="Y412">
        <v>0</v>
      </c>
      <c r="Z412">
        <v>0</v>
      </c>
      <c r="AA412">
        <v>0</v>
      </c>
      <c r="AB412">
        <v>0</v>
      </c>
      <c r="AC412">
        <v>0</v>
      </c>
      <c r="AD412">
        <v>0</v>
      </c>
      <c r="AE412">
        <v>0</v>
      </c>
    </row>
    <row r="413" spans="1:31" x14ac:dyDescent="0.2">
      <c r="A413">
        <v>1263</v>
      </c>
      <c r="B413">
        <v>1</v>
      </c>
      <c r="C413" t="s">
        <v>386</v>
      </c>
      <c r="D413" t="s">
        <v>240</v>
      </c>
      <c r="E413">
        <v>41107</v>
      </c>
      <c r="F413">
        <v>40410</v>
      </c>
      <c r="G413" t="s">
        <v>241</v>
      </c>
      <c r="H413">
        <v>0</v>
      </c>
      <c r="I413">
        <v>0</v>
      </c>
      <c r="J413">
        <v>0</v>
      </c>
      <c r="K413">
        <v>0</v>
      </c>
      <c r="L413">
        <v>0</v>
      </c>
      <c r="M413">
        <v>0</v>
      </c>
      <c r="N413">
        <v>0</v>
      </c>
      <c r="O413">
        <v>0</v>
      </c>
      <c r="P413">
        <v>0</v>
      </c>
      <c r="Q413">
        <v>0</v>
      </c>
      <c r="R413">
        <v>0</v>
      </c>
      <c r="S413">
        <v>0</v>
      </c>
      <c r="T413">
        <v>0</v>
      </c>
      <c r="U413">
        <v>0</v>
      </c>
      <c r="V413">
        <v>0</v>
      </c>
      <c r="W413">
        <v>0</v>
      </c>
      <c r="X413">
        <v>0</v>
      </c>
      <c r="Y413">
        <v>0</v>
      </c>
      <c r="Z413">
        <v>0</v>
      </c>
      <c r="AA413">
        <v>0</v>
      </c>
      <c r="AB413">
        <v>0</v>
      </c>
      <c r="AC413">
        <v>0</v>
      </c>
      <c r="AD413">
        <v>0</v>
      </c>
      <c r="AE413">
        <v>0</v>
      </c>
    </row>
    <row r="414" spans="1:31" x14ac:dyDescent="0.2">
      <c r="A414">
        <v>1264</v>
      </c>
      <c r="B414">
        <v>1</v>
      </c>
      <c r="C414" t="s">
        <v>387</v>
      </c>
      <c r="D414" t="s">
        <v>240</v>
      </c>
      <c r="E414">
        <v>41108</v>
      </c>
      <c r="F414">
        <v>40410</v>
      </c>
      <c r="G414" t="s">
        <v>241</v>
      </c>
      <c r="H414">
        <v>0</v>
      </c>
      <c r="I414">
        <v>0</v>
      </c>
      <c r="J414">
        <v>0</v>
      </c>
      <c r="K414">
        <v>25000</v>
      </c>
      <c r="L414">
        <v>0</v>
      </c>
      <c r="M414">
        <v>0</v>
      </c>
      <c r="N414">
        <v>0</v>
      </c>
      <c r="O414">
        <v>0</v>
      </c>
      <c r="P414">
        <v>0</v>
      </c>
      <c r="Q414">
        <v>0</v>
      </c>
      <c r="R414">
        <v>0</v>
      </c>
      <c r="S414">
        <v>0</v>
      </c>
      <c r="T414">
        <v>0</v>
      </c>
      <c r="U414">
        <v>0</v>
      </c>
      <c r="V414">
        <v>0</v>
      </c>
      <c r="W414">
        <v>0</v>
      </c>
      <c r="X414">
        <v>0</v>
      </c>
      <c r="Y414">
        <v>0</v>
      </c>
      <c r="Z414">
        <v>0</v>
      </c>
      <c r="AA414">
        <v>0</v>
      </c>
      <c r="AB414">
        <v>0</v>
      </c>
      <c r="AC414">
        <v>0</v>
      </c>
      <c r="AD414">
        <v>0</v>
      </c>
      <c r="AE414">
        <v>0</v>
      </c>
    </row>
    <row r="415" spans="1:31" x14ac:dyDescent="0.2">
      <c r="A415">
        <v>1267</v>
      </c>
      <c r="B415">
        <v>1</v>
      </c>
      <c r="C415" t="s">
        <v>388</v>
      </c>
      <c r="D415" t="s">
        <v>240</v>
      </c>
      <c r="E415">
        <v>41108</v>
      </c>
      <c r="F415">
        <v>40410</v>
      </c>
      <c r="G415" t="s">
        <v>241</v>
      </c>
      <c r="H415">
        <v>0</v>
      </c>
      <c r="I415">
        <v>0</v>
      </c>
      <c r="J415">
        <v>0</v>
      </c>
      <c r="K415">
        <v>0</v>
      </c>
      <c r="L415">
        <v>0</v>
      </c>
      <c r="M415">
        <v>0</v>
      </c>
      <c r="N415">
        <v>0</v>
      </c>
      <c r="O415">
        <v>0</v>
      </c>
      <c r="P415">
        <v>0</v>
      </c>
      <c r="Q415">
        <v>0</v>
      </c>
      <c r="R415">
        <v>0</v>
      </c>
      <c r="S415">
        <v>0</v>
      </c>
      <c r="T415">
        <v>0</v>
      </c>
      <c r="U415">
        <v>0</v>
      </c>
      <c r="V415">
        <v>0</v>
      </c>
      <c r="W415">
        <v>0</v>
      </c>
      <c r="X415">
        <v>0</v>
      </c>
      <c r="Y415">
        <v>0</v>
      </c>
      <c r="Z415">
        <v>0</v>
      </c>
      <c r="AA415">
        <v>0</v>
      </c>
      <c r="AB415">
        <v>0</v>
      </c>
      <c r="AC415">
        <v>0</v>
      </c>
      <c r="AD415">
        <v>0</v>
      </c>
      <c r="AE415">
        <v>0</v>
      </c>
    </row>
    <row r="416" spans="1:31" x14ac:dyDescent="0.2">
      <c r="A416">
        <v>1269</v>
      </c>
      <c r="B416">
        <v>1</v>
      </c>
      <c r="C416" t="s">
        <v>389</v>
      </c>
      <c r="D416" t="s">
        <v>240</v>
      </c>
      <c r="E416">
        <v>41104</v>
      </c>
      <c r="F416">
        <v>40410</v>
      </c>
      <c r="G416" t="s">
        <v>241</v>
      </c>
      <c r="H416">
        <v>0</v>
      </c>
      <c r="I416">
        <v>0</v>
      </c>
      <c r="J416">
        <v>0</v>
      </c>
      <c r="K416">
        <v>0</v>
      </c>
      <c r="L416">
        <v>0</v>
      </c>
      <c r="M416">
        <v>0</v>
      </c>
      <c r="N416">
        <v>0</v>
      </c>
      <c r="O416">
        <v>0</v>
      </c>
      <c r="P416">
        <v>0</v>
      </c>
      <c r="Q416">
        <v>0</v>
      </c>
      <c r="R416">
        <v>0</v>
      </c>
      <c r="S416">
        <v>0</v>
      </c>
      <c r="T416">
        <v>0</v>
      </c>
      <c r="U416">
        <v>0</v>
      </c>
      <c r="V416">
        <v>0</v>
      </c>
      <c r="W416">
        <v>0</v>
      </c>
      <c r="X416">
        <v>0</v>
      </c>
      <c r="Y416">
        <v>0</v>
      </c>
      <c r="Z416">
        <v>0</v>
      </c>
      <c r="AA416">
        <v>0</v>
      </c>
      <c r="AB416">
        <v>0</v>
      </c>
      <c r="AC416">
        <v>0</v>
      </c>
      <c r="AD416">
        <v>0</v>
      </c>
      <c r="AE416">
        <v>0</v>
      </c>
    </row>
    <row r="417" spans="1:31" x14ac:dyDescent="0.2">
      <c r="A417">
        <v>1276</v>
      </c>
      <c r="B417">
        <v>1</v>
      </c>
      <c r="C417" t="s">
        <v>390</v>
      </c>
      <c r="D417" t="s">
        <v>240</v>
      </c>
      <c r="E417">
        <v>41108</v>
      </c>
      <c r="F417">
        <v>40410</v>
      </c>
      <c r="G417" t="s">
        <v>241</v>
      </c>
      <c r="H417">
        <v>0</v>
      </c>
      <c r="I417">
        <v>0</v>
      </c>
      <c r="J417">
        <v>0</v>
      </c>
      <c r="K417">
        <v>0</v>
      </c>
      <c r="L417">
        <v>0</v>
      </c>
      <c r="M417">
        <v>0</v>
      </c>
      <c r="N417">
        <v>0</v>
      </c>
      <c r="O417">
        <v>0</v>
      </c>
      <c r="P417">
        <v>0</v>
      </c>
      <c r="Q417">
        <v>0</v>
      </c>
      <c r="R417">
        <v>0</v>
      </c>
      <c r="S417">
        <v>0</v>
      </c>
      <c r="T417">
        <v>0</v>
      </c>
      <c r="U417">
        <v>0</v>
      </c>
      <c r="V417">
        <v>0</v>
      </c>
      <c r="W417">
        <v>0</v>
      </c>
      <c r="X417">
        <v>0</v>
      </c>
      <c r="Y417">
        <v>0</v>
      </c>
      <c r="Z417">
        <v>0</v>
      </c>
      <c r="AA417">
        <v>0</v>
      </c>
      <c r="AB417">
        <v>0</v>
      </c>
      <c r="AC417">
        <v>0</v>
      </c>
      <c r="AD417">
        <v>0</v>
      </c>
      <c r="AE417">
        <v>0</v>
      </c>
    </row>
    <row r="418" spans="1:31" x14ac:dyDescent="0.2">
      <c r="A418">
        <v>1278</v>
      </c>
      <c r="B418">
        <v>1</v>
      </c>
      <c r="C418" t="s">
        <v>391</v>
      </c>
      <c r="D418" t="s">
        <v>240</v>
      </c>
      <c r="E418">
        <v>41106</v>
      </c>
      <c r="F418">
        <v>40410</v>
      </c>
      <c r="G418" t="s">
        <v>241</v>
      </c>
      <c r="H418">
        <v>0</v>
      </c>
      <c r="I418">
        <v>0</v>
      </c>
      <c r="J418">
        <v>0</v>
      </c>
      <c r="K418">
        <v>0</v>
      </c>
      <c r="L418">
        <v>0</v>
      </c>
      <c r="M418">
        <v>84000</v>
      </c>
      <c r="N418">
        <v>0</v>
      </c>
      <c r="O418">
        <v>0</v>
      </c>
      <c r="P418">
        <v>0</v>
      </c>
      <c r="Q418">
        <v>0</v>
      </c>
      <c r="R418">
        <v>0</v>
      </c>
      <c r="S418">
        <v>0</v>
      </c>
      <c r="T418">
        <v>0</v>
      </c>
      <c r="U418">
        <v>0</v>
      </c>
      <c r="V418">
        <v>0</v>
      </c>
      <c r="W418">
        <v>0</v>
      </c>
      <c r="X418">
        <v>0</v>
      </c>
      <c r="Y418">
        <v>0</v>
      </c>
      <c r="Z418">
        <v>0</v>
      </c>
      <c r="AA418">
        <v>0</v>
      </c>
      <c r="AB418">
        <v>0</v>
      </c>
      <c r="AC418">
        <v>0</v>
      </c>
      <c r="AD418">
        <v>0</v>
      </c>
      <c r="AE418">
        <v>0</v>
      </c>
    </row>
    <row r="419" spans="1:31" x14ac:dyDescent="0.2">
      <c r="A419">
        <v>1279</v>
      </c>
      <c r="B419">
        <v>1</v>
      </c>
      <c r="C419" t="s">
        <v>392</v>
      </c>
      <c r="D419" t="s">
        <v>240</v>
      </c>
      <c r="E419">
        <v>41106</v>
      </c>
      <c r="F419">
        <v>40410</v>
      </c>
      <c r="G419" t="s">
        <v>241</v>
      </c>
      <c r="H419">
        <v>0</v>
      </c>
      <c r="I419">
        <v>0</v>
      </c>
      <c r="J419">
        <v>0</v>
      </c>
      <c r="K419">
        <v>0</v>
      </c>
      <c r="L419">
        <v>0</v>
      </c>
      <c r="M419">
        <v>0</v>
      </c>
      <c r="N419">
        <v>0</v>
      </c>
      <c r="O419">
        <v>0</v>
      </c>
      <c r="P419">
        <v>0</v>
      </c>
      <c r="Q419">
        <v>0</v>
      </c>
      <c r="R419">
        <v>0</v>
      </c>
      <c r="S419">
        <v>0</v>
      </c>
      <c r="T419">
        <v>0</v>
      </c>
      <c r="U419">
        <v>0</v>
      </c>
      <c r="V419">
        <v>0</v>
      </c>
      <c r="W419">
        <v>0</v>
      </c>
      <c r="X419">
        <v>0</v>
      </c>
      <c r="Y419">
        <v>0</v>
      </c>
      <c r="Z419">
        <v>0</v>
      </c>
      <c r="AA419">
        <v>0</v>
      </c>
      <c r="AB419">
        <v>0</v>
      </c>
      <c r="AC419">
        <v>0</v>
      </c>
      <c r="AD419">
        <v>0</v>
      </c>
      <c r="AE419">
        <v>0</v>
      </c>
    </row>
    <row r="420" spans="1:31" x14ac:dyDescent="0.2">
      <c r="A420">
        <v>1282</v>
      </c>
      <c r="B420">
        <v>1</v>
      </c>
      <c r="C420" t="s">
        <v>393</v>
      </c>
      <c r="D420" t="s">
        <v>240</v>
      </c>
      <c r="E420">
        <v>41108</v>
      </c>
      <c r="F420">
        <v>40410</v>
      </c>
      <c r="G420" t="s">
        <v>241</v>
      </c>
      <c r="H420">
        <v>0</v>
      </c>
      <c r="I420">
        <v>0</v>
      </c>
      <c r="J420">
        <v>0</v>
      </c>
      <c r="K420">
        <v>0</v>
      </c>
      <c r="L420">
        <v>0</v>
      </c>
      <c r="M420">
        <v>0</v>
      </c>
      <c r="N420">
        <v>0</v>
      </c>
      <c r="O420">
        <v>0</v>
      </c>
      <c r="P420">
        <v>0</v>
      </c>
      <c r="Q420">
        <v>0</v>
      </c>
      <c r="R420">
        <v>0</v>
      </c>
      <c r="S420">
        <v>0</v>
      </c>
      <c r="T420">
        <v>0</v>
      </c>
      <c r="U420">
        <v>0</v>
      </c>
      <c r="V420">
        <v>0</v>
      </c>
      <c r="W420">
        <v>0</v>
      </c>
      <c r="X420">
        <v>0</v>
      </c>
      <c r="Y420">
        <v>0</v>
      </c>
      <c r="Z420">
        <v>0</v>
      </c>
      <c r="AA420">
        <v>0</v>
      </c>
      <c r="AB420">
        <v>0</v>
      </c>
      <c r="AC420">
        <v>0</v>
      </c>
      <c r="AD420">
        <v>0</v>
      </c>
      <c r="AE420">
        <v>30000</v>
      </c>
    </row>
    <row r="421" spans="1:31" x14ac:dyDescent="0.2">
      <c r="A421">
        <v>1283</v>
      </c>
      <c r="B421">
        <v>1</v>
      </c>
      <c r="C421" t="s">
        <v>394</v>
      </c>
      <c r="D421" t="s">
        <v>240</v>
      </c>
      <c r="E421">
        <v>41108</v>
      </c>
      <c r="F421">
        <v>40410</v>
      </c>
      <c r="G421" t="s">
        <v>241</v>
      </c>
      <c r="H421">
        <v>0</v>
      </c>
      <c r="I421">
        <v>0</v>
      </c>
      <c r="J421">
        <v>0</v>
      </c>
      <c r="K421">
        <v>0</v>
      </c>
      <c r="L421">
        <v>0</v>
      </c>
      <c r="M421">
        <v>0</v>
      </c>
      <c r="N421">
        <v>0</v>
      </c>
      <c r="O421">
        <v>0</v>
      </c>
      <c r="P421">
        <v>0</v>
      </c>
      <c r="Q421">
        <v>0</v>
      </c>
      <c r="R421">
        <v>0</v>
      </c>
      <c r="S421">
        <v>0</v>
      </c>
      <c r="T421">
        <v>0</v>
      </c>
      <c r="U421">
        <v>0</v>
      </c>
      <c r="V421">
        <v>0</v>
      </c>
      <c r="W421">
        <v>0</v>
      </c>
      <c r="X421">
        <v>0</v>
      </c>
      <c r="Y421">
        <v>0</v>
      </c>
      <c r="Z421">
        <v>0</v>
      </c>
      <c r="AA421">
        <v>0</v>
      </c>
      <c r="AB421">
        <v>0</v>
      </c>
      <c r="AC421">
        <v>0</v>
      </c>
      <c r="AD421">
        <v>0</v>
      </c>
      <c r="AE421">
        <v>0</v>
      </c>
    </row>
    <row r="422" spans="1:31" x14ac:dyDescent="0.2">
      <c r="A422">
        <v>1283</v>
      </c>
      <c r="B422">
        <v>2</v>
      </c>
      <c r="C422" t="s">
        <v>394</v>
      </c>
      <c r="D422" t="s">
        <v>240</v>
      </c>
      <c r="E422">
        <v>41108</v>
      </c>
      <c r="F422">
        <v>40410</v>
      </c>
      <c r="G422" t="s">
        <v>241</v>
      </c>
      <c r="H422">
        <v>0</v>
      </c>
      <c r="I422">
        <v>0</v>
      </c>
      <c r="J422">
        <v>0</v>
      </c>
      <c r="K422">
        <v>0</v>
      </c>
      <c r="L422">
        <v>0</v>
      </c>
      <c r="M422">
        <v>0</v>
      </c>
      <c r="N422">
        <v>0</v>
      </c>
      <c r="O422">
        <v>0</v>
      </c>
      <c r="P422">
        <v>0</v>
      </c>
      <c r="Q422">
        <v>0</v>
      </c>
      <c r="R422">
        <v>0</v>
      </c>
      <c r="S422">
        <v>0</v>
      </c>
      <c r="T422">
        <v>0</v>
      </c>
      <c r="U422">
        <v>0</v>
      </c>
      <c r="V422">
        <v>0</v>
      </c>
      <c r="W422">
        <v>0</v>
      </c>
      <c r="X422">
        <v>0</v>
      </c>
      <c r="Y422">
        <v>0</v>
      </c>
      <c r="Z422">
        <v>0</v>
      </c>
      <c r="AA422">
        <v>0</v>
      </c>
      <c r="AB422">
        <v>0</v>
      </c>
      <c r="AC422">
        <v>0</v>
      </c>
      <c r="AD422">
        <v>0</v>
      </c>
      <c r="AE422">
        <v>0</v>
      </c>
    </row>
    <row r="423" spans="1:31" x14ac:dyDescent="0.2">
      <c r="A423">
        <v>1287</v>
      </c>
      <c r="B423">
        <v>1</v>
      </c>
      <c r="C423" t="s">
        <v>395</v>
      </c>
      <c r="D423" t="s">
        <v>240</v>
      </c>
      <c r="E423">
        <v>41106</v>
      </c>
      <c r="F423">
        <v>40410</v>
      </c>
      <c r="G423" t="s">
        <v>241</v>
      </c>
      <c r="H423">
        <v>0</v>
      </c>
      <c r="I423">
        <v>0</v>
      </c>
      <c r="J423">
        <v>0</v>
      </c>
      <c r="K423">
        <v>0</v>
      </c>
      <c r="L423">
        <v>0</v>
      </c>
      <c r="M423">
        <v>0</v>
      </c>
      <c r="N423">
        <v>0</v>
      </c>
      <c r="O423">
        <v>0</v>
      </c>
      <c r="P423">
        <v>0</v>
      </c>
      <c r="Q423">
        <v>0</v>
      </c>
      <c r="R423">
        <v>0</v>
      </c>
      <c r="S423">
        <v>0</v>
      </c>
      <c r="T423">
        <v>0</v>
      </c>
      <c r="U423">
        <v>0</v>
      </c>
      <c r="V423">
        <v>0</v>
      </c>
      <c r="W423">
        <v>0</v>
      </c>
      <c r="X423">
        <v>0</v>
      </c>
      <c r="Y423">
        <v>0</v>
      </c>
      <c r="Z423">
        <v>0</v>
      </c>
      <c r="AA423">
        <v>0</v>
      </c>
      <c r="AB423">
        <v>0</v>
      </c>
      <c r="AC423">
        <v>0</v>
      </c>
      <c r="AD423">
        <v>0</v>
      </c>
      <c r="AE423">
        <v>0</v>
      </c>
    </row>
    <row r="424" spans="1:31" x14ac:dyDescent="0.2">
      <c r="A424">
        <v>1291</v>
      </c>
      <c r="B424">
        <v>1</v>
      </c>
      <c r="C424" t="s">
        <v>396</v>
      </c>
      <c r="D424" t="s">
        <v>240</v>
      </c>
      <c r="E424">
        <v>41107</v>
      </c>
      <c r="F424">
        <v>40410</v>
      </c>
      <c r="G424" t="s">
        <v>241</v>
      </c>
      <c r="H424">
        <v>0</v>
      </c>
      <c r="I424">
        <v>0</v>
      </c>
      <c r="J424">
        <v>0</v>
      </c>
      <c r="K424">
        <v>0</v>
      </c>
      <c r="L424">
        <v>0</v>
      </c>
      <c r="M424">
        <v>84000</v>
      </c>
      <c r="N424">
        <v>0</v>
      </c>
      <c r="O424">
        <v>0</v>
      </c>
      <c r="P424">
        <v>0</v>
      </c>
      <c r="Q424">
        <v>0</v>
      </c>
      <c r="R424">
        <v>0</v>
      </c>
      <c r="S424">
        <v>0</v>
      </c>
      <c r="T424">
        <v>0</v>
      </c>
      <c r="U424">
        <v>0</v>
      </c>
      <c r="V424">
        <v>0</v>
      </c>
      <c r="W424">
        <v>0</v>
      </c>
      <c r="X424">
        <v>0</v>
      </c>
      <c r="Y424">
        <v>0</v>
      </c>
      <c r="Z424">
        <v>0</v>
      </c>
      <c r="AA424">
        <v>0</v>
      </c>
      <c r="AB424">
        <v>0</v>
      </c>
      <c r="AC424">
        <v>0</v>
      </c>
      <c r="AD424">
        <v>0</v>
      </c>
      <c r="AE424">
        <v>0</v>
      </c>
    </row>
    <row r="425" spans="1:31" x14ac:dyDescent="0.2">
      <c r="A425">
        <v>1300</v>
      </c>
      <c r="B425">
        <v>1</v>
      </c>
      <c r="C425" t="s">
        <v>397</v>
      </c>
      <c r="D425" t="s">
        <v>398</v>
      </c>
      <c r="E425">
        <v>41113</v>
      </c>
      <c r="F425">
        <v>40430</v>
      </c>
      <c r="G425" t="s">
        <v>241</v>
      </c>
      <c r="H425">
        <v>1660</v>
      </c>
      <c r="I425">
        <v>1660</v>
      </c>
      <c r="J425">
        <v>1660</v>
      </c>
      <c r="K425">
        <v>1660</v>
      </c>
      <c r="L425">
        <v>1660</v>
      </c>
      <c r="M425">
        <v>1660</v>
      </c>
      <c r="N425">
        <v>1660</v>
      </c>
      <c r="O425">
        <v>1660</v>
      </c>
      <c r="P425">
        <v>1660</v>
      </c>
      <c r="Q425">
        <v>1660</v>
      </c>
      <c r="R425">
        <v>1660</v>
      </c>
      <c r="S425">
        <v>1740</v>
      </c>
      <c r="T425">
        <v>1660</v>
      </c>
      <c r="U425">
        <v>1660</v>
      </c>
      <c r="V425">
        <v>1660</v>
      </c>
      <c r="W425">
        <v>1660</v>
      </c>
      <c r="X425">
        <v>1660</v>
      </c>
      <c r="Y425">
        <v>1660</v>
      </c>
      <c r="Z425">
        <v>1660</v>
      </c>
      <c r="AA425">
        <v>1660</v>
      </c>
      <c r="AB425">
        <v>1660</v>
      </c>
      <c r="AC425">
        <v>1660</v>
      </c>
      <c r="AD425">
        <v>1660</v>
      </c>
      <c r="AE425">
        <v>1740</v>
      </c>
    </row>
    <row r="426" spans="1:31" x14ac:dyDescent="0.2">
      <c r="A426">
        <v>1303</v>
      </c>
      <c r="B426">
        <v>1</v>
      </c>
      <c r="C426" t="s">
        <v>399</v>
      </c>
      <c r="D426" t="s">
        <v>398</v>
      </c>
      <c r="E426">
        <v>41113</v>
      </c>
      <c r="F426">
        <v>40430</v>
      </c>
      <c r="G426" t="s">
        <v>241</v>
      </c>
      <c r="H426">
        <v>0</v>
      </c>
      <c r="I426">
        <v>0</v>
      </c>
      <c r="J426">
        <v>0</v>
      </c>
      <c r="K426">
        <v>0</v>
      </c>
      <c r="L426">
        <v>0</v>
      </c>
      <c r="M426">
        <v>0</v>
      </c>
      <c r="N426">
        <v>0</v>
      </c>
      <c r="O426">
        <v>0</v>
      </c>
      <c r="P426">
        <v>0</v>
      </c>
      <c r="Q426">
        <v>0</v>
      </c>
      <c r="R426">
        <v>0</v>
      </c>
      <c r="S426">
        <v>0</v>
      </c>
      <c r="T426">
        <v>0</v>
      </c>
      <c r="U426">
        <v>0</v>
      </c>
      <c r="V426">
        <v>0</v>
      </c>
      <c r="W426">
        <v>0</v>
      </c>
      <c r="X426">
        <v>0</v>
      </c>
      <c r="Y426">
        <v>0</v>
      </c>
      <c r="Z426">
        <v>0</v>
      </c>
      <c r="AA426">
        <v>0</v>
      </c>
      <c r="AB426">
        <v>0</v>
      </c>
      <c r="AC426">
        <v>0</v>
      </c>
      <c r="AD426">
        <v>0</v>
      </c>
      <c r="AE426">
        <v>0</v>
      </c>
    </row>
    <row r="427" spans="1:31" x14ac:dyDescent="0.2">
      <c r="A427">
        <v>1357</v>
      </c>
      <c r="B427">
        <v>1</v>
      </c>
      <c r="C427" t="s">
        <v>400</v>
      </c>
      <c r="D427" t="s">
        <v>398</v>
      </c>
      <c r="E427">
        <v>41113</v>
      </c>
      <c r="F427">
        <v>40430</v>
      </c>
      <c r="G427" t="s">
        <v>241</v>
      </c>
      <c r="H427">
        <v>0</v>
      </c>
      <c r="I427">
        <v>0</v>
      </c>
      <c r="J427">
        <v>0</v>
      </c>
      <c r="K427">
        <v>0</v>
      </c>
      <c r="L427">
        <v>0</v>
      </c>
      <c r="M427">
        <v>0</v>
      </c>
      <c r="N427">
        <v>0</v>
      </c>
      <c r="O427">
        <v>0</v>
      </c>
      <c r="P427">
        <v>0</v>
      </c>
      <c r="Q427">
        <v>0</v>
      </c>
      <c r="R427">
        <v>0</v>
      </c>
      <c r="S427">
        <v>0</v>
      </c>
      <c r="T427">
        <v>0</v>
      </c>
      <c r="U427">
        <v>0</v>
      </c>
      <c r="V427">
        <v>0</v>
      </c>
      <c r="W427">
        <v>0</v>
      </c>
      <c r="X427">
        <v>0</v>
      </c>
      <c r="Y427">
        <v>0</v>
      </c>
      <c r="Z427">
        <v>0</v>
      </c>
      <c r="AA427">
        <v>0</v>
      </c>
      <c r="AB427">
        <v>0</v>
      </c>
      <c r="AC427">
        <v>0</v>
      </c>
      <c r="AD427">
        <v>0</v>
      </c>
      <c r="AE427">
        <v>0</v>
      </c>
    </row>
    <row r="428" spans="1:31" x14ac:dyDescent="0.2">
      <c r="A428">
        <v>1358</v>
      </c>
      <c r="B428">
        <v>1</v>
      </c>
      <c r="C428" t="s">
        <v>401</v>
      </c>
      <c r="D428" t="s">
        <v>398</v>
      </c>
      <c r="E428">
        <v>41113</v>
      </c>
      <c r="F428">
        <v>40430</v>
      </c>
      <c r="G428" t="s">
        <v>241</v>
      </c>
      <c r="H428">
        <v>0</v>
      </c>
      <c r="I428">
        <v>0</v>
      </c>
      <c r="J428">
        <v>0</v>
      </c>
      <c r="K428">
        <v>0</v>
      </c>
      <c r="L428">
        <v>0</v>
      </c>
      <c r="M428">
        <v>0</v>
      </c>
      <c r="N428">
        <v>0</v>
      </c>
      <c r="O428">
        <v>0</v>
      </c>
      <c r="P428">
        <v>0</v>
      </c>
      <c r="Q428">
        <v>0</v>
      </c>
      <c r="R428">
        <v>0</v>
      </c>
      <c r="S428">
        <v>0</v>
      </c>
      <c r="T428">
        <v>0</v>
      </c>
      <c r="U428">
        <v>0</v>
      </c>
      <c r="V428">
        <v>0</v>
      </c>
      <c r="W428">
        <v>0</v>
      </c>
      <c r="X428">
        <v>0</v>
      </c>
      <c r="Y428">
        <v>0</v>
      </c>
      <c r="Z428">
        <v>0</v>
      </c>
      <c r="AA428">
        <v>0</v>
      </c>
      <c r="AB428">
        <v>0</v>
      </c>
      <c r="AC428">
        <v>0</v>
      </c>
      <c r="AD428">
        <v>0</v>
      </c>
      <c r="AE428">
        <v>0</v>
      </c>
    </row>
    <row r="429" spans="1:31" x14ac:dyDescent="0.2">
      <c r="A429">
        <v>1400</v>
      </c>
      <c r="B429">
        <v>1</v>
      </c>
      <c r="C429" t="s">
        <v>402</v>
      </c>
      <c r="D429" t="s">
        <v>403</v>
      </c>
      <c r="E429">
        <v>41123</v>
      </c>
      <c r="F429">
        <v>40420</v>
      </c>
      <c r="G429" t="s">
        <v>241</v>
      </c>
      <c r="H429">
        <v>4150</v>
      </c>
      <c r="I429">
        <v>4150</v>
      </c>
      <c r="J429">
        <v>4150</v>
      </c>
      <c r="K429">
        <v>4150</v>
      </c>
      <c r="L429">
        <v>4150</v>
      </c>
      <c r="M429">
        <v>4150</v>
      </c>
      <c r="N429">
        <v>4150</v>
      </c>
      <c r="O429">
        <v>4150</v>
      </c>
      <c r="P429">
        <v>4150</v>
      </c>
      <c r="Q429">
        <v>4150</v>
      </c>
      <c r="R429">
        <v>4150</v>
      </c>
      <c r="S429">
        <v>4350</v>
      </c>
      <c r="T429">
        <v>4150</v>
      </c>
      <c r="U429">
        <v>4150</v>
      </c>
      <c r="V429">
        <v>4150</v>
      </c>
      <c r="W429">
        <v>4150</v>
      </c>
      <c r="X429">
        <v>4150</v>
      </c>
      <c r="Y429">
        <v>4150</v>
      </c>
      <c r="Z429">
        <v>4150</v>
      </c>
      <c r="AA429">
        <v>4150</v>
      </c>
      <c r="AB429">
        <v>4150</v>
      </c>
      <c r="AC429">
        <v>4150</v>
      </c>
      <c r="AD429">
        <v>4150</v>
      </c>
      <c r="AE429">
        <v>4350</v>
      </c>
    </row>
    <row r="430" spans="1:31" x14ac:dyDescent="0.2">
      <c r="A430">
        <v>1401</v>
      </c>
      <c r="B430">
        <v>1</v>
      </c>
      <c r="C430" t="s">
        <v>404</v>
      </c>
      <c r="D430" t="s">
        <v>405</v>
      </c>
      <c r="E430">
        <v>41403</v>
      </c>
      <c r="F430">
        <v>40420</v>
      </c>
      <c r="G430" t="s">
        <v>241</v>
      </c>
      <c r="H430">
        <v>0</v>
      </c>
      <c r="I430">
        <v>0</v>
      </c>
      <c r="J430">
        <v>0</v>
      </c>
      <c r="K430">
        <v>0</v>
      </c>
      <c r="L430">
        <v>0</v>
      </c>
      <c r="M430">
        <v>0</v>
      </c>
      <c r="N430">
        <v>0</v>
      </c>
      <c r="O430">
        <v>0</v>
      </c>
      <c r="P430">
        <v>0</v>
      </c>
      <c r="Q430">
        <v>0</v>
      </c>
      <c r="R430">
        <v>0</v>
      </c>
      <c r="S430">
        <v>0</v>
      </c>
      <c r="T430">
        <v>0</v>
      </c>
      <c r="U430">
        <v>0</v>
      </c>
      <c r="V430">
        <v>0</v>
      </c>
      <c r="W430">
        <v>0</v>
      </c>
      <c r="X430">
        <v>0</v>
      </c>
      <c r="Y430">
        <v>0</v>
      </c>
      <c r="Z430">
        <v>0</v>
      </c>
      <c r="AA430">
        <v>0</v>
      </c>
      <c r="AB430">
        <v>0</v>
      </c>
      <c r="AC430">
        <v>0</v>
      </c>
      <c r="AD430">
        <v>0</v>
      </c>
      <c r="AE430">
        <v>0</v>
      </c>
    </row>
    <row r="431" spans="1:31" x14ac:dyDescent="0.2">
      <c r="A431">
        <v>1402</v>
      </c>
      <c r="B431">
        <v>1</v>
      </c>
      <c r="C431" t="s">
        <v>406</v>
      </c>
      <c r="D431" t="s">
        <v>403</v>
      </c>
      <c r="E431">
        <v>41121</v>
      </c>
      <c r="F431">
        <v>40420</v>
      </c>
      <c r="G431" t="s">
        <v>241</v>
      </c>
      <c r="H431">
        <v>0</v>
      </c>
      <c r="I431">
        <v>0</v>
      </c>
      <c r="J431">
        <v>0</v>
      </c>
      <c r="K431">
        <v>0</v>
      </c>
      <c r="L431">
        <v>0</v>
      </c>
      <c r="M431">
        <v>0</v>
      </c>
      <c r="N431">
        <v>0</v>
      </c>
      <c r="O431">
        <v>0</v>
      </c>
      <c r="P431">
        <v>0</v>
      </c>
      <c r="Q431">
        <v>0</v>
      </c>
      <c r="R431">
        <v>0</v>
      </c>
      <c r="S431">
        <v>0</v>
      </c>
      <c r="T431">
        <v>0</v>
      </c>
      <c r="U431">
        <v>0</v>
      </c>
      <c r="V431">
        <v>0</v>
      </c>
      <c r="W431">
        <v>0</v>
      </c>
      <c r="X431">
        <v>0</v>
      </c>
      <c r="Y431">
        <v>0</v>
      </c>
      <c r="Z431">
        <v>0</v>
      </c>
      <c r="AA431">
        <v>0</v>
      </c>
      <c r="AB431">
        <v>0</v>
      </c>
      <c r="AC431">
        <v>0</v>
      </c>
      <c r="AD431">
        <v>100000</v>
      </c>
      <c r="AE431">
        <v>0</v>
      </c>
    </row>
    <row r="432" spans="1:31" x14ac:dyDescent="0.2">
      <c r="A432">
        <v>1405</v>
      </c>
      <c r="B432">
        <v>1</v>
      </c>
      <c r="C432" t="s">
        <v>407</v>
      </c>
      <c r="D432" t="s">
        <v>403</v>
      </c>
      <c r="E432">
        <v>41122</v>
      </c>
      <c r="F432">
        <v>40420</v>
      </c>
      <c r="G432" t="s">
        <v>241</v>
      </c>
      <c r="H432">
        <v>0</v>
      </c>
      <c r="I432">
        <v>0</v>
      </c>
      <c r="J432">
        <v>0</v>
      </c>
      <c r="K432">
        <v>0</v>
      </c>
      <c r="L432">
        <v>0</v>
      </c>
      <c r="M432">
        <v>0</v>
      </c>
      <c r="N432">
        <v>0</v>
      </c>
      <c r="O432">
        <v>0</v>
      </c>
      <c r="P432">
        <v>0</v>
      </c>
      <c r="Q432">
        <v>0</v>
      </c>
      <c r="R432">
        <v>0</v>
      </c>
      <c r="S432">
        <v>0</v>
      </c>
      <c r="T432">
        <v>0</v>
      </c>
      <c r="U432">
        <v>0</v>
      </c>
      <c r="V432">
        <v>0</v>
      </c>
      <c r="W432">
        <v>0</v>
      </c>
      <c r="X432">
        <v>0</v>
      </c>
      <c r="Y432">
        <v>0</v>
      </c>
      <c r="Z432">
        <v>0</v>
      </c>
      <c r="AA432">
        <v>0</v>
      </c>
      <c r="AB432">
        <v>0</v>
      </c>
      <c r="AC432">
        <v>0</v>
      </c>
      <c r="AD432">
        <v>0</v>
      </c>
      <c r="AE432">
        <v>100000</v>
      </c>
    </row>
    <row r="433" spans="1:31" x14ac:dyDescent="0.2">
      <c r="A433">
        <v>1406</v>
      </c>
      <c r="B433">
        <v>1</v>
      </c>
      <c r="C433" t="s">
        <v>408</v>
      </c>
      <c r="D433" t="s">
        <v>403</v>
      </c>
      <c r="E433">
        <v>41122</v>
      </c>
      <c r="F433">
        <v>40420</v>
      </c>
      <c r="G433" t="s">
        <v>241</v>
      </c>
      <c r="H433">
        <v>0</v>
      </c>
      <c r="I433">
        <v>0</v>
      </c>
      <c r="J433">
        <v>0</v>
      </c>
      <c r="K433">
        <v>0</v>
      </c>
      <c r="L433">
        <v>0</v>
      </c>
      <c r="M433">
        <v>0</v>
      </c>
      <c r="N433">
        <v>0</v>
      </c>
      <c r="O433">
        <v>0</v>
      </c>
      <c r="P433">
        <v>0</v>
      </c>
      <c r="Q433">
        <v>0</v>
      </c>
      <c r="R433">
        <v>0</v>
      </c>
      <c r="S433">
        <v>0</v>
      </c>
      <c r="T433">
        <v>0</v>
      </c>
      <c r="U433">
        <v>0</v>
      </c>
      <c r="V433">
        <v>0</v>
      </c>
      <c r="W433">
        <v>0</v>
      </c>
      <c r="X433">
        <v>0</v>
      </c>
      <c r="Y433">
        <v>0</v>
      </c>
      <c r="Z433">
        <v>0</v>
      </c>
      <c r="AA433">
        <v>0</v>
      </c>
      <c r="AB433">
        <v>0</v>
      </c>
      <c r="AC433">
        <v>0</v>
      </c>
      <c r="AD433">
        <v>0</v>
      </c>
      <c r="AE433">
        <v>0</v>
      </c>
    </row>
    <row r="434" spans="1:31" x14ac:dyDescent="0.2">
      <c r="A434">
        <v>1406</v>
      </c>
      <c r="B434">
        <v>2</v>
      </c>
      <c r="C434" t="s">
        <v>408</v>
      </c>
      <c r="D434" t="s">
        <v>403</v>
      </c>
      <c r="E434">
        <v>41122</v>
      </c>
      <c r="F434">
        <v>40420</v>
      </c>
      <c r="G434" t="s">
        <v>241</v>
      </c>
      <c r="H434">
        <v>0</v>
      </c>
      <c r="I434">
        <v>0</v>
      </c>
      <c r="J434">
        <v>0</v>
      </c>
      <c r="K434">
        <v>0</v>
      </c>
      <c r="L434">
        <v>0</v>
      </c>
      <c r="M434">
        <v>0</v>
      </c>
      <c r="N434">
        <v>0</v>
      </c>
      <c r="O434">
        <v>0</v>
      </c>
      <c r="P434">
        <v>0</v>
      </c>
      <c r="Q434">
        <v>0</v>
      </c>
      <c r="R434">
        <v>0</v>
      </c>
      <c r="S434">
        <v>0</v>
      </c>
      <c r="T434">
        <v>0</v>
      </c>
      <c r="U434">
        <v>0</v>
      </c>
      <c r="V434">
        <v>0</v>
      </c>
      <c r="W434">
        <v>0</v>
      </c>
      <c r="X434">
        <v>0</v>
      </c>
      <c r="Y434">
        <v>0</v>
      </c>
      <c r="Z434">
        <v>0</v>
      </c>
      <c r="AA434">
        <v>0</v>
      </c>
      <c r="AB434">
        <v>0</v>
      </c>
      <c r="AC434">
        <v>0</v>
      </c>
      <c r="AD434">
        <v>0</v>
      </c>
      <c r="AE434">
        <v>0</v>
      </c>
    </row>
    <row r="435" spans="1:31" x14ac:dyDescent="0.2">
      <c r="A435">
        <v>1419</v>
      </c>
      <c r="B435">
        <v>1</v>
      </c>
      <c r="C435" t="s">
        <v>409</v>
      </c>
      <c r="D435" t="s">
        <v>403</v>
      </c>
      <c r="E435">
        <v>41123</v>
      </c>
      <c r="F435">
        <v>40420</v>
      </c>
      <c r="G435" t="s">
        <v>241</v>
      </c>
      <c r="H435">
        <v>0</v>
      </c>
      <c r="I435">
        <v>0</v>
      </c>
      <c r="J435">
        <v>0</v>
      </c>
      <c r="K435">
        <v>0</v>
      </c>
      <c r="L435">
        <v>0</v>
      </c>
      <c r="M435">
        <v>0</v>
      </c>
      <c r="N435">
        <v>0</v>
      </c>
      <c r="O435">
        <v>0</v>
      </c>
      <c r="P435">
        <v>0</v>
      </c>
      <c r="Q435">
        <v>0</v>
      </c>
      <c r="R435">
        <v>0</v>
      </c>
      <c r="S435">
        <v>0</v>
      </c>
      <c r="T435">
        <v>0</v>
      </c>
      <c r="U435">
        <v>0</v>
      </c>
      <c r="V435">
        <v>0</v>
      </c>
      <c r="W435">
        <v>0</v>
      </c>
      <c r="X435">
        <v>0</v>
      </c>
      <c r="Y435">
        <v>0</v>
      </c>
      <c r="Z435">
        <v>0</v>
      </c>
      <c r="AA435">
        <v>0</v>
      </c>
      <c r="AB435">
        <v>0</v>
      </c>
      <c r="AC435">
        <v>0</v>
      </c>
      <c r="AD435">
        <v>0</v>
      </c>
      <c r="AE435">
        <v>0</v>
      </c>
    </row>
    <row r="436" spans="1:31" x14ac:dyDescent="0.2">
      <c r="A436">
        <v>1421</v>
      </c>
      <c r="B436">
        <v>1</v>
      </c>
      <c r="C436" t="s">
        <v>410</v>
      </c>
      <c r="D436" t="s">
        <v>405</v>
      </c>
      <c r="E436">
        <v>41401</v>
      </c>
      <c r="F436">
        <v>40420</v>
      </c>
      <c r="G436" t="s">
        <v>241</v>
      </c>
      <c r="H436">
        <v>0</v>
      </c>
      <c r="I436">
        <v>0</v>
      </c>
      <c r="J436">
        <v>0</v>
      </c>
      <c r="K436">
        <v>0</v>
      </c>
      <c r="L436">
        <v>0</v>
      </c>
      <c r="M436">
        <v>0</v>
      </c>
      <c r="N436">
        <v>0</v>
      </c>
      <c r="O436">
        <v>0</v>
      </c>
      <c r="P436">
        <v>0</v>
      </c>
      <c r="Q436">
        <v>0</v>
      </c>
      <c r="R436">
        <v>0</v>
      </c>
      <c r="S436">
        <v>0</v>
      </c>
      <c r="T436">
        <v>0</v>
      </c>
      <c r="U436">
        <v>0</v>
      </c>
      <c r="V436">
        <v>0</v>
      </c>
      <c r="W436">
        <v>0</v>
      </c>
      <c r="X436">
        <v>0</v>
      </c>
      <c r="Y436">
        <v>0</v>
      </c>
      <c r="Z436">
        <v>0</v>
      </c>
      <c r="AA436">
        <v>0</v>
      </c>
      <c r="AB436">
        <v>0</v>
      </c>
      <c r="AC436">
        <v>0</v>
      </c>
      <c r="AD436">
        <v>0</v>
      </c>
      <c r="AE436">
        <v>0</v>
      </c>
    </row>
    <row r="437" spans="1:31" x14ac:dyDescent="0.2">
      <c r="A437">
        <v>1423</v>
      </c>
      <c r="B437">
        <v>3</v>
      </c>
      <c r="C437" t="s">
        <v>411</v>
      </c>
      <c r="D437" t="s">
        <v>405</v>
      </c>
      <c r="E437">
        <v>41403</v>
      </c>
      <c r="F437">
        <v>40420</v>
      </c>
      <c r="G437" t="s">
        <v>241</v>
      </c>
      <c r="H437">
        <v>0</v>
      </c>
      <c r="I437">
        <v>0</v>
      </c>
      <c r="J437">
        <v>0</v>
      </c>
      <c r="K437">
        <v>0</v>
      </c>
      <c r="L437">
        <v>0</v>
      </c>
      <c r="M437">
        <v>0</v>
      </c>
      <c r="N437">
        <v>0</v>
      </c>
      <c r="O437">
        <v>0</v>
      </c>
      <c r="P437">
        <v>0</v>
      </c>
      <c r="Q437">
        <v>0</v>
      </c>
      <c r="R437">
        <v>0</v>
      </c>
      <c r="S437">
        <v>0</v>
      </c>
      <c r="T437">
        <v>0</v>
      </c>
      <c r="U437">
        <v>0</v>
      </c>
      <c r="V437">
        <v>0</v>
      </c>
      <c r="W437">
        <v>0</v>
      </c>
      <c r="X437">
        <v>0</v>
      </c>
      <c r="Y437">
        <v>0</v>
      </c>
      <c r="Z437">
        <v>0</v>
      </c>
      <c r="AA437">
        <v>0</v>
      </c>
      <c r="AB437">
        <v>0</v>
      </c>
      <c r="AC437">
        <v>0</v>
      </c>
      <c r="AD437">
        <v>0</v>
      </c>
      <c r="AE437">
        <v>0</v>
      </c>
    </row>
    <row r="438" spans="1:31" x14ac:dyDescent="0.2">
      <c r="A438">
        <v>1424</v>
      </c>
      <c r="B438">
        <v>1</v>
      </c>
      <c r="C438" t="s">
        <v>412</v>
      </c>
      <c r="D438" t="s">
        <v>405</v>
      </c>
      <c r="E438">
        <v>41403</v>
      </c>
      <c r="F438">
        <v>40420</v>
      </c>
      <c r="G438" t="s">
        <v>241</v>
      </c>
      <c r="H438">
        <v>0</v>
      </c>
      <c r="I438">
        <v>0</v>
      </c>
      <c r="J438">
        <v>0</v>
      </c>
      <c r="K438">
        <v>0</v>
      </c>
      <c r="L438">
        <v>0</v>
      </c>
      <c r="M438">
        <v>0</v>
      </c>
      <c r="N438">
        <v>0</v>
      </c>
      <c r="O438">
        <v>0</v>
      </c>
      <c r="P438">
        <v>0</v>
      </c>
      <c r="Q438">
        <v>0</v>
      </c>
      <c r="R438">
        <v>0</v>
      </c>
      <c r="S438">
        <v>0</v>
      </c>
      <c r="T438">
        <v>0</v>
      </c>
      <c r="U438">
        <v>0</v>
      </c>
      <c r="V438">
        <v>0</v>
      </c>
      <c r="W438">
        <v>0</v>
      </c>
      <c r="X438">
        <v>0</v>
      </c>
      <c r="Y438">
        <v>0</v>
      </c>
      <c r="Z438">
        <v>0</v>
      </c>
      <c r="AA438">
        <v>0</v>
      </c>
      <c r="AB438">
        <v>0</v>
      </c>
      <c r="AC438">
        <v>0</v>
      </c>
      <c r="AD438">
        <v>0</v>
      </c>
      <c r="AE438">
        <v>0</v>
      </c>
    </row>
    <row r="439" spans="1:31" x14ac:dyDescent="0.2">
      <c r="A439">
        <v>1424</v>
      </c>
      <c r="B439">
        <v>2</v>
      </c>
      <c r="C439" t="s">
        <v>412</v>
      </c>
      <c r="D439" t="s">
        <v>405</v>
      </c>
      <c r="E439">
        <v>41403</v>
      </c>
      <c r="F439">
        <v>40420</v>
      </c>
      <c r="G439" t="s">
        <v>241</v>
      </c>
      <c r="H439">
        <v>0</v>
      </c>
      <c r="I439">
        <v>0</v>
      </c>
      <c r="J439">
        <v>0</v>
      </c>
      <c r="K439">
        <v>0</v>
      </c>
      <c r="L439">
        <v>0</v>
      </c>
      <c r="M439">
        <v>0</v>
      </c>
      <c r="N439">
        <v>0</v>
      </c>
      <c r="O439">
        <v>0</v>
      </c>
      <c r="P439">
        <v>0</v>
      </c>
      <c r="Q439">
        <v>0</v>
      </c>
      <c r="R439">
        <v>0</v>
      </c>
      <c r="S439">
        <v>0</v>
      </c>
      <c r="T439">
        <v>0</v>
      </c>
      <c r="U439">
        <v>0</v>
      </c>
      <c r="V439">
        <v>0</v>
      </c>
      <c r="W439">
        <v>0</v>
      </c>
      <c r="X439">
        <v>0</v>
      </c>
      <c r="Y439">
        <v>0</v>
      </c>
      <c r="Z439">
        <v>0</v>
      </c>
      <c r="AA439">
        <v>0</v>
      </c>
      <c r="AB439">
        <v>0</v>
      </c>
      <c r="AC439">
        <v>0</v>
      </c>
      <c r="AD439">
        <v>0</v>
      </c>
      <c r="AE439">
        <v>0</v>
      </c>
    </row>
    <row r="440" spans="1:31" x14ac:dyDescent="0.2">
      <c r="A440">
        <v>1425</v>
      </c>
      <c r="B440">
        <v>1</v>
      </c>
      <c r="C440" t="s">
        <v>413</v>
      </c>
      <c r="D440" t="s">
        <v>405</v>
      </c>
      <c r="E440">
        <v>41403</v>
      </c>
      <c r="F440">
        <v>40420</v>
      </c>
      <c r="G440" t="s">
        <v>241</v>
      </c>
      <c r="H440">
        <v>0</v>
      </c>
      <c r="I440">
        <v>0</v>
      </c>
      <c r="J440">
        <v>0</v>
      </c>
      <c r="K440">
        <v>500000</v>
      </c>
      <c r="L440">
        <v>0</v>
      </c>
      <c r="M440">
        <v>0</v>
      </c>
      <c r="N440">
        <v>0</v>
      </c>
      <c r="O440">
        <v>0</v>
      </c>
      <c r="P440">
        <v>0</v>
      </c>
      <c r="Q440">
        <v>0</v>
      </c>
      <c r="R440">
        <v>0</v>
      </c>
      <c r="S440">
        <v>0</v>
      </c>
      <c r="T440">
        <v>0</v>
      </c>
      <c r="U440">
        <v>0</v>
      </c>
      <c r="V440">
        <v>0</v>
      </c>
      <c r="W440">
        <v>0</v>
      </c>
      <c r="X440">
        <v>0</v>
      </c>
      <c r="Y440">
        <v>0</v>
      </c>
      <c r="Z440">
        <v>0</v>
      </c>
      <c r="AA440">
        <v>0</v>
      </c>
      <c r="AB440">
        <v>0</v>
      </c>
      <c r="AC440">
        <v>0</v>
      </c>
      <c r="AD440">
        <v>0</v>
      </c>
      <c r="AE440">
        <v>0</v>
      </c>
    </row>
    <row r="441" spans="1:31" x14ac:dyDescent="0.2">
      <c r="A441">
        <v>1427</v>
      </c>
      <c r="B441">
        <v>1</v>
      </c>
      <c r="C441" t="s">
        <v>414</v>
      </c>
      <c r="D441" t="s">
        <v>403</v>
      </c>
      <c r="E441">
        <v>41121</v>
      </c>
      <c r="F441">
        <v>40420</v>
      </c>
      <c r="G441" t="s">
        <v>241</v>
      </c>
      <c r="H441">
        <v>0</v>
      </c>
      <c r="I441">
        <v>0</v>
      </c>
      <c r="J441">
        <v>0</v>
      </c>
      <c r="K441">
        <v>0</v>
      </c>
      <c r="L441">
        <v>0</v>
      </c>
      <c r="M441">
        <v>0</v>
      </c>
      <c r="N441">
        <v>0</v>
      </c>
      <c r="O441">
        <v>0</v>
      </c>
      <c r="P441">
        <v>0</v>
      </c>
      <c r="Q441">
        <v>0</v>
      </c>
      <c r="R441">
        <v>0</v>
      </c>
      <c r="S441">
        <v>0</v>
      </c>
      <c r="T441">
        <v>0</v>
      </c>
      <c r="U441">
        <v>0</v>
      </c>
      <c r="V441">
        <v>0</v>
      </c>
      <c r="W441">
        <v>0</v>
      </c>
      <c r="X441">
        <v>0</v>
      </c>
      <c r="Y441">
        <v>0</v>
      </c>
      <c r="Z441">
        <v>50000</v>
      </c>
      <c r="AA441">
        <v>0</v>
      </c>
      <c r="AB441">
        <v>0</v>
      </c>
      <c r="AC441">
        <v>0</v>
      </c>
      <c r="AD441">
        <v>0</v>
      </c>
      <c r="AE441">
        <v>0</v>
      </c>
    </row>
    <row r="442" spans="1:31" x14ac:dyDescent="0.2">
      <c r="A442">
        <v>1428</v>
      </c>
      <c r="B442">
        <v>1</v>
      </c>
      <c r="C442" t="s">
        <v>415</v>
      </c>
      <c r="D442" t="s">
        <v>403</v>
      </c>
      <c r="E442">
        <v>41122</v>
      </c>
      <c r="F442">
        <v>40420</v>
      </c>
      <c r="G442" t="s">
        <v>241</v>
      </c>
      <c r="H442">
        <v>0</v>
      </c>
      <c r="I442">
        <v>0</v>
      </c>
      <c r="J442">
        <v>0</v>
      </c>
      <c r="K442">
        <v>0</v>
      </c>
      <c r="L442">
        <v>0</v>
      </c>
      <c r="M442">
        <v>0</v>
      </c>
      <c r="N442">
        <v>0</v>
      </c>
      <c r="O442">
        <v>0</v>
      </c>
      <c r="P442">
        <v>0</v>
      </c>
      <c r="Q442">
        <v>0</v>
      </c>
      <c r="R442">
        <v>0</v>
      </c>
      <c r="S442">
        <v>0</v>
      </c>
      <c r="T442">
        <v>0</v>
      </c>
      <c r="U442">
        <v>0</v>
      </c>
      <c r="V442">
        <v>0</v>
      </c>
      <c r="W442">
        <v>50000</v>
      </c>
      <c r="X442">
        <v>0</v>
      </c>
      <c r="Y442">
        <v>0</v>
      </c>
      <c r="Z442">
        <v>0</v>
      </c>
      <c r="AA442">
        <v>0</v>
      </c>
      <c r="AB442">
        <v>0</v>
      </c>
      <c r="AC442">
        <v>0</v>
      </c>
      <c r="AD442">
        <v>0</v>
      </c>
      <c r="AE442">
        <v>0</v>
      </c>
    </row>
    <row r="443" spans="1:31" x14ac:dyDescent="0.2">
      <c r="A443">
        <v>1432</v>
      </c>
      <c r="B443">
        <v>1</v>
      </c>
      <c r="C443" t="s">
        <v>416</v>
      </c>
      <c r="D443" t="s">
        <v>403</v>
      </c>
      <c r="E443">
        <v>41121</v>
      </c>
      <c r="F443">
        <v>40420</v>
      </c>
      <c r="G443" t="s">
        <v>241</v>
      </c>
      <c r="H443">
        <v>0</v>
      </c>
      <c r="I443">
        <v>0</v>
      </c>
      <c r="J443">
        <v>0</v>
      </c>
      <c r="K443">
        <v>0</v>
      </c>
      <c r="L443">
        <v>0</v>
      </c>
      <c r="M443">
        <v>0</v>
      </c>
      <c r="N443">
        <v>0</v>
      </c>
      <c r="O443">
        <v>0</v>
      </c>
      <c r="P443">
        <v>0</v>
      </c>
      <c r="Q443">
        <v>0</v>
      </c>
      <c r="R443">
        <v>0</v>
      </c>
      <c r="S443">
        <v>0</v>
      </c>
      <c r="T443">
        <v>0</v>
      </c>
      <c r="U443">
        <v>0</v>
      </c>
      <c r="V443">
        <v>0</v>
      </c>
      <c r="W443">
        <v>0</v>
      </c>
      <c r="X443">
        <v>0</v>
      </c>
      <c r="Y443">
        <v>0</v>
      </c>
      <c r="Z443">
        <v>0</v>
      </c>
      <c r="AA443">
        <v>0</v>
      </c>
      <c r="AB443">
        <v>0</v>
      </c>
      <c r="AC443">
        <v>0</v>
      </c>
      <c r="AD443">
        <v>0</v>
      </c>
      <c r="AE443">
        <v>0</v>
      </c>
    </row>
    <row r="444" spans="1:31" x14ac:dyDescent="0.2">
      <c r="A444">
        <v>1432</v>
      </c>
      <c r="B444">
        <v>2</v>
      </c>
      <c r="C444" t="s">
        <v>416</v>
      </c>
      <c r="D444" t="s">
        <v>403</v>
      </c>
      <c r="E444">
        <v>41121</v>
      </c>
      <c r="F444">
        <v>40420</v>
      </c>
      <c r="G444" t="s">
        <v>241</v>
      </c>
      <c r="H444">
        <v>0</v>
      </c>
      <c r="I444">
        <v>0</v>
      </c>
      <c r="J444">
        <v>0</v>
      </c>
      <c r="K444">
        <v>0</v>
      </c>
      <c r="L444">
        <v>0</v>
      </c>
      <c r="M444">
        <v>0</v>
      </c>
      <c r="N444">
        <v>0</v>
      </c>
      <c r="O444">
        <v>0</v>
      </c>
      <c r="P444">
        <v>0</v>
      </c>
      <c r="Q444">
        <v>0</v>
      </c>
      <c r="R444">
        <v>0</v>
      </c>
      <c r="S444">
        <v>0</v>
      </c>
      <c r="T444">
        <v>0</v>
      </c>
      <c r="U444">
        <v>0</v>
      </c>
      <c r="V444">
        <v>0</v>
      </c>
      <c r="W444">
        <v>0</v>
      </c>
      <c r="X444">
        <v>0</v>
      </c>
      <c r="Y444">
        <v>0</v>
      </c>
      <c r="Z444">
        <v>0</v>
      </c>
      <c r="AA444">
        <v>0</v>
      </c>
      <c r="AB444">
        <v>0</v>
      </c>
      <c r="AC444">
        <v>0</v>
      </c>
      <c r="AD444">
        <v>0</v>
      </c>
      <c r="AE444">
        <v>0</v>
      </c>
    </row>
    <row r="445" spans="1:31" x14ac:dyDescent="0.2">
      <c r="A445">
        <v>1434</v>
      </c>
      <c r="B445">
        <v>1</v>
      </c>
      <c r="C445" t="s">
        <v>417</v>
      </c>
      <c r="D445" t="s">
        <v>403</v>
      </c>
      <c r="E445">
        <v>41121</v>
      </c>
      <c r="F445">
        <v>40420</v>
      </c>
      <c r="G445" t="s">
        <v>241</v>
      </c>
      <c r="H445">
        <v>0</v>
      </c>
      <c r="I445">
        <v>0</v>
      </c>
      <c r="J445">
        <v>0</v>
      </c>
      <c r="K445">
        <v>0</v>
      </c>
      <c r="L445">
        <v>0</v>
      </c>
      <c r="M445">
        <v>0</v>
      </c>
      <c r="N445">
        <v>0</v>
      </c>
      <c r="O445">
        <v>0</v>
      </c>
      <c r="P445">
        <v>0</v>
      </c>
      <c r="Q445">
        <v>0</v>
      </c>
      <c r="R445">
        <v>0</v>
      </c>
      <c r="S445">
        <v>0</v>
      </c>
      <c r="T445">
        <v>0</v>
      </c>
      <c r="U445">
        <v>0</v>
      </c>
      <c r="V445">
        <v>0</v>
      </c>
      <c r="W445">
        <v>0</v>
      </c>
      <c r="X445">
        <v>0</v>
      </c>
      <c r="Y445">
        <v>0</v>
      </c>
      <c r="Z445">
        <v>0</v>
      </c>
      <c r="AA445">
        <v>0</v>
      </c>
      <c r="AB445">
        <v>0</v>
      </c>
      <c r="AC445">
        <v>0</v>
      </c>
      <c r="AD445">
        <v>0</v>
      </c>
      <c r="AE445">
        <v>0</v>
      </c>
    </row>
    <row r="446" spans="1:31" x14ac:dyDescent="0.2">
      <c r="A446">
        <v>1435</v>
      </c>
      <c r="B446">
        <v>1</v>
      </c>
      <c r="C446" t="s">
        <v>418</v>
      </c>
      <c r="D446" t="s">
        <v>403</v>
      </c>
      <c r="E446">
        <v>41121</v>
      </c>
      <c r="F446">
        <v>40420</v>
      </c>
      <c r="G446" t="s">
        <v>241</v>
      </c>
      <c r="H446">
        <v>0</v>
      </c>
      <c r="I446">
        <v>0</v>
      </c>
      <c r="J446">
        <v>0</v>
      </c>
      <c r="K446">
        <v>0</v>
      </c>
      <c r="L446">
        <v>0</v>
      </c>
      <c r="M446">
        <v>0</v>
      </c>
      <c r="N446">
        <v>0</v>
      </c>
      <c r="O446">
        <v>0</v>
      </c>
      <c r="P446">
        <v>0</v>
      </c>
      <c r="Q446">
        <v>0</v>
      </c>
      <c r="R446">
        <v>0</v>
      </c>
      <c r="S446">
        <v>0</v>
      </c>
      <c r="T446">
        <v>0</v>
      </c>
      <c r="U446">
        <v>0</v>
      </c>
      <c r="V446">
        <v>0</v>
      </c>
      <c r="W446">
        <v>0</v>
      </c>
      <c r="X446">
        <v>0</v>
      </c>
      <c r="Y446">
        <v>0</v>
      </c>
      <c r="Z446">
        <v>0</v>
      </c>
      <c r="AA446">
        <v>0</v>
      </c>
      <c r="AB446">
        <v>0</v>
      </c>
      <c r="AC446">
        <v>0</v>
      </c>
      <c r="AD446">
        <v>0</v>
      </c>
      <c r="AE446">
        <v>0</v>
      </c>
    </row>
    <row r="447" spans="1:31" x14ac:dyDescent="0.2">
      <c r="A447">
        <v>1436</v>
      </c>
      <c r="B447">
        <v>1</v>
      </c>
      <c r="C447" t="s">
        <v>419</v>
      </c>
      <c r="D447" t="s">
        <v>403</v>
      </c>
      <c r="E447">
        <v>41122</v>
      </c>
      <c r="F447">
        <v>40420</v>
      </c>
      <c r="G447" t="s">
        <v>241</v>
      </c>
      <c r="H447">
        <v>0</v>
      </c>
      <c r="I447">
        <v>0</v>
      </c>
      <c r="J447">
        <v>0</v>
      </c>
      <c r="K447">
        <v>0</v>
      </c>
      <c r="L447">
        <v>0</v>
      </c>
      <c r="M447">
        <v>0</v>
      </c>
      <c r="N447">
        <v>0</v>
      </c>
      <c r="O447">
        <v>0</v>
      </c>
      <c r="P447">
        <v>0</v>
      </c>
      <c r="Q447">
        <v>0</v>
      </c>
      <c r="R447">
        <v>0</v>
      </c>
      <c r="S447">
        <v>0</v>
      </c>
      <c r="T447">
        <v>0</v>
      </c>
      <c r="U447">
        <v>0</v>
      </c>
      <c r="V447">
        <v>0</v>
      </c>
      <c r="W447">
        <v>0</v>
      </c>
      <c r="X447">
        <v>0</v>
      </c>
      <c r="Y447">
        <v>0</v>
      </c>
      <c r="Z447">
        <v>0</v>
      </c>
      <c r="AA447">
        <v>0</v>
      </c>
      <c r="AB447">
        <v>0</v>
      </c>
      <c r="AC447">
        <v>0</v>
      </c>
      <c r="AD447">
        <v>0</v>
      </c>
      <c r="AE447">
        <v>0</v>
      </c>
    </row>
    <row r="448" spans="1:31" x14ac:dyDescent="0.2">
      <c r="A448">
        <v>1437</v>
      </c>
      <c r="B448">
        <v>1</v>
      </c>
      <c r="C448" t="s">
        <v>420</v>
      </c>
      <c r="D448" t="s">
        <v>403</v>
      </c>
      <c r="E448">
        <v>41122</v>
      </c>
      <c r="F448">
        <v>40420</v>
      </c>
      <c r="G448" t="s">
        <v>241</v>
      </c>
      <c r="H448">
        <v>0</v>
      </c>
      <c r="I448">
        <v>0</v>
      </c>
      <c r="J448">
        <v>0</v>
      </c>
      <c r="K448">
        <v>0</v>
      </c>
      <c r="L448">
        <v>0</v>
      </c>
      <c r="M448">
        <v>0</v>
      </c>
      <c r="N448">
        <v>0</v>
      </c>
      <c r="O448">
        <v>0</v>
      </c>
      <c r="P448">
        <v>0</v>
      </c>
      <c r="Q448">
        <v>0</v>
      </c>
      <c r="R448">
        <v>0</v>
      </c>
      <c r="S448">
        <v>0</v>
      </c>
      <c r="T448">
        <v>0</v>
      </c>
      <c r="U448">
        <v>0</v>
      </c>
      <c r="V448">
        <v>0</v>
      </c>
      <c r="W448">
        <v>0</v>
      </c>
      <c r="X448">
        <v>0</v>
      </c>
      <c r="Y448">
        <v>0</v>
      </c>
      <c r="Z448">
        <v>0</v>
      </c>
      <c r="AA448">
        <v>0</v>
      </c>
      <c r="AB448">
        <v>0</v>
      </c>
      <c r="AC448">
        <v>0</v>
      </c>
      <c r="AD448">
        <v>0</v>
      </c>
      <c r="AE448">
        <v>0</v>
      </c>
    </row>
    <row r="449" spans="1:31" x14ac:dyDescent="0.2">
      <c r="A449">
        <v>1438</v>
      </c>
      <c r="B449">
        <v>1</v>
      </c>
      <c r="C449" t="s">
        <v>421</v>
      </c>
      <c r="D449" t="s">
        <v>405</v>
      </c>
      <c r="E449">
        <v>41403</v>
      </c>
      <c r="F449">
        <v>40420</v>
      </c>
      <c r="G449" t="s">
        <v>241</v>
      </c>
      <c r="H449">
        <v>0</v>
      </c>
      <c r="I449">
        <v>0</v>
      </c>
      <c r="J449">
        <v>0</v>
      </c>
      <c r="K449">
        <v>20050000</v>
      </c>
      <c r="L449">
        <v>0</v>
      </c>
      <c r="M449">
        <v>0</v>
      </c>
      <c r="N449">
        <v>0</v>
      </c>
      <c r="O449">
        <v>0</v>
      </c>
      <c r="P449">
        <v>0</v>
      </c>
      <c r="Q449">
        <v>0</v>
      </c>
      <c r="R449">
        <v>0</v>
      </c>
      <c r="S449">
        <v>0</v>
      </c>
      <c r="T449">
        <v>0</v>
      </c>
      <c r="U449">
        <v>0</v>
      </c>
      <c r="V449">
        <v>0</v>
      </c>
      <c r="W449">
        <v>0</v>
      </c>
      <c r="X449">
        <v>0</v>
      </c>
      <c r="Y449">
        <v>0</v>
      </c>
      <c r="Z449">
        <v>0</v>
      </c>
      <c r="AA449">
        <v>0</v>
      </c>
      <c r="AB449">
        <v>0</v>
      </c>
      <c r="AC449">
        <v>0</v>
      </c>
      <c r="AD449">
        <v>0</v>
      </c>
      <c r="AE449">
        <v>0</v>
      </c>
    </row>
    <row r="450" spans="1:31" x14ac:dyDescent="0.2">
      <c r="A450">
        <v>1444</v>
      </c>
      <c r="B450">
        <v>1</v>
      </c>
      <c r="C450" t="s">
        <v>422</v>
      </c>
      <c r="D450" t="s">
        <v>403</v>
      </c>
      <c r="E450">
        <v>41123</v>
      </c>
      <c r="F450">
        <v>40420</v>
      </c>
      <c r="G450" t="s">
        <v>241</v>
      </c>
      <c r="H450">
        <v>0</v>
      </c>
      <c r="I450">
        <v>0</v>
      </c>
      <c r="J450">
        <v>0</v>
      </c>
      <c r="K450">
        <v>0</v>
      </c>
      <c r="L450">
        <v>0</v>
      </c>
      <c r="M450">
        <v>0</v>
      </c>
      <c r="N450">
        <v>0</v>
      </c>
      <c r="O450">
        <v>0</v>
      </c>
      <c r="P450">
        <v>0</v>
      </c>
      <c r="Q450">
        <v>0</v>
      </c>
      <c r="R450">
        <v>0</v>
      </c>
      <c r="S450">
        <v>0</v>
      </c>
      <c r="T450">
        <v>0</v>
      </c>
      <c r="U450">
        <v>0</v>
      </c>
      <c r="V450">
        <v>0</v>
      </c>
      <c r="W450">
        <v>0</v>
      </c>
      <c r="X450">
        <v>0</v>
      </c>
      <c r="Y450">
        <v>0</v>
      </c>
      <c r="Z450">
        <v>0</v>
      </c>
      <c r="AA450">
        <v>0</v>
      </c>
      <c r="AB450">
        <v>0</v>
      </c>
      <c r="AC450">
        <v>0</v>
      </c>
      <c r="AD450">
        <v>0</v>
      </c>
      <c r="AE450">
        <v>0</v>
      </c>
    </row>
    <row r="451" spans="1:31" x14ac:dyDescent="0.2">
      <c r="A451">
        <v>1445</v>
      </c>
      <c r="B451">
        <v>1</v>
      </c>
      <c r="C451" t="s">
        <v>423</v>
      </c>
      <c r="D451" t="s">
        <v>403</v>
      </c>
      <c r="E451">
        <v>41123</v>
      </c>
      <c r="F451">
        <v>40420</v>
      </c>
      <c r="G451" t="s">
        <v>241</v>
      </c>
      <c r="H451">
        <v>0</v>
      </c>
      <c r="I451">
        <v>0</v>
      </c>
      <c r="J451">
        <v>0</v>
      </c>
      <c r="K451">
        <v>0</v>
      </c>
      <c r="L451">
        <v>0</v>
      </c>
      <c r="M451">
        <v>0</v>
      </c>
      <c r="N451">
        <v>0</v>
      </c>
      <c r="O451">
        <v>0</v>
      </c>
      <c r="P451">
        <v>0</v>
      </c>
      <c r="Q451">
        <v>0</v>
      </c>
      <c r="R451">
        <v>0</v>
      </c>
      <c r="S451">
        <v>0</v>
      </c>
      <c r="T451">
        <v>0</v>
      </c>
      <c r="U451">
        <v>0</v>
      </c>
      <c r="V451">
        <v>0</v>
      </c>
      <c r="W451">
        <v>0</v>
      </c>
      <c r="X451">
        <v>0</v>
      </c>
      <c r="Y451">
        <v>0</v>
      </c>
      <c r="Z451">
        <v>0</v>
      </c>
      <c r="AA451">
        <v>0</v>
      </c>
      <c r="AB451">
        <v>0</v>
      </c>
      <c r="AC451">
        <v>0</v>
      </c>
      <c r="AD451">
        <v>0</v>
      </c>
      <c r="AE451">
        <v>0</v>
      </c>
    </row>
    <row r="452" spans="1:31" x14ac:dyDescent="0.2">
      <c r="A452">
        <v>1447</v>
      </c>
      <c r="B452">
        <v>1</v>
      </c>
      <c r="C452" t="s">
        <v>424</v>
      </c>
      <c r="D452" t="s">
        <v>403</v>
      </c>
      <c r="E452">
        <v>41121</v>
      </c>
      <c r="F452">
        <v>40420</v>
      </c>
      <c r="G452" t="s">
        <v>241</v>
      </c>
      <c r="H452">
        <v>0</v>
      </c>
      <c r="I452">
        <v>0</v>
      </c>
      <c r="J452">
        <v>0</v>
      </c>
      <c r="K452">
        <v>0</v>
      </c>
      <c r="L452">
        <v>0</v>
      </c>
      <c r="M452">
        <v>0</v>
      </c>
      <c r="N452">
        <v>0</v>
      </c>
      <c r="O452">
        <v>0</v>
      </c>
      <c r="P452">
        <v>0</v>
      </c>
      <c r="Q452">
        <v>0</v>
      </c>
      <c r="R452">
        <v>0</v>
      </c>
      <c r="S452">
        <v>0</v>
      </c>
      <c r="T452">
        <v>0</v>
      </c>
      <c r="U452">
        <v>0</v>
      </c>
      <c r="V452">
        <v>0</v>
      </c>
      <c r="W452">
        <v>0</v>
      </c>
      <c r="X452">
        <v>0</v>
      </c>
      <c r="Y452">
        <v>0</v>
      </c>
      <c r="Z452">
        <v>0</v>
      </c>
      <c r="AA452">
        <v>0</v>
      </c>
      <c r="AB452">
        <v>0</v>
      </c>
      <c r="AC452">
        <v>0</v>
      </c>
      <c r="AD452">
        <v>0</v>
      </c>
      <c r="AE452">
        <v>0</v>
      </c>
    </row>
    <row r="453" spans="1:31" x14ac:dyDescent="0.2">
      <c r="A453">
        <v>1447</v>
      </c>
      <c r="B453">
        <v>2</v>
      </c>
      <c r="C453" t="s">
        <v>424</v>
      </c>
      <c r="D453" t="s">
        <v>403</v>
      </c>
      <c r="E453">
        <v>41121</v>
      </c>
      <c r="F453">
        <v>40420</v>
      </c>
      <c r="G453" t="s">
        <v>241</v>
      </c>
      <c r="H453">
        <v>0</v>
      </c>
      <c r="I453">
        <v>0</v>
      </c>
      <c r="J453">
        <v>0</v>
      </c>
      <c r="K453">
        <v>0</v>
      </c>
      <c r="L453">
        <v>0</v>
      </c>
      <c r="M453">
        <v>0</v>
      </c>
      <c r="N453">
        <v>0</v>
      </c>
      <c r="O453">
        <v>0</v>
      </c>
      <c r="P453">
        <v>0</v>
      </c>
      <c r="Q453">
        <v>0</v>
      </c>
      <c r="R453">
        <v>0</v>
      </c>
      <c r="S453">
        <v>0</v>
      </c>
      <c r="T453">
        <v>0</v>
      </c>
      <c r="U453">
        <v>0</v>
      </c>
      <c r="V453">
        <v>0</v>
      </c>
      <c r="W453">
        <v>0</v>
      </c>
      <c r="X453">
        <v>0</v>
      </c>
      <c r="Y453">
        <v>0</v>
      </c>
      <c r="Z453">
        <v>0</v>
      </c>
      <c r="AA453">
        <v>0</v>
      </c>
      <c r="AB453">
        <v>0</v>
      </c>
      <c r="AC453">
        <v>0</v>
      </c>
      <c r="AD453">
        <v>0</v>
      </c>
      <c r="AE453">
        <v>0</v>
      </c>
    </row>
    <row r="454" spans="1:31" x14ac:dyDescent="0.2">
      <c r="A454">
        <v>1448</v>
      </c>
      <c r="B454">
        <v>1</v>
      </c>
      <c r="C454" t="s">
        <v>425</v>
      </c>
      <c r="D454" t="s">
        <v>403</v>
      </c>
      <c r="E454">
        <v>41122</v>
      </c>
      <c r="F454">
        <v>40420</v>
      </c>
      <c r="G454" t="s">
        <v>241</v>
      </c>
      <c r="H454">
        <v>0</v>
      </c>
      <c r="I454">
        <v>0</v>
      </c>
      <c r="J454">
        <v>0</v>
      </c>
      <c r="K454">
        <v>0</v>
      </c>
      <c r="L454">
        <v>0</v>
      </c>
      <c r="M454">
        <v>0</v>
      </c>
      <c r="N454">
        <v>0</v>
      </c>
      <c r="O454">
        <v>0</v>
      </c>
      <c r="P454">
        <v>0</v>
      </c>
      <c r="Q454">
        <v>0</v>
      </c>
      <c r="R454">
        <v>0</v>
      </c>
      <c r="S454">
        <v>0</v>
      </c>
      <c r="T454">
        <v>0</v>
      </c>
      <c r="U454">
        <v>0</v>
      </c>
      <c r="V454">
        <v>0</v>
      </c>
      <c r="W454">
        <v>0</v>
      </c>
      <c r="X454">
        <v>0</v>
      </c>
      <c r="Y454">
        <v>0</v>
      </c>
      <c r="Z454">
        <v>0</v>
      </c>
      <c r="AA454">
        <v>0</v>
      </c>
      <c r="AB454">
        <v>0</v>
      </c>
      <c r="AC454">
        <v>0</v>
      </c>
      <c r="AD454">
        <v>0</v>
      </c>
      <c r="AE454">
        <v>0</v>
      </c>
    </row>
    <row r="455" spans="1:31" x14ac:dyDescent="0.2">
      <c r="A455">
        <v>1452</v>
      </c>
      <c r="B455">
        <v>1</v>
      </c>
      <c r="C455" t="s">
        <v>426</v>
      </c>
      <c r="D455" t="s">
        <v>403</v>
      </c>
      <c r="E455">
        <v>41122</v>
      </c>
      <c r="F455">
        <v>40420</v>
      </c>
      <c r="G455" t="s">
        <v>241</v>
      </c>
      <c r="H455">
        <v>0</v>
      </c>
      <c r="I455">
        <v>0</v>
      </c>
      <c r="J455">
        <v>0</v>
      </c>
      <c r="K455">
        <v>0</v>
      </c>
      <c r="L455">
        <v>0</v>
      </c>
      <c r="M455">
        <v>0</v>
      </c>
      <c r="N455">
        <v>0</v>
      </c>
      <c r="O455">
        <v>0</v>
      </c>
      <c r="P455">
        <v>0</v>
      </c>
      <c r="Q455">
        <v>0</v>
      </c>
      <c r="R455">
        <v>0</v>
      </c>
      <c r="S455">
        <v>0</v>
      </c>
      <c r="T455">
        <v>0</v>
      </c>
      <c r="U455">
        <v>0</v>
      </c>
      <c r="V455">
        <v>0</v>
      </c>
      <c r="W455">
        <v>0</v>
      </c>
      <c r="X455">
        <v>0</v>
      </c>
      <c r="Y455">
        <v>0</v>
      </c>
      <c r="Z455">
        <v>0</v>
      </c>
      <c r="AA455">
        <v>0</v>
      </c>
      <c r="AB455">
        <v>0</v>
      </c>
      <c r="AC455">
        <v>0</v>
      </c>
      <c r="AD455">
        <v>0</v>
      </c>
      <c r="AE455">
        <v>0</v>
      </c>
    </row>
    <row r="456" spans="1:31" x14ac:dyDescent="0.2">
      <c r="A456">
        <v>1455</v>
      </c>
      <c r="B456">
        <v>1</v>
      </c>
      <c r="C456" t="s">
        <v>427</v>
      </c>
      <c r="D456" t="s">
        <v>403</v>
      </c>
      <c r="E456">
        <v>41121</v>
      </c>
      <c r="F456">
        <v>40420</v>
      </c>
      <c r="G456" t="s">
        <v>241</v>
      </c>
      <c r="H456">
        <v>0</v>
      </c>
      <c r="I456">
        <v>0</v>
      </c>
      <c r="J456">
        <v>0</v>
      </c>
      <c r="K456">
        <v>0</v>
      </c>
      <c r="L456">
        <v>0</v>
      </c>
      <c r="M456">
        <v>0</v>
      </c>
      <c r="N456">
        <v>0</v>
      </c>
      <c r="O456">
        <v>0</v>
      </c>
      <c r="P456">
        <v>0</v>
      </c>
      <c r="Q456">
        <v>0</v>
      </c>
      <c r="R456">
        <v>0</v>
      </c>
      <c r="S456">
        <v>0</v>
      </c>
      <c r="T456">
        <v>0</v>
      </c>
      <c r="U456">
        <v>0</v>
      </c>
      <c r="V456">
        <v>0</v>
      </c>
      <c r="W456">
        <v>0</v>
      </c>
      <c r="X456">
        <v>0</v>
      </c>
      <c r="Y456">
        <v>0</v>
      </c>
      <c r="Z456">
        <v>0</v>
      </c>
      <c r="AA456">
        <v>0</v>
      </c>
      <c r="AB456">
        <v>0</v>
      </c>
      <c r="AC456">
        <v>0</v>
      </c>
      <c r="AD456">
        <v>0</v>
      </c>
      <c r="AE456">
        <v>0</v>
      </c>
    </row>
    <row r="457" spans="1:31" x14ac:dyDescent="0.2">
      <c r="A457">
        <v>1456</v>
      </c>
      <c r="B457">
        <v>1</v>
      </c>
      <c r="C457" t="s">
        <v>428</v>
      </c>
      <c r="D457" t="s">
        <v>403</v>
      </c>
      <c r="E457">
        <v>41122</v>
      </c>
      <c r="F457">
        <v>40420</v>
      </c>
      <c r="G457" t="s">
        <v>241</v>
      </c>
      <c r="H457">
        <v>0</v>
      </c>
      <c r="I457">
        <v>0</v>
      </c>
      <c r="J457">
        <v>0</v>
      </c>
      <c r="K457">
        <v>0</v>
      </c>
      <c r="L457">
        <v>0</v>
      </c>
      <c r="M457">
        <v>0</v>
      </c>
      <c r="N457">
        <v>0</v>
      </c>
      <c r="O457">
        <v>0</v>
      </c>
      <c r="P457">
        <v>0</v>
      </c>
      <c r="Q457">
        <v>0</v>
      </c>
      <c r="R457">
        <v>0</v>
      </c>
      <c r="S457">
        <v>0</v>
      </c>
      <c r="T457">
        <v>0</v>
      </c>
      <c r="U457">
        <v>0</v>
      </c>
      <c r="V457">
        <v>0</v>
      </c>
      <c r="W457">
        <v>0</v>
      </c>
      <c r="X457">
        <v>0</v>
      </c>
      <c r="Y457">
        <v>0</v>
      </c>
      <c r="Z457">
        <v>0</v>
      </c>
      <c r="AA457">
        <v>0</v>
      </c>
      <c r="AB457">
        <v>0</v>
      </c>
      <c r="AC457">
        <v>0</v>
      </c>
      <c r="AD457">
        <v>0</v>
      </c>
      <c r="AE457">
        <v>0</v>
      </c>
    </row>
    <row r="458" spans="1:31" x14ac:dyDescent="0.2">
      <c r="A458">
        <v>1464</v>
      </c>
      <c r="B458">
        <v>1</v>
      </c>
      <c r="C458" t="s">
        <v>429</v>
      </c>
      <c r="D458" t="s">
        <v>403</v>
      </c>
      <c r="E458">
        <v>41122</v>
      </c>
      <c r="F458">
        <v>40420</v>
      </c>
      <c r="G458" t="s">
        <v>241</v>
      </c>
      <c r="H458">
        <v>0</v>
      </c>
      <c r="I458">
        <v>0</v>
      </c>
      <c r="J458">
        <v>0</v>
      </c>
      <c r="K458">
        <v>0</v>
      </c>
      <c r="L458">
        <v>0</v>
      </c>
      <c r="M458">
        <v>0</v>
      </c>
      <c r="N458">
        <v>0</v>
      </c>
      <c r="O458">
        <v>0</v>
      </c>
      <c r="P458">
        <v>0</v>
      </c>
      <c r="Q458">
        <v>0</v>
      </c>
      <c r="R458">
        <v>0</v>
      </c>
      <c r="S458">
        <v>0</v>
      </c>
      <c r="T458">
        <v>0</v>
      </c>
      <c r="U458">
        <v>0</v>
      </c>
      <c r="V458">
        <v>0</v>
      </c>
      <c r="W458">
        <v>0</v>
      </c>
      <c r="X458">
        <v>0</v>
      </c>
      <c r="Y458">
        <v>0</v>
      </c>
      <c r="Z458">
        <v>0</v>
      </c>
      <c r="AA458">
        <v>0</v>
      </c>
      <c r="AB458">
        <v>0</v>
      </c>
      <c r="AC458">
        <v>0</v>
      </c>
      <c r="AD458">
        <v>0</v>
      </c>
      <c r="AE458">
        <v>0</v>
      </c>
    </row>
    <row r="459" spans="1:31" x14ac:dyDescent="0.2">
      <c r="A459">
        <v>1471</v>
      </c>
      <c r="B459">
        <v>1</v>
      </c>
      <c r="C459" t="s">
        <v>430</v>
      </c>
      <c r="D459" t="s">
        <v>403</v>
      </c>
      <c r="E459">
        <v>41121</v>
      </c>
      <c r="F459">
        <v>40420</v>
      </c>
      <c r="G459" t="s">
        <v>241</v>
      </c>
      <c r="H459">
        <v>0</v>
      </c>
      <c r="I459">
        <v>0</v>
      </c>
      <c r="J459">
        <v>0</v>
      </c>
      <c r="K459">
        <v>0</v>
      </c>
      <c r="L459">
        <v>0</v>
      </c>
      <c r="M459">
        <v>0</v>
      </c>
      <c r="N459">
        <v>0</v>
      </c>
      <c r="O459">
        <v>0</v>
      </c>
      <c r="P459">
        <v>0</v>
      </c>
      <c r="Q459">
        <v>0</v>
      </c>
      <c r="R459">
        <v>0</v>
      </c>
      <c r="S459">
        <v>0</v>
      </c>
      <c r="T459">
        <v>0</v>
      </c>
      <c r="U459">
        <v>0</v>
      </c>
      <c r="V459">
        <v>0</v>
      </c>
      <c r="W459">
        <v>0</v>
      </c>
      <c r="X459">
        <v>0</v>
      </c>
      <c r="Y459">
        <v>0</v>
      </c>
      <c r="Z459">
        <v>0</v>
      </c>
      <c r="AA459">
        <v>0</v>
      </c>
      <c r="AB459">
        <v>0</v>
      </c>
      <c r="AC459">
        <v>0</v>
      </c>
      <c r="AD459">
        <v>0</v>
      </c>
      <c r="AE459">
        <v>0</v>
      </c>
    </row>
    <row r="460" spans="1:31" x14ac:dyDescent="0.2">
      <c r="A460">
        <v>1472</v>
      </c>
      <c r="B460">
        <v>1</v>
      </c>
      <c r="C460" t="s">
        <v>431</v>
      </c>
      <c r="D460" t="s">
        <v>403</v>
      </c>
      <c r="E460">
        <v>41122</v>
      </c>
      <c r="F460">
        <v>40420</v>
      </c>
      <c r="G460" t="s">
        <v>241</v>
      </c>
      <c r="H460">
        <v>0</v>
      </c>
      <c r="I460">
        <v>0</v>
      </c>
      <c r="J460">
        <v>0</v>
      </c>
      <c r="K460">
        <v>0</v>
      </c>
      <c r="L460">
        <v>0</v>
      </c>
      <c r="M460">
        <v>0</v>
      </c>
      <c r="N460">
        <v>0</v>
      </c>
      <c r="O460">
        <v>0</v>
      </c>
      <c r="P460">
        <v>0</v>
      </c>
      <c r="Q460">
        <v>0</v>
      </c>
      <c r="R460">
        <v>0</v>
      </c>
      <c r="S460">
        <v>0</v>
      </c>
      <c r="T460">
        <v>0</v>
      </c>
      <c r="U460">
        <v>0</v>
      </c>
      <c r="V460">
        <v>0</v>
      </c>
      <c r="W460">
        <v>0</v>
      </c>
      <c r="X460">
        <v>0</v>
      </c>
      <c r="Y460">
        <v>0</v>
      </c>
      <c r="Z460">
        <v>0</v>
      </c>
      <c r="AA460">
        <v>0</v>
      </c>
      <c r="AB460">
        <v>0</v>
      </c>
      <c r="AC460">
        <v>0</v>
      </c>
      <c r="AD460">
        <v>0</v>
      </c>
      <c r="AE460">
        <v>0</v>
      </c>
    </row>
    <row r="461" spans="1:31" x14ac:dyDescent="0.2">
      <c r="A461">
        <v>1474</v>
      </c>
      <c r="B461">
        <v>1</v>
      </c>
      <c r="C461" t="s">
        <v>432</v>
      </c>
      <c r="D461" t="s">
        <v>403</v>
      </c>
      <c r="E461">
        <v>41122</v>
      </c>
      <c r="F461">
        <v>40420</v>
      </c>
      <c r="G461" t="s">
        <v>241</v>
      </c>
      <c r="H461">
        <v>0</v>
      </c>
      <c r="I461">
        <v>0</v>
      </c>
      <c r="J461">
        <v>0</v>
      </c>
      <c r="K461">
        <v>0</v>
      </c>
      <c r="L461">
        <v>0</v>
      </c>
      <c r="M461">
        <v>0</v>
      </c>
      <c r="N461">
        <v>0</v>
      </c>
      <c r="O461">
        <v>0</v>
      </c>
      <c r="P461">
        <v>0</v>
      </c>
      <c r="Q461">
        <v>0</v>
      </c>
      <c r="R461">
        <v>0</v>
      </c>
      <c r="S461">
        <v>0</v>
      </c>
      <c r="T461">
        <v>0</v>
      </c>
      <c r="U461">
        <v>0</v>
      </c>
      <c r="V461">
        <v>0</v>
      </c>
      <c r="W461">
        <v>0</v>
      </c>
      <c r="X461">
        <v>0</v>
      </c>
      <c r="Y461">
        <v>0</v>
      </c>
      <c r="Z461">
        <v>0</v>
      </c>
      <c r="AA461">
        <v>0</v>
      </c>
      <c r="AB461">
        <v>0</v>
      </c>
      <c r="AC461">
        <v>0</v>
      </c>
      <c r="AD461">
        <v>0</v>
      </c>
      <c r="AE461">
        <v>0</v>
      </c>
    </row>
    <row r="462" spans="1:31" x14ac:dyDescent="0.2">
      <c r="A462">
        <v>1475</v>
      </c>
      <c r="B462">
        <v>1</v>
      </c>
      <c r="C462" t="s">
        <v>433</v>
      </c>
      <c r="D462" t="s">
        <v>403</v>
      </c>
      <c r="E462">
        <v>41123</v>
      </c>
      <c r="F462">
        <v>40420</v>
      </c>
      <c r="G462" t="s">
        <v>241</v>
      </c>
      <c r="H462">
        <v>0</v>
      </c>
      <c r="I462">
        <v>0</v>
      </c>
      <c r="J462">
        <v>0</v>
      </c>
      <c r="K462">
        <v>0</v>
      </c>
      <c r="L462">
        <v>0</v>
      </c>
      <c r="M462">
        <v>0</v>
      </c>
      <c r="N462">
        <v>0</v>
      </c>
      <c r="O462">
        <v>0</v>
      </c>
      <c r="P462">
        <v>0</v>
      </c>
      <c r="Q462">
        <v>0</v>
      </c>
      <c r="R462">
        <v>0</v>
      </c>
      <c r="S462">
        <v>0</v>
      </c>
      <c r="T462">
        <v>0</v>
      </c>
      <c r="U462">
        <v>0</v>
      </c>
      <c r="V462">
        <v>0</v>
      </c>
      <c r="W462">
        <v>0</v>
      </c>
      <c r="X462">
        <v>0</v>
      </c>
      <c r="Y462">
        <v>0</v>
      </c>
      <c r="Z462">
        <v>0</v>
      </c>
      <c r="AA462">
        <v>0</v>
      </c>
      <c r="AB462">
        <v>0</v>
      </c>
      <c r="AC462">
        <v>0</v>
      </c>
      <c r="AD462">
        <v>0</v>
      </c>
      <c r="AE462">
        <v>0</v>
      </c>
    </row>
    <row r="463" spans="1:31" x14ac:dyDescent="0.2">
      <c r="A463">
        <v>1477</v>
      </c>
      <c r="B463">
        <v>1</v>
      </c>
      <c r="C463" t="s">
        <v>434</v>
      </c>
      <c r="D463" t="s">
        <v>405</v>
      </c>
      <c r="E463">
        <v>41403</v>
      </c>
      <c r="F463">
        <v>40420</v>
      </c>
      <c r="G463" t="s">
        <v>241</v>
      </c>
      <c r="H463">
        <v>0</v>
      </c>
      <c r="I463">
        <v>0</v>
      </c>
      <c r="J463">
        <v>100000</v>
      </c>
      <c r="K463">
        <v>0</v>
      </c>
      <c r="L463">
        <v>0</v>
      </c>
      <c r="M463">
        <v>0</v>
      </c>
      <c r="N463">
        <v>0</v>
      </c>
      <c r="O463">
        <v>0</v>
      </c>
      <c r="P463">
        <v>0</v>
      </c>
      <c r="Q463">
        <v>0</v>
      </c>
      <c r="R463">
        <v>0</v>
      </c>
      <c r="S463">
        <v>0</v>
      </c>
      <c r="T463">
        <v>0</v>
      </c>
      <c r="U463">
        <v>0</v>
      </c>
      <c r="V463">
        <v>100000</v>
      </c>
      <c r="W463">
        <v>0</v>
      </c>
      <c r="X463">
        <v>0</v>
      </c>
      <c r="Y463">
        <v>0</v>
      </c>
      <c r="Z463">
        <v>0</v>
      </c>
      <c r="AA463">
        <v>0</v>
      </c>
      <c r="AB463">
        <v>0</v>
      </c>
      <c r="AC463">
        <v>0</v>
      </c>
      <c r="AD463">
        <v>0</v>
      </c>
      <c r="AE463">
        <v>0</v>
      </c>
    </row>
    <row r="464" spans="1:31" x14ac:dyDescent="0.2">
      <c r="A464">
        <v>1481</v>
      </c>
      <c r="B464">
        <v>1</v>
      </c>
      <c r="C464" t="s">
        <v>435</v>
      </c>
      <c r="D464" t="s">
        <v>403</v>
      </c>
      <c r="E464">
        <v>41122</v>
      </c>
      <c r="F464">
        <v>40420</v>
      </c>
      <c r="G464" t="s">
        <v>241</v>
      </c>
      <c r="H464">
        <v>0</v>
      </c>
      <c r="I464">
        <v>0</v>
      </c>
      <c r="J464">
        <v>0</v>
      </c>
      <c r="K464">
        <v>0</v>
      </c>
      <c r="L464">
        <v>0</v>
      </c>
      <c r="M464">
        <v>0</v>
      </c>
      <c r="N464">
        <v>0</v>
      </c>
      <c r="O464">
        <v>0</v>
      </c>
      <c r="P464">
        <v>0</v>
      </c>
      <c r="Q464">
        <v>0</v>
      </c>
      <c r="R464">
        <v>0</v>
      </c>
      <c r="S464">
        <v>0</v>
      </c>
      <c r="T464">
        <v>0</v>
      </c>
      <c r="U464">
        <v>0</v>
      </c>
      <c r="V464">
        <v>0</v>
      </c>
      <c r="W464">
        <v>0</v>
      </c>
      <c r="X464">
        <v>0</v>
      </c>
      <c r="Y464">
        <v>0</v>
      </c>
      <c r="Z464">
        <v>0</v>
      </c>
      <c r="AA464">
        <v>0</v>
      </c>
      <c r="AB464">
        <v>0</v>
      </c>
      <c r="AC464">
        <v>0</v>
      </c>
      <c r="AD464">
        <v>0</v>
      </c>
      <c r="AE464">
        <v>0</v>
      </c>
    </row>
    <row r="465" spans="1:31" x14ac:dyDescent="0.2">
      <c r="A465">
        <v>1482</v>
      </c>
      <c r="B465">
        <v>1</v>
      </c>
      <c r="C465" t="s">
        <v>436</v>
      </c>
      <c r="D465" t="s">
        <v>403</v>
      </c>
      <c r="E465">
        <v>41121</v>
      </c>
      <c r="F465">
        <v>40420</v>
      </c>
      <c r="G465" t="s">
        <v>241</v>
      </c>
      <c r="H465">
        <v>0</v>
      </c>
      <c r="I465">
        <v>0</v>
      </c>
      <c r="J465">
        <v>0</v>
      </c>
      <c r="K465">
        <v>0</v>
      </c>
      <c r="L465">
        <v>0</v>
      </c>
      <c r="M465">
        <v>0</v>
      </c>
      <c r="N465">
        <v>0</v>
      </c>
      <c r="O465">
        <v>0</v>
      </c>
      <c r="P465">
        <v>0</v>
      </c>
      <c r="Q465">
        <v>0</v>
      </c>
      <c r="R465">
        <v>0</v>
      </c>
      <c r="S465">
        <v>0</v>
      </c>
      <c r="T465">
        <v>0</v>
      </c>
      <c r="U465">
        <v>0</v>
      </c>
      <c r="V465">
        <v>0</v>
      </c>
      <c r="W465">
        <v>0</v>
      </c>
      <c r="X465">
        <v>0</v>
      </c>
      <c r="Y465">
        <v>0</v>
      </c>
      <c r="Z465">
        <v>0</v>
      </c>
      <c r="AA465">
        <v>0</v>
      </c>
      <c r="AB465">
        <v>0</v>
      </c>
      <c r="AC465">
        <v>0</v>
      </c>
      <c r="AD465">
        <v>0</v>
      </c>
      <c r="AE465">
        <v>0</v>
      </c>
    </row>
    <row r="466" spans="1:31" x14ac:dyDescent="0.2">
      <c r="A466">
        <v>1490</v>
      </c>
      <c r="B466">
        <v>1</v>
      </c>
      <c r="C466" t="s">
        <v>437</v>
      </c>
      <c r="D466" t="s">
        <v>403</v>
      </c>
      <c r="E466">
        <v>41121</v>
      </c>
      <c r="F466">
        <v>40420</v>
      </c>
      <c r="G466" t="s">
        <v>241</v>
      </c>
      <c r="H466">
        <v>0</v>
      </c>
      <c r="I466">
        <v>0</v>
      </c>
      <c r="J466">
        <v>0</v>
      </c>
      <c r="K466">
        <v>0</v>
      </c>
      <c r="L466">
        <v>0</v>
      </c>
      <c r="M466">
        <v>0</v>
      </c>
      <c r="N466">
        <v>0</v>
      </c>
      <c r="O466">
        <v>0</v>
      </c>
      <c r="P466">
        <v>0</v>
      </c>
      <c r="Q466">
        <v>0</v>
      </c>
      <c r="R466">
        <v>0</v>
      </c>
      <c r="S466">
        <v>0</v>
      </c>
      <c r="T466">
        <v>0</v>
      </c>
      <c r="U466">
        <v>0</v>
      </c>
      <c r="V466">
        <v>0</v>
      </c>
      <c r="W466">
        <v>0</v>
      </c>
      <c r="X466">
        <v>0</v>
      </c>
      <c r="Y466">
        <v>0</v>
      </c>
      <c r="Z466">
        <v>0</v>
      </c>
      <c r="AA466">
        <v>0</v>
      </c>
      <c r="AB466">
        <v>0</v>
      </c>
      <c r="AC466">
        <v>0</v>
      </c>
      <c r="AD466">
        <v>0</v>
      </c>
      <c r="AE466">
        <v>0</v>
      </c>
    </row>
    <row r="467" spans="1:31" x14ac:dyDescent="0.2">
      <c r="A467">
        <v>1491</v>
      </c>
      <c r="B467">
        <v>1</v>
      </c>
      <c r="C467" t="s">
        <v>438</v>
      </c>
      <c r="D467" t="s">
        <v>403</v>
      </c>
      <c r="E467">
        <v>41122</v>
      </c>
      <c r="F467">
        <v>40420</v>
      </c>
      <c r="G467" t="s">
        <v>241</v>
      </c>
      <c r="H467">
        <v>0</v>
      </c>
      <c r="I467">
        <v>0</v>
      </c>
      <c r="J467">
        <v>0</v>
      </c>
      <c r="K467">
        <v>0</v>
      </c>
      <c r="L467">
        <v>0</v>
      </c>
      <c r="M467">
        <v>0</v>
      </c>
      <c r="N467">
        <v>0</v>
      </c>
      <c r="O467">
        <v>0</v>
      </c>
      <c r="P467">
        <v>0</v>
      </c>
      <c r="Q467">
        <v>0</v>
      </c>
      <c r="R467">
        <v>0</v>
      </c>
      <c r="S467">
        <v>0</v>
      </c>
      <c r="T467">
        <v>0</v>
      </c>
      <c r="U467">
        <v>0</v>
      </c>
      <c r="V467">
        <v>0</v>
      </c>
      <c r="W467">
        <v>0</v>
      </c>
      <c r="X467">
        <v>0</v>
      </c>
      <c r="Y467">
        <v>0</v>
      </c>
      <c r="Z467">
        <v>0</v>
      </c>
      <c r="AA467">
        <v>0</v>
      </c>
      <c r="AB467">
        <v>0</v>
      </c>
      <c r="AC467">
        <v>0</v>
      </c>
      <c r="AD467">
        <v>0</v>
      </c>
      <c r="AE467">
        <v>0</v>
      </c>
    </row>
    <row r="468" spans="1:31" x14ac:dyDescent="0.2">
      <c r="A468">
        <v>1492</v>
      </c>
      <c r="B468">
        <v>1</v>
      </c>
      <c r="C468" t="s">
        <v>439</v>
      </c>
      <c r="D468" t="s">
        <v>403</v>
      </c>
      <c r="E468">
        <v>41121</v>
      </c>
      <c r="F468">
        <v>40420</v>
      </c>
      <c r="G468" t="s">
        <v>241</v>
      </c>
      <c r="H468">
        <v>0</v>
      </c>
      <c r="I468">
        <v>0</v>
      </c>
      <c r="J468">
        <v>0</v>
      </c>
      <c r="K468">
        <v>0</v>
      </c>
      <c r="L468">
        <v>0</v>
      </c>
      <c r="M468">
        <v>0</v>
      </c>
      <c r="N468">
        <v>0</v>
      </c>
      <c r="O468">
        <v>0</v>
      </c>
      <c r="P468">
        <v>0</v>
      </c>
      <c r="Q468">
        <v>0</v>
      </c>
      <c r="R468">
        <v>0</v>
      </c>
      <c r="S468">
        <v>0</v>
      </c>
      <c r="T468">
        <v>0</v>
      </c>
      <c r="U468">
        <v>0</v>
      </c>
      <c r="V468">
        <v>0</v>
      </c>
      <c r="W468">
        <v>0</v>
      </c>
      <c r="X468">
        <v>0</v>
      </c>
      <c r="Y468">
        <v>0</v>
      </c>
      <c r="Z468">
        <v>0</v>
      </c>
      <c r="AA468">
        <v>0</v>
      </c>
      <c r="AB468">
        <v>0</v>
      </c>
      <c r="AC468">
        <v>0</v>
      </c>
      <c r="AD468">
        <v>250000</v>
      </c>
      <c r="AE468">
        <v>0</v>
      </c>
    </row>
    <row r="469" spans="1:31" x14ac:dyDescent="0.2">
      <c r="A469">
        <v>1493</v>
      </c>
      <c r="B469">
        <v>1</v>
      </c>
      <c r="C469" t="s">
        <v>440</v>
      </c>
      <c r="D469" t="s">
        <v>403</v>
      </c>
      <c r="E469">
        <v>41122</v>
      </c>
      <c r="F469">
        <v>40420</v>
      </c>
      <c r="G469" t="s">
        <v>241</v>
      </c>
      <c r="H469">
        <v>0</v>
      </c>
      <c r="I469">
        <v>0</v>
      </c>
      <c r="J469">
        <v>0</v>
      </c>
      <c r="K469">
        <v>0</v>
      </c>
      <c r="L469">
        <v>0</v>
      </c>
      <c r="M469">
        <v>0</v>
      </c>
      <c r="N469">
        <v>0</v>
      </c>
      <c r="O469">
        <v>0</v>
      </c>
      <c r="P469">
        <v>0</v>
      </c>
      <c r="Q469">
        <v>0</v>
      </c>
      <c r="R469">
        <v>0</v>
      </c>
      <c r="S469">
        <v>0</v>
      </c>
      <c r="T469">
        <v>0</v>
      </c>
      <c r="U469">
        <v>0</v>
      </c>
      <c r="V469">
        <v>0</v>
      </c>
      <c r="W469">
        <v>0</v>
      </c>
      <c r="X469">
        <v>0</v>
      </c>
      <c r="Y469">
        <v>0</v>
      </c>
      <c r="Z469">
        <v>0</v>
      </c>
      <c r="AA469">
        <v>0</v>
      </c>
      <c r="AB469">
        <v>0</v>
      </c>
      <c r="AC469">
        <v>0</v>
      </c>
      <c r="AD469">
        <v>0</v>
      </c>
      <c r="AE469">
        <v>0</v>
      </c>
    </row>
    <row r="470" spans="1:31" x14ac:dyDescent="0.2">
      <c r="A470">
        <v>1494</v>
      </c>
      <c r="B470">
        <v>1</v>
      </c>
      <c r="C470" t="s">
        <v>441</v>
      </c>
      <c r="D470" t="s">
        <v>403</v>
      </c>
      <c r="E470">
        <v>41123</v>
      </c>
      <c r="F470">
        <v>40420</v>
      </c>
      <c r="G470" t="s">
        <v>241</v>
      </c>
      <c r="H470">
        <v>0</v>
      </c>
      <c r="I470">
        <v>0</v>
      </c>
      <c r="J470">
        <v>0</v>
      </c>
      <c r="K470">
        <v>0</v>
      </c>
      <c r="L470">
        <v>50000</v>
      </c>
      <c r="M470">
        <v>0</v>
      </c>
      <c r="N470">
        <v>0</v>
      </c>
      <c r="O470">
        <v>0</v>
      </c>
      <c r="P470">
        <v>0</v>
      </c>
      <c r="Q470">
        <v>0</v>
      </c>
      <c r="R470">
        <v>0</v>
      </c>
      <c r="S470">
        <v>0</v>
      </c>
      <c r="T470">
        <v>0</v>
      </c>
      <c r="U470">
        <v>0</v>
      </c>
      <c r="V470">
        <v>0</v>
      </c>
      <c r="W470">
        <v>0</v>
      </c>
      <c r="X470">
        <v>0</v>
      </c>
      <c r="Y470">
        <v>0</v>
      </c>
      <c r="Z470">
        <v>0</v>
      </c>
      <c r="AA470">
        <v>0</v>
      </c>
      <c r="AB470">
        <v>0</v>
      </c>
      <c r="AC470">
        <v>0</v>
      </c>
      <c r="AD470">
        <v>0</v>
      </c>
      <c r="AE470">
        <v>0</v>
      </c>
    </row>
    <row r="471" spans="1:31" x14ac:dyDescent="0.2">
      <c r="A471">
        <v>1496</v>
      </c>
      <c r="B471">
        <v>1</v>
      </c>
      <c r="C471" t="s">
        <v>442</v>
      </c>
      <c r="D471" t="s">
        <v>403</v>
      </c>
      <c r="E471">
        <v>41122</v>
      </c>
      <c r="F471">
        <v>40420</v>
      </c>
      <c r="G471" t="s">
        <v>241</v>
      </c>
      <c r="H471">
        <v>0</v>
      </c>
      <c r="I471">
        <v>0</v>
      </c>
      <c r="J471">
        <v>0</v>
      </c>
      <c r="K471">
        <v>0</v>
      </c>
      <c r="L471">
        <v>0</v>
      </c>
      <c r="M471">
        <v>0</v>
      </c>
      <c r="N471">
        <v>0</v>
      </c>
      <c r="O471">
        <v>0</v>
      </c>
      <c r="P471">
        <v>0</v>
      </c>
      <c r="Q471">
        <v>0</v>
      </c>
      <c r="R471">
        <v>0</v>
      </c>
      <c r="S471">
        <v>0</v>
      </c>
      <c r="T471">
        <v>0</v>
      </c>
      <c r="U471">
        <v>0</v>
      </c>
      <c r="V471">
        <v>0</v>
      </c>
      <c r="W471">
        <v>0</v>
      </c>
      <c r="X471">
        <v>0</v>
      </c>
      <c r="Y471">
        <v>0</v>
      </c>
      <c r="Z471">
        <v>0</v>
      </c>
      <c r="AA471">
        <v>0</v>
      </c>
      <c r="AB471">
        <v>0</v>
      </c>
      <c r="AC471">
        <v>0</v>
      </c>
      <c r="AD471">
        <v>0</v>
      </c>
      <c r="AE471">
        <v>125000</v>
      </c>
    </row>
    <row r="472" spans="1:31" x14ac:dyDescent="0.2">
      <c r="A472">
        <v>1497</v>
      </c>
      <c r="B472">
        <v>1</v>
      </c>
      <c r="C472" t="s">
        <v>443</v>
      </c>
      <c r="D472" t="s">
        <v>403</v>
      </c>
      <c r="E472">
        <v>41121</v>
      </c>
      <c r="F472">
        <v>40420</v>
      </c>
      <c r="G472" t="s">
        <v>241</v>
      </c>
      <c r="H472">
        <v>0</v>
      </c>
      <c r="I472">
        <v>0</v>
      </c>
      <c r="J472">
        <v>0</v>
      </c>
      <c r="K472">
        <v>0</v>
      </c>
      <c r="L472">
        <v>0</v>
      </c>
      <c r="M472">
        <v>0</v>
      </c>
      <c r="N472">
        <v>0</v>
      </c>
      <c r="O472">
        <v>0</v>
      </c>
      <c r="P472">
        <v>0</v>
      </c>
      <c r="Q472">
        <v>0</v>
      </c>
      <c r="R472">
        <v>0</v>
      </c>
      <c r="S472">
        <v>0</v>
      </c>
      <c r="T472">
        <v>0</v>
      </c>
      <c r="U472">
        <v>0</v>
      </c>
      <c r="V472">
        <v>0</v>
      </c>
      <c r="W472">
        <v>0</v>
      </c>
      <c r="X472">
        <v>0</v>
      </c>
      <c r="Y472">
        <v>0</v>
      </c>
      <c r="Z472">
        <v>0</v>
      </c>
      <c r="AA472">
        <v>0</v>
      </c>
      <c r="AB472">
        <v>0</v>
      </c>
      <c r="AC472">
        <v>0</v>
      </c>
      <c r="AD472">
        <v>0</v>
      </c>
      <c r="AE472">
        <v>0</v>
      </c>
    </row>
    <row r="473" spans="1:31" x14ac:dyDescent="0.2">
      <c r="A473">
        <v>1498</v>
      </c>
      <c r="B473">
        <v>1</v>
      </c>
      <c r="C473" t="s">
        <v>444</v>
      </c>
      <c r="D473" t="s">
        <v>403</v>
      </c>
      <c r="E473">
        <v>41121</v>
      </c>
      <c r="F473">
        <v>40420</v>
      </c>
      <c r="G473" t="s">
        <v>241</v>
      </c>
      <c r="H473">
        <v>0</v>
      </c>
      <c r="I473">
        <v>0</v>
      </c>
      <c r="J473">
        <v>0</v>
      </c>
      <c r="K473">
        <v>0</v>
      </c>
      <c r="L473">
        <v>0</v>
      </c>
      <c r="M473">
        <v>0</v>
      </c>
      <c r="N473">
        <v>0</v>
      </c>
      <c r="O473">
        <v>0</v>
      </c>
      <c r="P473">
        <v>0</v>
      </c>
      <c r="Q473">
        <v>0</v>
      </c>
      <c r="R473">
        <v>0</v>
      </c>
      <c r="S473">
        <v>0</v>
      </c>
      <c r="T473">
        <v>0</v>
      </c>
      <c r="U473">
        <v>0</v>
      </c>
      <c r="V473">
        <v>0</v>
      </c>
      <c r="W473">
        <v>100000</v>
      </c>
      <c r="X473">
        <v>0</v>
      </c>
      <c r="Y473">
        <v>0</v>
      </c>
      <c r="Z473">
        <v>0</v>
      </c>
      <c r="AA473">
        <v>0</v>
      </c>
      <c r="AB473">
        <v>0</v>
      </c>
      <c r="AC473">
        <v>0</v>
      </c>
      <c r="AD473">
        <v>0</v>
      </c>
      <c r="AE473">
        <v>0</v>
      </c>
    </row>
    <row r="474" spans="1:31" x14ac:dyDescent="0.2">
      <c r="A474">
        <v>1500</v>
      </c>
      <c r="B474">
        <v>1</v>
      </c>
      <c r="C474" t="s">
        <v>445</v>
      </c>
      <c r="D474" t="s">
        <v>446</v>
      </c>
      <c r="E474">
        <v>44000</v>
      </c>
      <c r="F474">
        <v>40440</v>
      </c>
      <c r="G474" t="s">
        <v>241</v>
      </c>
      <c r="H474">
        <v>625</v>
      </c>
      <c r="I474">
        <v>625</v>
      </c>
      <c r="J474">
        <v>625</v>
      </c>
      <c r="K474">
        <v>625</v>
      </c>
      <c r="L474">
        <v>625</v>
      </c>
      <c r="M474">
        <v>625</v>
      </c>
      <c r="N474">
        <v>625</v>
      </c>
      <c r="O474">
        <v>625</v>
      </c>
      <c r="P474">
        <v>625</v>
      </c>
      <c r="Q474">
        <v>625</v>
      </c>
      <c r="R474">
        <v>625</v>
      </c>
      <c r="S474">
        <v>625</v>
      </c>
      <c r="T474">
        <v>0</v>
      </c>
      <c r="U474">
        <v>0</v>
      </c>
      <c r="V474">
        <v>0</v>
      </c>
      <c r="W474">
        <v>0</v>
      </c>
      <c r="X474">
        <v>0</v>
      </c>
      <c r="Y474">
        <v>0</v>
      </c>
      <c r="Z474">
        <v>0</v>
      </c>
      <c r="AA474">
        <v>0</v>
      </c>
      <c r="AB474">
        <v>0</v>
      </c>
      <c r="AC474">
        <v>0</v>
      </c>
      <c r="AD474">
        <v>0</v>
      </c>
      <c r="AE474">
        <v>0</v>
      </c>
    </row>
    <row r="475" spans="1:31" x14ac:dyDescent="0.2">
      <c r="A475">
        <v>1503</v>
      </c>
      <c r="B475">
        <v>1</v>
      </c>
      <c r="C475" t="s">
        <v>447</v>
      </c>
      <c r="D475" t="s">
        <v>446</v>
      </c>
      <c r="E475">
        <v>44000</v>
      </c>
      <c r="F475">
        <v>40440</v>
      </c>
      <c r="G475" t="s">
        <v>241</v>
      </c>
      <c r="H475">
        <v>0</v>
      </c>
      <c r="I475">
        <v>0</v>
      </c>
      <c r="J475">
        <v>0</v>
      </c>
      <c r="K475">
        <v>0</v>
      </c>
      <c r="L475">
        <v>0</v>
      </c>
      <c r="M475">
        <v>0</v>
      </c>
      <c r="N475">
        <v>0</v>
      </c>
      <c r="O475">
        <v>0</v>
      </c>
      <c r="P475">
        <v>0</v>
      </c>
      <c r="Q475">
        <v>0</v>
      </c>
      <c r="R475">
        <v>0</v>
      </c>
      <c r="S475">
        <v>0</v>
      </c>
      <c r="T475">
        <v>0</v>
      </c>
      <c r="U475">
        <v>0</v>
      </c>
      <c r="V475">
        <v>0</v>
      </c>
      <c r="W475">
        <v>0</v>
      </c>
      <c r="X475">
        <v>0</v>
      </c>
      <c r="Y475">
        <v>0</v>
      </c>
      <c r="Z475">
        <v>0</v>
      </c>
      <c r="AA475">
        <v>0</v>
      </c>
      <c r="AB475">
        <v>0</v>
      </c>
      <c r="AC475">
        <v>0</v>
      </c>
      <c r="AD475">
        <v>0</v>
      </c>
      <c r="AE475">
        <v>0</v>
      </c>
    </row>
    <row r="476" spans="1:31" x14ac:dyDescent="0.2">
      <c r="A476">
        <v>1504</v>
      </c>
      <c r="B476">
        <v>1</v>
      </c>
      <c r="C476" t="s">
        <v>448</v>
      </c>
      <c r="D476" t="s">
        <v>446</v>
      </c>
      <c r="E476">
        <v>44000</v>
      </c>
      <c r="F476">
        <v>40440</v>
      </c>
      <c r="G476" t="s">
        <v>241</v>
      </c>
      <c r="H476">
        <v>0</v>
      </c>
      <c r="I476">
        <v>0</v>
      </c>
      <c r="J476">
        <v>0</v>
      </c>
      <c r="K476">
        <v>0</v>
      </c>
      <c r="L476">
        <v>0</v>
      </c>
      <c r="M476">
        <v>0</v>
      </c>
      <c r="N476">
        <v>0</v>
      </c>
      <c r="O476">
        <v>0</v>
      </c>
      <c r="P476">
        <v>0</v>
      </c>
      <c r="Q476">
        <v>0</v>
      </c>
      <c r="R476">
        <v>0</v>
      </c>
      <c r="S476">
        <v>0</v>
      </c>
      <c r="T476">
        <v>0</v>
      </c>
      <c r="U476">
        <v>0</v>
      </c>
      <c r="V476">
        <v>0</v>
      </c>
      <c r="W476">
        <v>0</v>
      </c>
      <c r="X476">
        <v>0</v>
      </c>
      <c r="Y476">
        <v>0</v>
      </c>
      <c r="Z476">
        <v>0</v>
      </c>
      <c r="AA476">
        <v>0</v>
      </c>
      <c r="AB476">
        <v>0</v>
      </c>
      <c r="AC476">
        <v>0</v>
      </c>
      <c r="AD476">
        <v>0</v>
      </c>
      <c r="AE476">
        <v>0</v>
      </c>
    </row>
    <row r="477" spans="1:31" x14ac:dyDescent="0.2">
      <c r="A477">
        <v>1504</v>
      </c>
      <c r="B477">
        <v>2</v>
      </c>
      <c r="C477" t="s">
        <v>448</v>
      </c>
      <c r="D477" t="s">
        <v>446</v>
      </c>
      <c r="E477">
        <v>44000</v>
      </c>
      <c r="F477">
        <v>40440</v>
      </c>
      <c r="G477" t="s">
        <v>241</v>
      </c>
      <c r="H477">
        <v>0</v>
      </c>
      <c r="I477">
        <v>0</v>
      </c>
      <c r="J477">
        <v>0</v>
      </c>
      <c r="K477">
        <v>0</v>
      </c>
      <c r="L477">
        <v>0</v>
      </c>
      <c r="M477">
        <v>0</v>
      </c>
      <c r="N477">
        <v>0</v>
      </c>
      <c r="O477">
        <v>0</v>
      </c>
      <c r="P477">
        <v>0</v>
      </c>
      <c r="Q477">
        <v>0</v>
      </c>
      <c r="R477">
        <v>0</v>
      </c>
      <c r="S477">
        <v>0</v>
      </c>
      <c r="T477">
        <v>0</v>
      </c>
      <c r="U477">
        <v>0</v>
      </c>
      <c r="V477">
        <v>0</v>
      </c>
      <c r="W477">
        <v>0</v>
      </c>
      <c r="X477">
        <v>0</v>
      </c>
      <c r="Y477">
        <v>0</v>
      </c>
      <c r="Z477">
        <v>0</v>
      </c>
      <c r="AA477">
        <v>0</v>
      </c>
      <c r="AB477">
        <v>0</v>
      </c>
      <c r="AC477">
        <v>0</v>
      </c>
      <c r="AD477">
        <v>0</v>
      </c>
      <c r="AE477">
        <v>0</v>
      </c>
    </row>
    <row r="478" spans="1:31" x14ac:dyDescent="0.2">
      <c r="A478">
        <v>1509</v>
      </c>
      <c r="B478">
        <v>1</v>
      </c>
      <c r="C478" t="s">
        <v>449</v>
      </c>
      <c r="D478" t="s">
        <v>446</v>
      </c>
      <c r="E478">
        <v>44000</v>
      </c>
      <c r="F478">
        <v>40440</v>
      </c>
      <c r="G478" t="s">
        <v>241</v>
      </c>
      <c r="H478">
        <v>0</v>
      </c>
      <c r="I478">
        <v>0</v>
      </c>
      <c r="J478">
        <v>0</v>
      </c>
      <c r="K478">
        <v>0</v>
      </c>
      <c r="L478">
        <v>0</v>
      </c>
      <c r="M478">
        <v>0</v>
      </c>
      <c r="N478">
        <v>0</v>
      </c>
      <c r="O478">
        <v>0</v>
      </c>
      <c r="P478">
        <v>0</v>
      </c>
      <c r="Q478">
        <v>0</v>
      </c>
      <c r="R478">
        <v>0</v>
      </c>
      <c r="S478">
        <v>0</v>
      </c>
      <c r="T478">
        <v>0</v>
      </c>
      <c r="U478">
        <v>0</v>
      </c>
      <c r="V478">
        <v>0</v>
      </c>
      <c r="W478">
        <v>0</v>
      </c>
      <c r="X478">
        <v>0</v>
      </c>
      <c r="Y478">
        <v>0</v>
      </c>
      <c r="Z478">
        <v>0</v>
      </c>
      <c r="AA478">
        <v>0</v>
      </c>
      <c r="AB478">
        <v>0</v>
      </c>
      <c r="AC478">
        <v>0</v>
      </c>
      <c r="AD478">
        <v>0</v>
      </c>
      <c r="AE478">
        <v>0</v>
      </c>
    </row>
    <row r="479" spans="1:31" x14ac:dyDescent="0.2">
      <c r="A479">
        <v>1511</v>
      </c>
      <c r="B479">
        <v>1</v>
      </c>
      <c r="C479" t="s">
        <v>450</v>
      </c>
      <c r="D479" t="s">
        <v>446</v>
      </c>
      <c r="E479">
        <v>44000</v>
      </c>
      <c r="F479">
        <v>40440</v>
      </c>
      <c r="G479" t="s">
        <v>241</v>
      </c>
      <c r="H479">
        <v>0</v>
      </c>
      <c r="I479">
        <v>0</v>
      </c>
      <c r="J479">
        <v>0</v>
      </c>
      <c r="K479">
        <v>0</v>
      </c>
      <c r="L479">
        <v>0</v>
      </c>
      <c r="M479">
        <v>0</v>
      </c>
      <c r="N479">
        <v>0</v>
      </c>
      <c r="O479">
        <v>0</v>
      </c>
      <c r="P479">
        <v>0</v>
      </c>
      <c r="Q479">
        <v>0</v>
      </c>
      <c r="R479">
        <v>0</v>
      </c>
      <c r="S479">
        <v>0</v>
      </c>
      <c r="T479">
        <v>0</v>
      </c>
      <c r="U479">
        <v>0</v>
      </c>
      <c r="V479">
        <v>0</v>
      </c>
      <c r="W479">
        <v>0</v>
      </c>
      <c r="X479">
        <v>0</v>
      </c>
      <c r="Y479">
        <v>0</v>
      </c>
      <c r="Z479">
        <v>0</v>
      </c>
      <c r="AA479">
        <v>0</v>
      </c>
      <c r="AB479">
        <v>0</v>
      </c>
      <c r="AC479">
        <v>0</v>
      </c>
      <c r="AD479">
        <v>0</v>
      </c>
      <c r="AE479">
        <v>0</v>
      </c>
    </row>
    <row r="480" spans="1:31" x14ac:dyDescent="0.2">
      <c r="A480">
        <v>1515</v>
      </c>
      <c r="B480">
        <v>1</v>
      </c>
      <c r="C480" t="s">
        <v>451</v>
      </c>
      <c r="D480" t="s">
        <v>446</v>
      </c>
      <c r="E480">
        <v>44000</v>
      </c>
      <c r="F480">
        <v>40440</v>
      </c>
      <c r="G480" t="s">
        <v>241</v>
      </c>
      <c r="H480">
        <v>0</v>
      </c>
      <c r="I480">
        <v>0</v>
      </c>
      <c r="J480">
        <v>0</v>
      </c>
      <c r="K480">
        <v>0</v>
      </c>
      <c r="L480">
        <v>0</v>
      </c>
      <c r="M480">
        <v>0</v>
      </c>
      <c r="N480">
        <v>0</v>
      </c>
      <c r="O480">
        <v>0</v>
      </c>
      <c r="P480">
        <v>0</v>
      </c>
      <c r="Q480">
        <v>0</v>
      </c>
      <c r="R480">
        <v>0</v>
      </c>
      <c r="S480">
        <v>0</v>
      </c>
      <c r="T480">
        <v>0</v>
      </c>
      <c r="U480">
        <v>0</v>
      </c>
      <c r="V480">
        <v>0</v>
      </c>
      <c r="W480">
        <v>0</v>
      </c>
      <c r="X480">
        <v>0</v>
      </c>
      <c r="Y480">
        <v>0</v>
      </c>
      <c r="Z480">
        <v>0</v>
      </c>
      <c r="AA480">
        <v>0</v>
      </c>
      <c r="AB480">
        <v>0</v>
      </c>
      <c r="AC480">
        <v>0</v>
      </c>
      <c r="AD480">
        <v>0</v>
      </c>
      <c r="AE480">
        <v>0</v>
      </c>
    </row>
    <row r="481" spans="1:31" x14ac:dyDescent="0.2">
      <c r="A481">
        <v>1518</v>
      </c>
      <c r="B481">
        <v>1</v>
      </c>
      <c r="C481" t="s">
        <v>452</v>
      </c>
      <c r="D481" t="s">
        <v>446</v>
      </c>
      <c r="E481">
        <v>44000</v>
      </c>
      <c r="F481">
        <v>40440</v>
      </c>
      <c r="G481" t="s">
        <v>241</v>
      </c>
      <c r="H481">
        <v>0</v>
      </c>
      <c r="I481">
        <v>0</v>
      </c>
      <c r="J481">
        <v>0</v>
      </c>
      <c r="K481">
        <v>0</v>
      </c>
      <c r="L481">
        <v>0</v>
      </c>
      <c r="M481">
        <v>0</v>
      </c>
      <c r="N481">
        <v>0</v>
      </c>
      <c r="O481">
        <v>0</v>
      </c>
      <c r="P481">
        <v>0</v>
      </c>
      <c r="Q481">
        <v>0</v>
      </c>
      <c r="R481">
        <v>0</v>
      </c>
      <c r="S481">
        <v>0</v>
      </c>
      <c r="T481">
        <v>0</v>
      </c>
      <c r="U481">
        <v>0</v>
      </c>
      <c r="V481">
        <v>0</v>
      </c>
      <c r="W481">
        <v>0</v>
      </c>
      <c r="X481">
        <v>0</v>
      </c>
      <c r="Y481">
        <v>0</v>
      </c>
      <c r="Z481">
        <v>0</v>
      </c>
      <c r="AA481">
        <v>0</v>
      </c>
      <c r="AB481">
        <v>0</v>
      </c>
      <c r="AC481">
        <v>0</v>
      </c>
      <c r="AD481">
        <v>0</v>
      </c>
      <c r="AE481">
        <v>0</v>
      </c>
    </row>
    <row r="482" spans="1:31" x14ac:dyDescent="0.2">
      <c r="A482">
        <v>1523</v>
      </c>
      <c r="B482">
        <v>1</v>
      </c>
      <c r="C482" t="s">
        <v>453</v>
      </c>
      <c r="D482" t="s">
        <v>446</v>
      </c>
      <c r="E482">
        <v>44000</v>
      </c>
      <c r="F482">
        <v>40440</v>
      </c>
      <c r="G482" t="s">
        <v>241</v>
      </c>
      <c r="H482">
        <v>0</v>
      </c>
      <c r="I482">
        <v>0</v>
      </c>
      <c r="J482">
        <v>0</v>
      </c>
      <c r="K482">
        <v>0</v>
      </c>
      <c r="L482">
        <v>0</v>
      </c>
      <c r="M482">
        <v>0</v>
      </c>
      <c r="N482">
        <v>0</v>
      </c>
      <c r="O482">
        <v>0</v>
      </c>
      <c r="P482">
        <v>0</v>
      </c>
      <c r="Q482">
        <v>0</v>
      </c>
      <c r="R482">
        <v>0</v>
      </c>
      <c r="S482">
        <v>0</v>
      </c>
      <c r="T482">
        <v>0</v>
      </c>
      <c r="U482">
        <v>0</v>
      </c>
      <c r="V482">
        <v>0</v>
      </c>
      <c r="W482">
        <v>0</v>
      </c>
      <c r="X482">
        <v>0</v>
      </c>
      <c r="Y482">
        <v>0</v>
      </c>
      <c r="Z482">
        <v>0</v>
      </c>
      <c r="AA482">
        <v>0</v>
      </c>
      <c r="AB482">
        <v>0</v>
      </c>
      <c r="AC482">
        <v>0</v>
      </c>
      <c r="AD482">
        <v>0</v>
      </c>
      <c r="AE482">
        <v>0</v>
      </c>
    </row>
    <row r="483" spans="1:31" x14ac:dyDescent="0.2">
      <c r="A483">
        <v>1524</v>
      </c>
      <c r="B483">
        <v>1</v>
      </c>
      <c r="C483" t="s">
        <v>454</v>
      </c>
      <c r="D483" t="s">
        <v>446</v>
      </c>
      <c r="E483">
        <v>44000</v>
      </c>
      <c r="F483">
        <v>40440</v>
      </c>
      <c r="G483" t="s">
        <v>241</v>
      </c>
      <c r="H483">
        <v>0</v>
      </c>
      <c r="I483">
        <v>0</v>
      </c>
      <c r="J483">
        <v>0</v>
      </c>
      <c r="K483">
        <v>0</v>
      </c>
      <c r="L483">
        <v>0</v>
      </c>
      <c r="M483">
        <v>0</v>
      </c>
      <c r="N483">
        <v>0</v>
      </c>
      <c r="O483">
        <v>0</v>
      </c>
      <c r="P483">
        <v>0</v>
      </c>
      <c r="Q483">
        <v>0</v>
      </c>
      <c r="R483">
        <v>0</v>
      </c>
      <c r="S483">
        <v>0</v>
      </c>
      <c r="T483">
        <v>0</v>
      </c>
      <c r="U483">
        <v>0</v>
      </c>
      <c r="V483">
        <v>0</v>
      </c>
      <c r="W483">
        <v>0</v>
      </c>
      <c r="X483">
        <v>0</v>
      </c>
      <c r="Y483">
        <v>0</v>
      </c>
      <c r="Z483">
        <v>0</v>
      </c>
      <c r="AA483">
        <v>0</v>
      </c>
      <c r="AB483">
        <v>0</v>
      </c>
      <c r="AC483">
        <v>0</v>
      </c>
      <c r="AD483">
        <v>0</v>
      </c>
      <c r="AE483">
        <v>0</v>
      </c>
    </row>
    <row r="484" spans="1:31" x14ac:dyDescent="0.2">
      <c r="A484">
        <v>1524</v>
      </c>
      <c r="B484">
        <v>2</v>
      </c>
      <c r="C484" t="s">
        <v>454</v>
      </c>
      <c r="D484" t="s">
        <v>446</v>
      </c>
      <c r="E484">
        <v>44000</v>
      </c>
      <c r="F484">
        <v>40440</v>
      </c>
      <c r="G484" t="s">
        <v>241</v>
      </c>
      <c r="H484">
        <v>0</v>
      </c>
      <c r="I484">
        <v>0</v>
      </c>
      <c r="J484">
        <v>0</v>
      </c>
      <c r="K484">
        <v>0</v>
      </c>
      <c r="L484">
        <v>0</v>
      </c>
      <c r="M484">
        <v>0</v>
      </c>
      <c r="N484">
        <v>0</v>
      </c>
      <c r="O484">
        <v>0</v>
      </c>
      <c r="P484">
        <v>0</v>
      </c>
      <c r="Q484">
        <v>0</v>
      </c>
      <c r="R484">
        <v>0</v>
      </c>
      <c r="S484">
        <v>0</v>
      </c>
      <c r="T484">
        <v>0</v>
      </c>
      <c r="U484">
        <v>0</v>
      </c>
      <c r="V484">
        <v>0</v>
      </c>
      <c r="W484">
        <v>0</v>
      </c>
      <c r="X484">
        <v>0</v>
      </c>
      <c r="Y484">
        <v>0</v>
      </c>
      <c r="Z484">
        <v>0</v>
      </c>
      <c r="AA484">
        <v>0</v>
      </c>
      <c r="AB484">
        <v>0</v>
      </c>
      <c r="AC484">
        <v>0</v>
      </c>
      <c r="AD484">
        <v>0</v>
      </c>
      <c r="AE484">
        <v>0</v>
      </c>
    </row>
    <row r="485" spans="1:31" x14ac:dyDescent="0.2">
      <c r="A485">
        <v>1524</v>
      </c>
      <c r="B485">
        <v>3</v>
      </c>
      <c r="C485" t="s">
        <v>454</v>
      </c>
      <c r="D485" t="s">
        <v>446</v>
      </c>
      <c r="E485">
        <v>44000</v>
      </c>
      <c r="F485">
        <v>40440</v>
      </c>
      <c r="G485" t="s">
        <v>241</v>
      </c>
      <c r="H485">
        <v>0</v>
      </c>
      <c r="I485">
        <v>0</v>
      </c>
      <c r="J485">
        <v>0</v>
      </c>
      <c r="K485">
        <v>0</v>
      </c>
      <c r="L485">
        <v>0</v>
      </c>
      <c r="M485">
        <v>0</v>
      </c>
      <c r="N485">
        <v>0</v>
      </c>
      <c r="O485">
        <v>0</v>
      </c>
      <c r="P485">
        <v>0</v>
      </c>
      <c r="Q485">
        <v>0</v>
      </c>
      <c r="R485">
        <v>0</v>
      </c>
      <c r="S485">
        <v>0</v>
      </c>
      <c r="T485">
        <v>0</v>
      </c>
      <c r="U485">
        <v>0</v>
      </c>
      <c r="V485">
        <v>0</v>
      </c>
      <c r="W485">
        <v>0</v>
      </c>
      <c r="X485">
        <v>0</v>
      </c>
      <c r="Y485">
        <v>0</v>
      </c>
      <c r="Z485">
        <v>0</v>
      </c>
      <c r="AA485">
        <v>0</v>
      </c>
      <c r="AB485">
        <v>0</v>
      </c>
      <c r="AC485">
        <v>0</v>
      </c>
      <c r="AD485">
        <v>0</v>
      </c>
      <c r="AE485">
        <v>0</v>
      </c>
    </row>
    <row r="486" spans="1:31" x14ac:dyDescent="0.2">
      <c r="A486">
        <v>1525</v>
      </c>
      <c r="B486">
        <v>1</v>
      </c>
      <c r="C486" t="s">
        <v>455</v>
      </c>
      <c r="D486" t="s">
        <v>446</v>
      </c>
      <c r="E486">
        <v>44000</v>
      </c>
      <c r="F486">
        <v>40440</v>
      </c>
      <c r="G486" t="s">
        <v>241</v>
      </c>
      <c r="H486">
        <v>0</v>
      </c>
      <c r="I486">
        <v>0</v>
      </c>
      <c r="J486">
        <v>0</v>
      </c>
      <c r="K486">
        <v>0</v>
      </c>
      <c r="L486">
        <v>0</v>
      </c>
      <c r="M486">
        <v>0</v>
      </c>
      <c r="N486">
        <v>0</v>
      </c>
      <c r="O486">
        <v>0</v>
      </c>
      <c r="P486">
        <v>0</v>
      </c>
      <c r="Q486">
        <v>0</v>
      </c>
      <c r="R486">
        <v>0</v>
      </c>
      <c r="S486">
        <v>0</v>
      </c>
      <c r="T486">
        <v>0</v>
      </c>
      <c r="U486">
        <v>0</v>
      </c>
      <c r="V486">
        <v>0</v>
      </c>
      <c r="W486">
        <v>0</v>
      </c>
      <c r="X486">
        <v>0</v>
      </c>
      <c r="Y486">
        <v>0</v>
      </c>
      <c r="Z486">
        <v>0</v>
      </c>
      <c r="AA486">
        <v>0</v>
      </c>
      <c r="AB486">
        <v>0</v>
      </c>
      <c r="AC486">
        <v>0</v>
      </c>
      <c r="AD486">
        <v>0</v>
      </c>
      <c r="AE486">
        <v>0</v>
      </c>
    </row>
    <row r="487" spans="1:31" x14ac:dyDescent="0.2">
      <c r="A487">
        <v>1526</v>
      </c>
      <c r="B487">
        <v>1</v>
      </c>
      <c r="C487" t="s">
        <v>456</v>
      </c>
      <c r="D487" t="s">
        <v>446</v>
      </c>
      <c r="E487">
        <v>44000</v>
      </c>
      <c r="F487">
        <v>40440</v>
      </c>
      <c r="G487" t="s">
        <v>241</v>
      </c>
      <c r="H487">
        <v>0</v>
      </c>
      <c r="I487">
        <v>0</v>
      </c>
      <c r="J487">
        <v>0</v>
      </c>
      <c r="K487">
        <v>0</v>
      </c>
      <c r="L487">
        <v>0</v>
      </c>
      <c r="M487">
        <v>0</v>
      </c>
      <c r="N487">
        <v>0</v>
      </c>
      <c r="O487">
        <v>0</v>
      </c>
      <c r="P487">
        <v>0</v>
      </c>
      <c r="Q487">
        <v>0</v>
      </c>
      <c r="R487">
        <v>0</v>
      </c>
      <c r="S487">
        <v>0</v>
      </c>
      <c r="T487">
        <v>0</v>
      </c>
      <c r="U487">
        <v>0</v>
      </c>
      <c r="V487">
        <v>0</v>
      </c>
      <c r="W487">
        <v>0</v>
      </c>
      <c r="X487">
        <v>0</v>
      </c>
      <c r="Y487">
        <v>0</v>
      </c>
      <c r="Z487">
        <v>0</v>
      </c>
      <c r="AA487">
        <v>0</v>
      </c>
      <c r="AB487">
        <v>0</v>
      </c>
      <c r="AC487">
        <v>0</v>
      </c>
      <c r="AD487">
        <v>0</v>
      </c>
      <c r="AE487">
        <v>0</v>
      </c>
    </row>
    <row r="488" spans="1:31" x14ac:dyDescent="0.2">
      <c r="A488">
        <v>1528</v>
      </c>
      <c r="B488">
        <v>1</v>
      </c>
      <c r="C488" t="s">
        <v>457</v>
      </c>
      <c r="D488" t="s">
        <v>446</v>
      </c>
      <c r="E488">
        <v>44000</v>
      </c>
      <c r="F488">
        <v>40440</v>
      </c>
      <c r="G488" t="s">
        <v>241</v>
      </c>
      <c r="H488">
        <v>0</v>
      </c>
      <c r="I488">
        <v>0</v>
      </c>
      <c r="J488">
        <v>0</v>
      </c>
      <c r="K488">
        <v>0</v>
      </c>
      <c r="L488">
        <v>0</v>
      </c>
      <c r="M488">
        <v>0</v>
      </c>
      <c r="N488">
        <v>0</v>
      </c>
      <c r="O488">
        <v>0</v>
      </c>
      <c r="P488">
        <v>0</v>
      </c>
      <c r="Q488">
        <v>0</v>
      </c>
      <c r="R488">
        <v>0</v>
      </c>
      <c r="S488">
        <v>0</v>
      </c>
      <c r="T488">
        <v>0</v>
      </c>
      <c r="U488">
        <v>0</v>
      </c>
      <c r="V488">
        <v>0</v>
      </c>
      <c r="W488">
        <v>0</v>
      </c>
      <c r="X488">
        <v>0</v>
      </c>
      <c r="Y488">
        <v>0</v>
      </c>
      <c r="Z488">
        <v>0</v>
      </c>
      <c r="AA488">
        <v>0</v>
      </c>
      <c r="AB488">
        <v>0</v>
      </c>
      <c r="AC488">
        <v>0</v>
      </c>
      <c r="AD488">
        <v>0</v>
      </c>
      <c r="AE488">
        <v>0</v>
      </c>
    </row>
    <row r="489" spans="1:31" x14ac:dyDescent="0.2">
      <c r="A489">
        <v>1530</v>
      </c>
      <c r="B489">
        <v>1</v>
      </c>
      <c r="C489" t="s">
        <v>458</v>
      </c>
      <c r="D489" t="s">
        <v>446</v>
      </c>
      <c r="E489">
        <v>44000</v>
      </c>
      <c r="F489">
        <v>40440</v>
      </c>
      <c r="G489" t="s">
        <v>241</v>
      </c>
      <c r="H489">
        <v>0</v>
      </c>
      <c r="I489">
        <v>0</v>
      </c>
      <c r="J489">
        <v>0</v>
      </c>
      <c r="K489">
        <v>0</v>
      </c>
      <c r="L489">
        <v>0</v>
      </c>
      <c r="M489">
        <v>0</v>
      </c>
      <c r="N489">
        <v>0</v>
      </c>
      <c r="O489">
        <v>0</v>
      </c>
      <c r="P489">
        <v>0</v>
      </c>
      <c r="Q489">
        <v>0</v>
      </c>
      <c r="R489">
        <v>0</v>
      </c>
      <c r="S489">
        <v>0</v>
      </c>
      <c r="T489">
        <v>0</v>
      </c>
      <c r="U489">
        <v>0</v>
      </c>
      <c r="V489">
        <v>0</v>
      </c>
      <c r="W489">
        <v>0</v>
      </c>
      <c r="X489">
        <v>0</v>
      </c>
      <c r="Y489">
        <v>0</v>
      </c>
      <c r="Z489">
        <v>0</v>
      </c>
      <c r="AA489">
        <v>0</v>
      </c>
      <c r="AB489">
        <v>0</v>
      </c>
      <c r="AC489">
        <v>0</v>
      </c>
      <c r="AD489">
        <v>0</v>
      </c>
      <c r="AE489">
        <v>0</v>
      </c>
    </row>
    <row r="490" spans="1:31" x14ac:dyDescent="0.2">
      <c r="A490">
        <v>1531</v>
      </c>
      <c r="B490">
        <v>1</v>
      </c>
      <c r="C490" t="s">
        <v>459</v>
      </c>
      <c r="D490" t="s">
        <v>446</v>
      </c>
      <c r="E490">
        <v>44000</v>
      </c>
      <c r="F490">
        <v>40440</v>
      </c>
      <c r="G490" t="s">
        <v>241</v>
      </c>
      <c r="H490">
        <v>0</v>
      </c>
      <c r="I490">
        <v>0</v>
      </c>
      <c r="J490">
        <v>0</v>
      </c>
      <c r="K490">
        <v>0</v>
      </c>
      <c r="L490">
        <v>0</v>
      </c>
      <c r="M490">
        <v>0</v>
      </c>
      <c r="N490">
        <v>0</v>
      </c>
      <c r="O490">
        <v>0</v>
      </c>
      <c r="P490">
        <v>0</v>
      </c>
      <c r="Q490">
        <v>0</v>
      </c>
      <c r="R490">
        <v>0</v>
      </c>
      <c r="S490">
        <v>0</v>
      </c>
      <c r="T490">
        <v>0</v>
      </c>
      <c r="U490">
        <v>0</v>
      </c>
      <c r="V490">
        <v>0</v>
      </c>
      <c r="W490">
        <v>0</v>
      </c>
      <c r="X490">
        <v>0</v>
      </c>
      <c r="Y490">
        <v>0</v>
      </c>
      <c r="Z490">
        <v>0</v>
      </c>
      <c r="AA490">
        <v>0</v>
      </c>
      <c r="AB490">
        <v>0</v>
      </c>
      <c r="AC490">
        <v>0</v>
      </c>
      <c r="AD490">
        <v>0</v>
      </c>
      <c r="AE490">
        <v>0</v>
      </c>
    </row>
    <row r="491" spans="1:31" x14ac:dyDescent="0.2">
      <c r="A491">
        <v>1532</v>
      </c>
      <c r="B491">
        <v>1</v>
      </c>
      <c r="C491" t="s">
        <v>460</v>
      </c>
      <c r="D491" t="s">
        <v>446</v>
      </c>
      <c r="E491">
        <v>44000</v>
      </c>
      <c r="F491">
        <v>40440</v>
      </c>
      <c r="G491" t="s">
        <v>241</v>
      </c>
      <c r="H491">
        <v>0</v>
      </c>
      <c r="I491">
        <v>0</v>
      </c>
      <c r="J491">
        <v>0</v>
      </c>
      <c r="K491">
        <v>0</v>
      </c>
      <c r="L491">
        <v>0</v>
      </c>
      <c r="M491">
        <v>0</v>
      </c>
      <c r="N491">
        <v>0</v>
      </c>
      <c r="O491">
        <v>0</v>
      </c>
      <c r="P491">
        <v>0</v>
      </c>
      <c r="Q491">
        <v>0</v>
      </c>
      <c r="R491">
        <v>0</v>
      </c>
      <c r="S491">
        <v>0</v>
      </c>
      <c r="T491">
        <v>0</v>
      </c>
      <c r="U491">
        <v>0</v>
      </c>
      <c r="V491">
        <v>0</v>
      </c>
      <c r="W491">
        <v>0</v>
      </c>
      <c r="X491">
        <v>0</v>
      </c>
      <c r="Y491">
        <v>0</v>
      </c>
      <c r="Z491">
        <v>0</v>
      </c>
      <c r="AA491">
        <v>0</v>
      </c>
      <c r="AB491">
        <v>0</v>
      </c>
      <c r="AC491">
        <v>0</v>
      </c>
      <c r="AD491">
        <v>0</v>
      </c>
      <c r="AE491">
        <v>0</v>
      </c>
    </row>
    <row r="492" spans="1:31" x14ac:dyDescent="0.2">
      <c r="A492">
        <v>1533</v>
      </c>
      <c r="B492">
        <v>1</v>
      </c>
      <c r="C492" t="s">
        <v>461</v>
      </c>
      <c r="D492" t="s">
        <v>446</v>
      </c>
      <c r="E492">
        <v>44000</v>
      </c>
      <c r="F492">
        <v>40440</v>
      </c>
      <c r="G492" t="s">
        <v>241</v>
      </c>
      <c r="H492">
        <v>0</v>
      </c>
      <c r="I492">
        <v>0</v>
      </c>
      <c r="J492">
        <v>0</v>
      </c>
      <c r="K492">
        <v>0</v>
      </c>
      <c r="L492">
        <v>0</v>
      </c>
      <c r="M492">
        <v>0</v>
      </c>
      <c r="N492">
        <v>0</v>
      </c>
      <c r="O492">
        <v>0</v>
      </c>
      <c r="P492">
        <v>0</v>
      </c>
      <c r="Q492">
        <v>0</v>
      </c>
      <c r="R492">
        <v>0</v>
      </c>
      <c r="S492">
        <v>0</v>
      </c>
      <c r="T492">
        <v>0</v>
      </c>
      <c r="U492">
        <v>0</v>
      </c>
      <c r="V492">
        <v>0</v>
      </c>
      <c r="W492">
        <v>0</v>
      </c>
      <c r="X492">
        <v>0</v>
      </c>
      <c r="Y492">
        <v>0</v>
      </c>
      <c r="Z492">
        <v>0</v>
      </c>
      <c r="AA492">
        <v>0</v>
      </c>
      <c r="AB492">
        <v>0</v>
      </c>
      <c r="AC492">
        <v>0</v>
      </c>
      <c r="AD492">
        <v>0</v>
      </c>
      <c r="AE492">
        <v>0</v>
      </c>
    </row>
    <row r="493" spans="1:31" x14ac:dyDescent="0.2">
      <c r="A493">
        <v>1534</v>
      </c>
      <c r="B493">
        <v>1</v>
      </c>
      <c r="C493" t="s">
        <v>462</v>
      </c>
      <c r="D493" t="s">
        <v>446</v>
      </c>
      <c r="E493">
        <v>44000</v>
      </c>
      <c r="F493">
        <v>40440</v>
      </c>
      <c r="G493" t="s">
        <v>241</v>
      </c>
      <c r="H493">
        <v>0</v>
      </c>
      <c r="I493">
        <v>0</v>
      </c>
      <c r="J493">
        <v>0</v>
      </c>
      <c r="K493">
        <v>0</v>
      </c>
      <c r="L493">
        <v>0</v>
      </c>
      <c r="M493">
        <v>0</v>
      </c>
      <c r="N493">
        <v>0</v>
      </c>
      <c r="O493">
        <v>0</v>
      </c>
      <c r="P493">
        <v>0</v>
      </c>
      <c r="Q493">
        <v>0</v>
      </c>
      <c r="R493">
        <v>0</v>
      </c>
      <c r="S493">
        <v>0</v>
      </c>
      <c r="T493">
        <v>0</v>
      </c>
      <c r="U493">
        <v>0</v>
      </c>
      <c r="V493">
        <v>0</v>
      </c>
      <c r="W493">
        <v>0</v>
      </c>
      <c r="X493">
        <v>0</v>
      </c>
      <c r="Y493">
        <v>0</v>
      </c>
      <c r="Z493">
        <v>0</v>
      </c>
      <c r="AA493">
        <v>0</v>
      </c>
      <c r="AB493">
        <v>0</v>
      </c>
      <c r="AC493">
        <v>0</v>
      </c>
      <c r="AD493">
        <v>0</v>
      </c>
      <c r="AE493">
        <v>0</v>
      </c>
    </row>
    <row r="494" spans="1:31" x14ac:dyDescent="0.2">
      <c r="A494">
        <v>1536</v>
      </c>
      <c r="B494">
        <v>1</v>
      </c>
      <c r="C494" t="s">
        <v>463</v>
      </c>
      <c r="D494" t="s">
        <v>446</v>
      </c>
      <c r="E494">
        <v>44000</v>
      </c>
      <c r="F494">
        <v>40440</v>
      </c>
      <c r="G494" t="s">
        <v>241</v>
      </c>
      <c r="H494">
        <v>0</v>
      </c>
      <c r="I494">
        <v>0</v>
      </c>
      <c r="J494">
        <v>0</v>
      </c>
      <c r="K494">
        <v>0</v>
      </c>
      <c r="L494">
        <v>0</v>
      </c>
      <c r="M494">
        <v>0</v>
      </c>
      <c r="N494">
        <v>0</v>
      </c>
      <c r="O494">
        <v>0</v>
      </c>
      <c r="P494">
        <v>0</v>
      </c>
      <c r="Q494">
        <v>0</v>
      </c>
      <c r="R494">
        <v>0</v>
      </c>
      <c r="S494">
        <v>0</v>
      </c>
      <c r="T494">
        <v>0</v>
      </c>
      <c r="U494">
        <v>0</v>
      </c>
      <c r="V494">
        <v>0</v>
      </c>
      <c r="W494">
        <v>0</v>
      </c>
      <c r="X494">
        <v>0</v>
      </c>
      <c r="Y494">
        <v>0</v>
      </c>
      <c r="Z494">
        <v>0</v>
      </c>
      <c r="AA494">
        <v>0</v>
      </c>
      <c r="AB494">
        <v>0</v>
      </c>
      <c r="AC494">
        <v>0</v>
      </c>
      <c r="AD494">
        <v>0</v>
      </c>
      <c r="AE494">
        <v>0</v>
      </c>
    </row>
    <row r="495" spans="1:31" x14ac:dyDescent="0.2">
      <c r="A495">
        <v>1537</v>
      </c>
      <c r="B495">
        <v>1</v>
      </c>
      <c r="C495" t="s">
        <v>464</v>
      </c>
      <c r="D495" t="s">
        <v>446</v>
      </c>
      <c r="E495">
        <v>44000</v>
      </c>
      <c r="F495">
        <v>40440</v>
      </c>
      <c r="G495" t="s">
        <v>241</v>
      </c>
      <c r="H495">
        <v>0</v>
      </c>
      <c r="I495">
        <v>0</v>
      </c>
      <c r="J495">
        <v>0</v>
      </c>
      <c r="K495">
        <v>0</v>
      </c>
      <c r="L495">
        <v>0</v>
      </c>
      <c r="M495">
        <v>0</v>
      </c>
      <c r="N495">
        <v>0</v>
      </c>
      <c r="O495">
        <v>0</v>
      </c>
      <c r="P495">
        <v>0</v>
      </c>
      <c r="Q495">
        <v>0</v>
      </c>
      <c r="R495">
        <v>0</v>
      </c>
      <c r="S495">
        <v>0</v>
      </c>
      <c r="T495">
        <v>0</v>
      </c>
      <c r="U495">
        <v>0</v>
      </c>
      <c r="V495">
        <v>0</v>
      </c>
      <c r="W495">
        <v>0</v>
      </c>
      <c r="X495">
        <v>0</v>
      </c>
      <c r="Y495">
        <v>0</v>
      </c>
      <c r="Z495">
        <v>0</v>
      </c>
      <c r="AA495">
        <v>0</v>
      </c>
      <c r="AB495">
        <v>0</v>
      </c>
      <c r="AC495">
        <v>0</v>
      </c>
      <c r="AD495">
        <v>0</v>
      </c>
      <c r="AE495">
        <v>0</v>
      </c>
    </row>
    <row r="496" spans="1:31" x14ac:dyDescent="0.2">
      <c r="A496">
        <v>1538</v>
      </c>
      <c r="B496">
        <v>1</v>
      </c>
      <c r="C496" t="s">
        <v>465</v>
      </c>
      <c r="D496" t="s">
        <v>446</v>
      </c>
      <c r="E496">
        <v>44000</v>
      </c>
      <c r="F496">
        <v>40440</v>
      </c>
      <c r="G496" t="s">
        <v>241</v>
      </c>
      <c r="H496">
        <v>0</v>
      </c>
      <c r="I496">
        <v>0</v>
      </c>
      <c r="J496">
        <v>0</v>
      </c>
      <c r="K496">
        <v>0</v>
      </c>
      <c r="L496">
        <v>0</v>
      </c>
      <c r="M496">
        <v>0</v>
      </c>
      <c r="N496">
        <v>0</v>
      </c>
      <c r="O496">
        <v>0</v>
      </c>
      <c r="P496">
        <v>0</v>
      </c>
      <c r="Q496">
        <v>0</v>
      </c>
      <c r="R496">
        <v>0</v>
      </c>
      <c r="S496">
        <v>0</v>
      </c>
      <c r="T496">
        <v>0</v>
      </c>
      <c r="U496">
        <v>0</v>
      </c>
      <c r="V496">
        <v>0</v>
      </c>
      <c r="W496">
        <v>0</v>
      </c>
      <c r="X496">
        <v>0</v>
      </c>
      <c r="Y496">
        <v>0</v>
      </c>
      <c r="Z496">
        <v>0</v>
      </c>
      <c r="AA496">
        <v>0</v>
      </c>
      <c r="AB496">
        <v>0</v>
      </c>
      <c r="AC496">
        <v>0</v>
      </c>
      <c r="AD496">
        <v>0</v>
      </c>
      <c r="AE496">
        <v>0</v>
      </c>
    </row>
    <row r="497" spans="1:31" x14ac:dyDescent="0.2">
      <c r="A497">
        <v>1538</v>
      </c>
      <c r="B497">
        <v>2</v>
      </c>
      <c r="C497" t="s">
        <v>465</v>
      </c>
      <c r="D497" t="s">
        <v>446</v>
      </c>
      <c r="E497">
        <v>44000</v>
      </c>
      <c r="F497">
        <v>40440</v>
      </c>
      <c r="G497" t="s">
        <v>241</v>
      </c>
      <c r="H497">
        <v>0</v>
      </c>
      <c r="I497">
        <v>0</v>
      </c>
      <c r="J497">
        <v>0</v>
      </c>
      <c r="K497">
        <v>0</v>
      </c>
      <c r="L497">
        <v>0</v>
      </c>
      <c r="M497">
        <v>0</v>
      </c>
      <c r="N497">
        <v>0</v>
      </c>
      <c r="O497">
        <v>0</v>
      </c>
      <c r="P497">
        <v>0</v>
      </c>
      <c r="Q497">
        <v>0</v>
      </c>
      <c r="R497">
        <v>0</v>
      </c>
      <c r="S497">
        <v>0</v>
      </c>
      <c r="T497">
        <v>0</v>
      </c>
      <c r="U497">
        <v>0</v>
      </c>
      <c r="V497">
        <v>0</v>
      </c>
      <c r="W497">
        <v>0</v>
      </c>
      <c r="X497">
        <v>0</v>
      </c>
      <c r="Y497">
        <v>0</v>
      </c>
      <c r="Z497">
        <v>0</v>
      </c>
      <c r="AA497">
        <v>0</v>
      </c>
      <c r="AB497">
        <v>0</v>
      </c>
      <c r="AC497">
        <v>0</v>
      </c>
      <c r="AD497">
        <v>0</v>
      </c>
      <c r="AE497">
        <v>0</v>
      </c>
    </row>
    <row r="498" spans="1:31" x14ac:dyDescent="0.2">
      <c r="A498">
        <v>1541</v>
      </c>
      <c r="B498">
        <v>1</v>
      </c>
      <c r="C498" t="s">
        <v>466</v>
      </c>
      <c r="D498" t="s">
        <v>446</v>
      </c>
      <c r="E498">
        <v>44000</v>
      </c>
      <c r="F498">
        <v>40440</v>
      </c>
      <c r="G498" t="s">
        <v>241</v>
      </c>
      <c r="H498">
        <v>0</v>
      </c>
      <c r="I498">
        <v>0</v>
      </c>
      <c r="J498">
        <v>0</v>
      </c>
      <c r="K498">
        <v>0</v>
      </c>
      <c r="L498">
        <v>0</v>
      </c>
      <c r="M498">
        <v>0</v>
      </c>
      <c r="N498">
        <v>0</v>
      </c>
      <c r="O498">
        <v>0</v>
      </c>
      <c r="P498">
        <v>0</v>
      </c>
      <c r="Q498">
        <v>0</v>
      </c>
      <c r="R498">
        <v>0</v>
      </c>
      <c r="S498">
        <v>0</v>
      </c>
      <c r="T498">
        <v>0</v>
      </c>
      <c r="U498">
        <v>0</v>
      </c>
      <c r="V498">
        <v>0</v>
      </c>
      <c r="W498">
        <v>0</v>
      </c>
      <c r="X498">
        <v>0</v>
      </c>
      <c r="Y498">
        <v>0</v>
      </c>
      <c r="Z498">
        <v>0</v>
      </c>
      <c r="AA498">
        <v>0</v>
      </c>
      <c r="AB498">
        <v>0</v>
      </c>
      <c r="AC498">
        <v>0</v>
      </c>
      <c r="AD498">
        <v>0</v>
      </c>
      <c r="AE498">
        <v>0</v>
      </c>
    </row>
    <row r="499" spans="1:31" x14ac:dyDescent="0.2">
      <c r="A499">
        <v>1542</v>
      </c>
      <c r="B499">
        <v>1</v>
      </c>
      <c r="C499" t="s">
        <v>467</v>
      </c>
      <c r="D499" t="s">
        <v>446</v>
      </c>
      <c r="E499">
        <v>44000</v>
      </c>
      <c r="F499">
        <v>40440</v>
      </c>
      <c r="G499" t="s">
        <v>241</v>
      </c>
      <c r="H499">
        <v>0</v>
      </c>
      <c r="I499">
        <v>0</v>
      </c>
      <c r="J499">
        <v>0</v>
      </c>
      <c r="K499">
        <v>0</v>
      </c>
      <c r="L499">
        <v>0</v>
      </c>
      <c r="M499">
        <v>0</v>
      </c>
      <c r="N499">
        <v>0</v>
      </c>
      <c r="O499">
        <v>0</v>
      </c>
      <c r="P499">
        <v>0</v>
      </c>
      <c r="Q499">
        <v>0</v>
      </c>
      <c r="R499">
        <v>0</v>
      </c>
      <c r="S499">
        <v>0</v>
      </c>
      <c r="T499">
        <v>0</v>
      </c>
      <c r="U499">
        <v>0</v>
      </c>
      <c r="V499">
        <v>0</v>
      </c>
      <c r="W499">
        <v>0</v>
      </c>
      <c r="X499">
        <v>0</v>
      </c>
      <c r="Y499">
        <v>0</v>
      </c>
      <c r="Z499">
        <v>0</v>
      </c>
      <c r="AA499">
        <v>0</v>
      </c>
      <c r="AB499">
        <v>0</v>
      </c>
      <c r="AC499">
        <v>0</v>
      </c>
      <c r="AD499">
        <v>0</v>
      </c>
      <c r="AE499">
        <v>0</v>
      </c>
    </row>
    <row r="500" spans="1:31" x14ac:dyDescent="0.2">
      <c r="A500">
        <v>1543</v>
      </c>
      <c r="B500">
        <v>1</v>
      </c>
      <c r="C500" t="s">
        <v>468</v>
      </c>
      <c r="D500" t="s">
        <v>446</v>
      </c>
      <c r="E500">
        <v>44000</v>
      </c>
      <c r="F500">
        <v>40440</v>
      </c>
      <c r="G500" t="s">
        <v>241</v>
      </c>
      <c r="H500">
        <v>0</v>
      </c>
      <c r="I500">
        <v>0</v>
      </c>
      <c r="J500">
        <v>0</v>
      </c>
      <c r="K500">
        <v>0</v>
      </c>
      <c r="L500">
        <v>0</v>
      </c>
      <c r="M500">
        <v>0</v>
      </c>
      <c r="N500">
        <v>0</v>
      </c>
      <c r="O500">
        <v>0</v>
      </c>
      <c r="P500">
        <v>0</v>
      </c>
      <c r="Q500">
        <v>0</v>
      </c>
      <c r="R500">
        <v>0</v>
      </c>
      <c r="S500">
        <v>0</v>
      </c>
      <c r="T500">
        <v>0</v>
      </c>
      <c r="U500">
        <v>0</v>
      </c>
      <c r="V500">
        <v>0</v>
      </c>
      <c r="W500">
        <v>0</v>
      </c>
      <c r="X500">
        <v>0</v>
      </c>
      <c r="Y500">
        <v>0</v>
      </c>
      <c r="Z500">
        <v>0</v>
      </c>
      <c r="AA500">
        <v>0</v>
      </c>
      <c r="AB500">
        <v>0</v>
      </c>
      <c r="AC500">
        <v>0</v>
      </c>
      <c r="AD500">
        <v>0</v>
      </c>
      <c r="AE500">
        <v>0</v>
      </c>
    </row>
    <row r="501" spans="1:31" x14ac:dyDescent="0.2">
      <c r="A501">
        <v>1544</v>
      </c>
      <c r="B501">
        <v>1</v>
      </c>
      <c r="C501" t="s">
        <v>469</v>
      </c>
      <c r="D501" t="s">
        <v>446</v>
      </c>
      <c r="E501">
        <v>44000</v>
      </c>
      <c r="F501">
        <v>40440</v>
      </c>
      <c r="G501" t="s">
        <v>241</v>
      </c>
      <c r="H501">
        <v>0</v>
      </c>
      <c r="I501">
        <v>0</v>
      </c>
      <c r="J501">
        <v>15000</v>
      </c>
      <c r="K501">
        <v>0</v>
      </c>
      <c r="L501">
        <v>0</v>
      </c>
      <c r="M501">
        <v>15000</v>
      </c>
      <c r="N501">
        <v>0</v>
      </c>
      <c r="O501">
        <v>0</v>
      </c>
      <c r="P501">
        <v>15000</v>
      </c>
      <c r="Q501">
        <v>0</v>
      </c>
      <c r="R501">
        <v>0</v>
      </c>
      <c r="S501">
        <v>15000</v>
      </c>
      <c r="T501">
        <v>0</v>
      </c>
      <c r="U501">
        <v>0</v>
      </c>
      <c r="V501">
        <v>0</v>
      </c>
      <c r="W501">
        <v>0</v>
      </c>
      <c r="X501">
        <v>0</v>
      </c>
      <c r="Y501">
        <v>0</v>
      </c>
      <c r="Z501">
        <v>0</v>
      </c>
      <c r="AA501">
        <v>0</v>
      </c>
      <c r="AB501">
        <v>0</v>
      </c>
      <c r="AC501">
        <v>0</v>
      </c>
      <c r="AD501">
        <v>0</v>
      </c>
      <c r="AE501">
        <v>0</v>
      </c>
    </row>
    <row r="502" spans="1:31" x14ac:dyDescent="0.2">
      <c r="A502">
        <v>1556</v>
      </c>
      <c r="B502">
        <v>1</v>
      </c>
      <c r="C502" t="s">
        <v>470</v>
      </c>
      <c r="D502" t="s">
        <v>446</v>
      </c>
      <c r="E502">
        <v>44000</v>
      </c>
      <c r="F502">
        <v>40440</v>
      </c>
      <c r="G502" t="s">
        <v>241</v>
      </c>
      <c r="H502">
        <v>0</v>
      </c>
      <c r="I502">
        <v>0</v>
      </c>
      <c r="J502">
        <v>0</v>
      </c>
      <c r="K502">
        <v>0</v>
      </c>
      <c r="L502">
        <v>0</v>
      </c>
      <c r="M502">
        <v>0</v>
      </c>
      <c r="N502">
        <v>0</v>
      </c>
      <c r="O502">
        <v>0</v>
      </c>
      <c r="P502">
        <v>0</v>
      </c>
      <c r="Q502">
        <v>0</v>
      </c>
      <c r="R502">
        <v>0</v>
      </c>
      <c r="S502">
        <v>0</v>
      </c>
      <c r="T502">
        <v>0</v>
      </c>
      <c r="U502">
        <v>0</v>
      </c>
      <c r="V502">
        <v>0</v>
      </c>
      <c r="W502">
        <v>0</v>
      </c>
      <c r="X502">
        <v>0</v>
      </c>
      <c r="Y502">
        <v>0</v>
      </c>
      <c r="Z502">
        <v>0</v>
      </c>
      <c r="AA502">
        <v>0</v>
      </c>
      <c r="AB502">
        <v>0</v>
      </c>
      <c r="AC502">
        <v>0</v>
      </c>
      <c r="AD502">
        <v>0</v>
      </c>
      <c r="AE502">
        <v>0</v>
      </c>
    </row>
    <row r="503" spans="1:31" x14ac:dyDescent="0.2">
      <c r="A503">
        <v>1557</v>
      </c>
      <c r="B503">
        <v>1</v>
      </c>
      <c r="C503" t="s">
        <v>471</v>
      </c>
      <c r="D503" t="s">
        <v>446</v>
      </c>
      <c r="E503">
        <v>44000</v>
      </c>
      <c r="F503">
        <v>40440</v>
      </c>
      <c r="G503" t="s">
        <v>241</v>
      </c>
      <c r="H503">
        <v>0</v>
      </c>
      <c r="I503">
        <v>0</v>
      </c>
      <c r="J503">
        <v>0</v>
      </c>
      <c r="K503">
        <v>0</v>
      </c>
      <c r="L503">
        <v>0</v>
      </c>
      <c r="M503">
        <v>0</v>
      </c>
      <c r="N503">
        <v>0</v>
      </c>
      <c r="O503">
        <v>0</v>
      </c>
      <c r="P503">
        <v>0</v>
      </c>
      <c r="Q503">
        <v>0</v>
      </c>
      <c r="R503">
        <v>0</v>
      </c>
      <c r="S503">
        <v>0</v>
      </c>
      <c r="T503">
        <v>0</v>
      </c>
      <c r="U503">
        <v>0</v>
      </c>
      <c r="V503">
        <v>0</v>
      </c>
      <c r="W503">
        <v>0</v>
      </c>
      <c r="X503">
        <v>0</v>
      </c>
      <c r="Y503">
        <v>0</v>
      </c>
      <c r="Z503">
        <v>0</v>
      </c>
      <c r="AA503">
        <v>0</v>
      </c>
      <c r="AB503">
        <v>0</v>
      </c>
      <c r="AC503">
        <v>0</v>
      </c>
      <c r="AD503">
        <v>0</v>
      </c>
      <c r="AE503">
        <v>0</v>
      </c>
    </row>
    <row r="504" spans="1:31" x14ac:dyDescent="0.2">
      <c r="A504">
        <v>1557</v>
      </c>
      <c r="B504">
        <v>2</v>
      </c>
      <c r="C504" t="s">
        <v>471</v>
      </c>
      <c r="D504" t="s">
        <v>446</v>
      </c>
      <c r="E504">
        <v>44000</v>
      </c>
      <c r="F504">
        <v>40440</v>
      </c>
      <c r="G504" t="s">
        <v>241</v>
      </c>
      <c r="H504">
        <v>0</v>
      </c>
      <c r="I504">
        <v>0</v>
      </c>
      <c r="J504">
        <v>0</v>
      </c>
      <c r="K504">
        <v>0</v>
      </c>
      <c r="L504">
        <v>0</v>
      </c>
      <c r="M504">
        <v>0</v>
      </c>
      <c r="N504">
        <v>0</v>
      </c>
      <c r="O504">
        <v>0</v>
      </c>
      <c r="P504">
        <v>0</v>
      </c>
      <c r="Q504">
        <v>0</v>
      </c>
      <c r="R504">
        <v>0</v>
      </c>
      <c r="S504">
        <v>0</v>
      </c>
      <c r="T504">
        <v>0</v>
      </c>
      <c r="U504">
        <v>0</v>
      </c>
      <c r="V504">
        <v>0</v>
      </c>
      <c r="W504">
        <v>0</v>
      </c>
      <c r="X504">
        <v>0</v>
      </c>
      <c r="Y504">
        <v>0</v>
      </c>
      <c r="Z504">
        <v>0</v>
      </c>
      <c r="AA504">
        <v>0</v>
      </c>
      <c r="AB504">
        <v>0</v>
      </c>
      <c r="AC504">
        <v>0</v>
      </c>
      <c r="AD504">
        <v>0</v>
      </c>
      <c r="AE504">
        <v>0</v>
      </c>
    </row>
    <row r="505" spans="1:31" x14ac:dyDescent="0.2">
      <c r="A505">
        <v>1557</v>
      </c>
      <c r="B505">
        <v>3</v>
      </c>
      <c r="C505" t="s">
        <v>471</v>
      </c>
      <c r="D505" t="s">
        <v>446</v>
      </c>
      <c r="E505">
        <v>44000</v>
      </c>
      <c r="F505">
        <v>40440</v>
      </c>
      <c r="G505" t="s">
        <v>241</v>
      </c>
      <c r="H505">
        <v>0</v>
      </c>
      <c r="I505">
        <v>0</v>
      </c>
      <c r="J505">
        <v>3764</v>
      </c>
      <c r="K505">
        <v>0</v>
      </c>
      <c r="L505">
        <v>0</v>
      </c>
      <c r="M505">
        <v>3764</v>
      </c>
      <c r="N505">
        <v>0</v>
      </c>
      <c r="O505">
        <v>0</v>
      </c>
      <c r="P505">
        <v>3764</v>
      </c>
      <c r="Q505">
        <v>0</v>
      </c>
      <c r="R505">
        <v>0</v>
      </c>
      <c r="S505">
        <v>3763</v>
      </c>
      <c r="T505">
        <v>0</v>
      </c>
      <c r="U505">
        <v>0</v>
      </c>
      <c r="V505">
        <v>0</v>
      </c>
      <c r="W505">
        <v>0</v>
      </c>
      <c r="X505">
        <v>0</v>
      </c>
      <c r="Y505">
        <v>0</v>
      </c>
      <c r="Z505">
        <v>0</v>
      </c>
      <c r="AA505">
        <v>0</v>
      </c>
      <c r="AB505">
        <v>0</v>
      </c>
      <c r="AC505">
        <v>0</v>
      </c>
      <c r="AD505">
        <v>0</v>
      </c>
      <c r="AE505">
        <v>0</v>
      </c>
    </row>
    <row r="506" spans="1:31" x14ac:dyDescent="0.2">
      <c r="A506">
        <v>1557</v>
      </c>
      <c r="B506">
        <v>4</v>
      </c>
      <c r="C506" t="s">
        <v>471</v>
      </c>
      <c r="D506" t="s">
        <v>446</v>
      </c>
      <c r="E506">
        <v>44000</v>
      </c>
      <c r="F506">
        <v>40440</v>
      </c>
      <c r="G506" t="s">
        <v>241</v>
      </c>
      <c r="H506">
        <v>0</v>
      </c>
      <c r="I506">
        <v>0</v>
      </c>
      <c r="J506">
        <v>0</v>
      </c>
      <c r="K506">
        <v>0</v>
      </c>
      <c r="L506">
        <v>0</v>
      </c>
      <c r="M506">
        <v>0</v>
      </c>
      <c r="N506">
        <v>0</v>
      </c>
      <c r="O506">
        <v>0</v>
      </c>
      <c r="P506">
        <v>0</v>
      </c>
      <c r="Q506">
        <v>0</v>
      </c>
      <c r="R506">
        <v>0</v>
      </c>
      <c r="S506">
        <v>0</v>
      </c>
      <c r="T506">
        <v>0</v>
      </c>
      <c r="U506">
        <v>0</v>
      </c>
      <c r="V506">
        <v>3764</v>
      </c>
      <c r="W506">
        <v>0</v>
      </c>
      <c r="X506">
        <v>0</v>
      </c>
      <c r="Y506">
        <v>3764</v>
      </c>
      <c r="Z506">
        <v>0</v>
      </c>
      <c r="AA506">
        <v>0</v>
      </c>
      <c r="AB506">
        <v>3764</v>
      </c>
      <c r="AC506">
        <v>0</v>
      </c>
      <c r="AD506">
        <v>0</v>
      </c>
      <c r="AE506">
        <v>3763</v>
      </c>
    </row>
    <row r="507" spans="1:31" x14ac:dyDescent="0.2">
      <c r="A507">
        <v>1557</v>
      </c>
      <c r="B507">
        <v>5</v>
      </c>
      <c r="C507" t="s">
        <v>471</v>
      </c>
      <c r="D507" t="s">
        <v>446</v>
      </c>
      <c r="E507">
        <v>44000</v>
      </c>
      <c r="F507">
        <v>40440</v>
      </c>
      <c r="G507" t="s">
        <v>241</v>
      </c>
      <c r="H507">
        <v>0</v>
      </c>
      <c r="I507">
        <v>0</v>
      </c>
      <c r="J507">
        <v>0</v>
      </c>
      <c r="K507">
        <v>0</v>
      </c>
      <c r="L507">
        <v>0</v>
      </c>
      <c r="M507">
        <v>0</v>
      </c>
      <c r="N507">
        <v>0</v>
      </c>
      <c r="O507">
        <v>0</v>
      </c>
      <c r="P507">
        <v>0</v>
      </c>
      <c r="Q507">
        <v>0</v>
      </c>
      <c r="R507">
        <v>0</v>
      </c>
      <c r="S507">
        <v>0</v>
      </c>
      <c r="T507">
        <v>0</v>
      </c>
      <c r="U507">
        <v>0</v>
      </c>
      <c r="V507">
        <v>0</v>
      </c>
      <c r="W507">
        <v>0</v>
      </c>
      <c r="X507">
        <v>0</v>
      </c>
      <c r="Y507">
        <v>0</v>
      </c>
      <c r="Z507">
        <v>0</v>
      </c>
      <c r="AA507">
        <v>0</v>
      </c>
      <c r="AB507">
        <v>0</v>
      </c>
      <c r="AC507">
        <v>0</v>
      </c>
      <c r="AD507">
        <v>0</v>
      </c>
      <c r="AE507">
        <v>0</v>
      </c>
    </row>
    <row r="508" spans="1:31" x14ac:dyDescent="0.2">
      <c r="A508">
        <v>1559</v>
      </c>
      <c r="B508">
        <v>1</v>
      </c>
      <c r="C508" t="s">
        <v>472</v>
      </c>
      <c r="D508" t="s">
        <v>446</v>
      </c>
      <c r="E508">
        <v>44000</v>
      </c>
      <c r="F508">
        <v>40440</v>
      </c>
      <c r="G508" t="s">
        <v>241</v>
      </c>
      <c r="H508">
        <v>0</v>
      </c>
      <c r="I508">
        <v>0</v>
      </c>
      <c r="J508">
        <v>0</v>
      </c>
      <c r="K508">
        <v>0</v>
      </c>
      <c r="L508">
        <v>0</v>
      </c>
      <c r="M508">
        <v>0</v>
      </c>
      <c r="N508">
        <v>0</v>
      </c>
      <c r="O508">
        <v>0</v>
      </c>
      <c r="P508">
        <v>0</v>
      </c>
      <c r="Q508">
        <v>0</v>
      </c>
      <c r="R508">
        <v>0</v>
      </c>
      <c r="S508">
        <v>0</v>
      </c>
      <c r="T508">
        <v>0</v>
      </c>
      <c r="U508">
        <v>0</v>
      </c>
      <c r="V508">
        <v>0</v>
      </c>
      <c r="W508">
        <v>0</v>
      </c>
      <c r="X508">
        <v>0</v>
      </c>
      <c r="Y508">
        <v>0</v>
      </c>
      <c r="Z508">
        <v>0</v>
      </c>
      <c r="AA508">
        <v>0</v>
      </c>
      <c r="AB508">
        <v>0</v>
      </c>
      <c r="AC508">
        <v>0</v>
      </c>
      <c r="AD508">
        <v>0</v>
      </c>
      <c r="AE508">
        <v>0</v>
      </c>
    </row>
    <row r="509" spans="1:31" x14ac:dyDescent="0.2">
      <c r="A509">
        <v>1560</v>
      </c>
      <c r="B509">
        <v>1</v>
      </c>
      <c r="C509" t="s">
        <v>473</v>
      </c>
      <c r="D509" t="s">
        <v>446</v>
      </c>
      <c r="E509">
        <v>44000</v>
      </c>
      <c r="F509">
        <v>40440</v>
      </c>
      <c r="G509" t="s">
        <v>241</v>
      </c>
      <c r="H509">
        <v>0</v>
      </c>
      <c r="I509">
        <v>0</v>
      </c>
      <c r="J509">
        <v>0</v>
      </c>
      <c r="K509">
        <v>0</v>
      </c>
      <c r="L509">
        <v>0</v>
      </c>
      <c r="M509">
        <v>0</v>
      </c>
      <c r="N509">
        <v>0</v>
      </c>
      <c r="O509">
        <v>0</v>
      </c>
      <c r="P509">
        <v>0</v>
      </c>
      <c r="Q509">
        <v>0</v>
      </c>
      <c r="R509">
        <v>0</v>
      </c>
      <c r="S509">
        <v>0</v>
      </c>
      <c r="T509">
        <v>0</v>
      </c>
      <c r="U509">
        <v>0</v>
      </c>
      <c r="V509">
        <v>0</v>
      </c>
      <c r="W509">
        <v>0</v>
      </c>
      <c r="X509">
        <v>0</v>
      </c>
      <c r="Y509">
        <v>0</v>
      </c>
      <c r="Z509">
        <v>0</v>
      </c>
      <c r="AA509">
        <v>0</v>
      </c>
      <c r="AB509">
        <v>0</v>
      </c>
      <c r="AC509">
        <v>0</v>
      </c>
      <c r="AD509">
        <v>0</v>
      </c>
      <c r="AE509">
        <v>0</v>
      </c>
    </row>
    <row r="510" spans="1:31" x14ac:dyDescent="0.2">
      <c r="A510">
        <v>1561</v>
      </c>
      <c r="B510">
        <v>1</v>
      </c>
      <c r="C510" t="s">
        <v>474</v>
      </c>
      <c r="D510" t="s">
        <v>446</v>
      </c>
      <c r="E510">
        <v>44000</v>
      </c>
      <c r="F510">
        <v>40440</v>
      </c>
      <c r="G510" t="s">
        <v>241</v>
      </c>
      <c r="H510">
        <v>0</v>
      </c>
      <c r="I510">
        <v>0</v>
      </c>
      <c r="J510">
        <v>0</v>
      </c>
      <c r="K510">
        <v>0</v>
      </c>
      <c r="L510">
        <v>0</v>
      </c>
      <c r="M510">
        <v>0</v>
      </c>
      <c r="N510">
        <v>0</v>
      </c>
      <c r="O510">
        <v>0</v>
      </c>
      <c r="P510">
        <v>0</v>
      </c>
      <c r="Q510">
        <v>0</v>
      </c>
      <c r="R510">
        <v>0</v>
      </c>
      <c r="S510">
        <v>0</v>
      </c>
      <c r="T510">
        <v>0</v>
      </c>
      <c r="U510">
        <v>0</v>
      </c>
      <c r="V510">
        <v>0</v>
      </c>
      <c r="W510">
        <v>0</v>
      </c>
      <c r="X510">
        <v>0</v>
      </c>
      <c r="Y510">
        <v>0</v>
      </c>
      <c r="Z510">
        <v>0</v>
      </c>
      <c r="AA510">
        <v>0</v>
      </c>
      <c r="AB510">
        <v>0</v>
      </c>
      <c r="AC510">
        <v>0</v>
      </c>
      <c r="AD510">
        <v>0</v>
      </c>
      <c r="AE510">
        <v>0</v>
      </c>
    </row>
    <row r="511" spans="1:31" x14ac:dyDescent="0.2">
      <c r="A511">
        <v>1563</v>
      </c>
      <c r="B511">
        <v>1</v>
      </c>
      <c r="C511" t="s">
        <v>475</v>
      </c>
      <c r="D511" t="s">
        <v>446</v>
      </c>
      <c r="E511">
        <v>44000</v>
      </c>
      <c r="F511">
        <v>40440</v>
      </c>
      <c r="G511" t="s">
        <v>241</v>
      </c>
      <c r="H511">
        <v>0</v>
      </c>
      <c r="I511">
        <v>0</v>
      </c>
      <c r="J511">
        <v>0</v>
      </c>
      <c r="K511">
        <v>0</v>
      </c>
      <c r="L511">
        <v>0</v>
      </c>
      <c r="M511">
        <v>0</v>
      </c>
      <c r="N511">
        <v>0</v>
      </c>
      <c r="O511">
        <v>0</v>
      </c>
      <c r="P511">
        <v>0</v>
      </c>
      <c r="Q511">
        <v>0</v>
      </c>
      <c r="R511">
        <v>0</v>
      </c>
      <c r="S511">
        <v>0</v>
      </c>
      <c r="T511">
        <v>0</v>
      </c>
      <c r="U511">
        <v>0</v>
      </c>
      <c r="V511">
        <v>0</v>
      </c>
      <c r="W511">
        <v>0</v>
      </c>
      <c r="X511">
        <v>0</v>
      </c>
      <c r="Y511">
        <v>0</v>
      </c>
      <c r="Z511">
        <v>0</v>
      </c>
      <c r="AA511">
        <v>0</v>
      </c>
      <c r="AB511">
        <v>0</v>
      </c>
      <c r="AC511">
        <v>0</v>
      </c>
      <c r="AD511">
        <v>0</v>
      </c>
      <c r="AE511">
        <v>0</v>
      </c>
    </row>
    <row r="512" spans="1:31" x14ac:dyDescent="0.2">
      <c r="A512">
        <v>1564</v>
      </c>
      <c r="B512">
        <v>1</v>
      </c>
      <c r="C512" t="s">
        <v>476</v>
      </c>
      <c r="D512" t="s">
        <v>446</v>
      </c>
      <c r="E512">
        <v>44000</v>
      </c>
      <c r="F512">
        <v>40440</v>
      </c>
      <c r="G512" t="s">
        <v>241</v>
      </c>
      <c r="H512">
        <v>0</v>
      </c>
      <c r="I512">
        <v>0</v>
      </c>
      <c r="J512">
        <v>0</v>
      </c>
      <c r="K512">
        <v>0</v>
      </c>
      <c r="L512">
        <v>0</v>
      </c>
      <c r="M512">
        <v>0</v>
      </c>
      <c r="N512">
        <v>0</v>
      </c>
      <c r="O512">
        <v>0</v>
      </c>
      <c r="P512">
        <v>0</v>
      </c>
      <c r="Q512">
        <v>0</v>
      </c>
      <c r="R512">
        <v>0</v>
      </c>
      <c r="S512">
        <v>0</v>
      </c>
      <c r="T512">
        <v>0</v>
      </c>
      <c r="U512">
        <v>0</v>
      </c>
      <c r="V512">
        <v>0</v>
      </c>
      <c r="W512">
        <v>0</v>
      </c>
      <c r="X512">
        <v>0</v>
      </c>
      <c r="Y512">
        <v>0</v>
      </c>
      <c r="Z512">
        <v>0</v>
      </c>
      <c r="AA512">
        <v>0</v>
      </c>
      <c r="AB512">
        <v>0</v>
      </c>
      <c r="AC512">
        <v>0</v>
      </c>
      <c r="AD512">
        <v>0</v>
      </c>
      <c r="AE512">
        <v>0</v>
      </c>
    </row>
    <row r="513" spans="1:31" x14ac:dyDescent="0.2">
      <c r="A513">
        <v>1564</v>
      </c>
      <c r="B513">
        <v>2</v>
      </c>
      <c r="C513" t="s">
        <v>476</v>
      </c>
      <c r="D513" t="s">
        <v>446</v>
      </c>
      <c r="E513">
        <v>44000</v>
      </c>
      <c r="F513">
        <v>40440</v>
      </c>
      <c r="G513" t="s">
        <v>241</v>
      </c>
      <c r="H513">
        <v>0</v>
      </c>
      <c r="I513">
        <v>0</v>
      </c>
      <c r="J513">
        <v>0</v>
      </c>
      <c r="K513">
        <v>0</v>
      </c>
      <c r="L513">
        <v>0</v>
      </c>
      <c r="M513">
        <v>0</v>
      </c>
      <c r="N513">
        <v>0</v>
      </c>
      <c r="O513">
        <v>0</v>
      </c>
      <c r="P513">
        <v>0</v>
      </c>
      <c r="Q513">
        <v>0</v>
      </c>
      <c r="R513">
        <v>0</v>
      </c>
      <c r="S513">
        <v>0</v>
      </c>
      <c r="T513">
        <v>0</v>
      </c>
      <c r="U513">
        <v>0</v>
      </c>
      <c r="V513">
        <v>0</v>
      </c>
      <c r="W513">
        <v>0</v>
      </c>
      <c r="X513">
        <v>0</v>
      </c>
      <c r="Y513">
        <v>0</v>
      </c>
      <c r="Z513">
        <v>0</v>
      </c>
      <c r="AA513">
        <v>0</v>
      </c>
      <c r="AB513">
        <v>25000</v>
      </c>
      <c r="AC513">
        <v>0</v>
      </c>
      <c r="AD513">
        <v>0</v>
      </c>
      <c r="AE513">
        <v>0</v>
      </c>
    </row>
    <row r="514" spans="1:31" x14ac:dyDescent="0.2">
      <c r="A514">
        <v>1564</v>
      </c>
      <c r="B514">
        <v>3</v>
      </c>
      <c r="C514" t="s">
        <v>476</v>
      </c>
      <c r="D514" t="s">
        <v>446</v>
      </c>
      <c r="E514">
        <v>44000</v>
      </c>
      <c r="F514">
        <v>40440</v>
      </c>
      <c r="G514" t="s">
        <v>241</v>
      </c>
      <c r="H514">
        <v>0</v>
      </c>
      <c r="I514">
        <v>0</v>
      </c>
      <c r="J514">
        <v>0</v>
      </c>
      <c r="K514">
        <v>0</v>
      </c>
      <c r="L514">
        <v>0</v>
      </c>
      <c r="M514">
        <v>0</v>
      </c>
      <c r="N514">
        <v>0</v>
      </c>
      <c r="O514">
        <v>0</v>
      </c>
      <c r="P514">
        <v>0</v>
      </c>
      <c r="Q514">
        <v>0</v>
      </c>
      <c r="R514">
        <v>0</v>
      </c>
      <c r="S514">
        <v>0</v>
      </c>
      <c r="T514">
        <v>0</v>
      </c>
      <c r="U514">
        <v>0</v>
      </c>
      <c r="V514">
        <v>0</v>
      </c>
      <c r="W514">
        <v>0</v>
      </c>
      <c r="X514">
        <v>0</v>
      </c>
      <c r="Y514">
        <v>0</v>
      </c>
      <c r="Z514">
        <v>0</v>
      </c>
      <c r="AA514">
        <v>0</v>
      </c>
      <c r="AB514">
        <v>0</v>
      </c>
      <c r="AC514">
        <v>0</v>
      </c>
      <c r="AD514">
        <v>0</v>
      </c>
      <c r="AE514">
        <v>0</v>
      </c>
    </row>
    <row r="515" spans="1:31" x14ac:dyDescent="0.2">
      <c r="A515">
        <v>1565</v>
      </c>
      <c r="B515">
        <v>1</v>
      </c>
      <c r="C515" t="s">
        <v>477</v>
      </c>
      <c r="D515" t="s">
        <v>446</v>
      </c>
      <c r="E515">
        <v>44000</v>
      </c>
      <c r="F515">
        <v>40440</v>
      </c>
      <c r="G515" t="s">
        <v>241</v>
      </c>
      <c r="H515">
        <v>0</v>
      </c>
      <c r="I515">
        <v>0</v>
      </c>
      <c r="J515">
        <v>0</v>
      </c>
      <c r="K515">
        <v>0</v>
      </c>
      <c r="L515">
        <v>0</v>
      </c>
      <c r="M515">
        <v>0</v>
      </c>
      <c r="N515">
        <v>0</v>
      </c>
      <c r="O515">
        <v>0</v>
      </c>
      <c r="P515">
        <v>0</v>
      </c>
      <c r="Q515">
        <v>0</v>
      </c>
      <c r="R515">
        <v>0</v>
      </c>
      <c r="S515">
        <v>0</v>
      </c>
      <c r="T515">
        <v>0</v>
      </c>
      <c r="U515">
        <v>0</v>
      </c>
      <c r="V515">
        <v>0</v>
      </c>
      <c r="W515">
        <v>0</v>
      </c>
      <c r="X515">
        <v>0</v>
      </c>
      <c r="Y515">
        <v>0</v>
      </c>
      <c r="Z515">
        <v>0</v>
      </c>
      <c r="AA515">
        <v>0</v>
      </c>
      <c r="AB515">
        <v>0</v>
      </c>
      <c r="AC515">
        <v>0</v>
      </c>
      <c r="AD515">
        <v>0</v>
      </c>
      <c r="AE515">
        <v>0</v>
      </c>
    </row>
    <row r="516" spans="1:31" x14ac:dyDescent="0.2">
      <c r="A516">
        <v>1568</v>
      </c>
      <c r="B516">
        <v>1</v>
      </c>
      <c r="C516" t="s">
        <v>478</v>
      </c>
      <c r="D516" t="s">
        <v>446</v>
      </c>
      <c r="E516">
        <v>44000</v>
      </c>
      <c r="F516">
        <v>40440</v>
      </c>
      <c r="G516" t="s">
        <v>241</v>
      </c>
      <c r="H516">
        <v>0</v>
      </c>
      <c r="I516">
        <v>0</v>
      </c>
      <c r="J516">
        <v>0</v>
      </c>
      <c r="K516">
        <v>0</v>
      </c>
      <c r="L516">
        <v>0</v>
      </c>
      <c r="M516">
        <v>0</v>
      </c>
      <c r="N516">
        <v>0</v>
      </c>
      <c r="O516">
        <v>0</v>
      </c>
      <c r="P516">
        <v>0</v>
      </c>
      <c r="Q516">
        <v>0</v>
      </c>
      <c r="R516">
        <v>0</v>
      </c>
      <c r="S516">
        <v>0</v>
      </c>
      <c r="T516">
        <v>0</v>
      </c>
      <c r="U516">
        <v>0</v>
      </c>
      <c r="V516">
        <v>0</v>
      </c>
      <c r="W516">
        <v>0</v>
      </c>
      <c r="X516">
        <v>0</v>
      </c>
      <c r="Y516">
        <v>0</v>
      </c>
      <c r="Z516">
        <v>0</v>
      </c>
      <c r="AA516">
        <v>0</v>
      </c>
      <c r="AB516">
        <v>0</v>
      </c>
      <c r="AC516">
        <v>0</v>
      </c>
      <c r="AD516">
        <v>0</v>
      </c>
      <c r="AE516">
        <v>0</v>
      </c>
    </row>
    <row r="517" spans="1:31" x14ac:dyDescent="0.2">
      <c r="A517">
        <v>1569</v>
      </c>
      <c r="B517">
        <v>1</v>
      </c>
      <c r="C517" t="s">
        <v>478</v>
      </c>
      <c r="D517" t="s">
        <v>446</v>
      </c>
      <c r="E517">
        <v>44000</v>
      </c>
      <c r="F517">
        <v>40440</v>
      </c>
      <c r="G517" t="s">
        <v>241</v>
      </c>
      <c r="H517">
        <v>0</v>
      </c>
      <c r="I517">
        <v>0</v>
      </c>
      <c r="J517">
        <v>0</v>
      </c>
      <c r="K517">
        <v>0</v>
      </c>
      <c r="L517">
        <v>0</v>
      </c>
      <c r="M517">
        <v>0</v>
      </c>
      <c r="N517">
        <v>0</v>
      </c>
      <c r="O517">
        <v>0</v>
      </c>
      <c r="P517">
        <v>0</v>
      </c>
      <c r="Q517">
        <v>0</v>
      </c>
      <c r="R517">
        <v>0</v>
      </c>
      <c r="S517">
        <v>0</v>
      </c>
      <c r="T517">
        <v>0</v>
      </c>
      <c r="U517">
        <v>0</v>
      </c>
      <c r="V517">
        <v>0</v>
      </c>
      <c r="W517">
        <v>0</v>
      </c>
      <c r="X517">
        <v>0</v>
      </c>
      <c r="Y517">
        <v>0</v>
      </c>
      <c r="Z517">
        <v>0</v>
      </c>
      <c r="AA517">
        <v>0</v>
      </c>
      <c r="AB517">
        <v>0</v>
      </c>
      <c r="AC517">
        <v>0</v>
      </c>
      <c r="AD517">
        <v>0</v>
      </c>
      <c r="AE517">
        <v>0</v>
      </c>
    </row>
    <row r="518" spans="1:31" x14ac:dyDescent="0.2">
      <c r="A518">
        <v>1571</v>
      </c>
      <c r="B518">
        <v>1</v>
      </c>
      <c r="C518" t="s">
        <v>479</v>
      </c>
      <c r="D518" t="s">
        <v>446</v>
      </c>
      <c r="E518">
        <v>44000</v>
      </c>
      <c r="F518">
        <v>40440</v>
      </c>
      <c r="G518" t="s">
        <v>241</v>
      </c>
      <c r="H518">
        <v>0</v>
      </c>
      <c r="I518">
        <v>0</v>
      </c>
      <c r="J518">
        <v>0</v>
      </c>
      <c r="K518">
        <v>0</v>
      </c>
      <c r="L518">
        <v>0</v>
      </c>
      <c r="M518">
        <v>0</v>
      </c>
      <c r="N518">
        <v>0</v>
      </c>
      <c r="O518">
        <v>0</v>
      </c>
      <c r="P518">
        <v>0</v>
      </c>
      <c r="Q518">
        <v>0</v>
      </c>
      <c r="R518">
        <v>0</v>
      </c>
      <c r="S518">
        <v>0</v>
      </c>
      <c r="T518">
        <v>0</v>
      </c>
      <c r="U518">
        <v>0</v>
      </c>
      <c r="V518">
        <v>0</v>
      </c>
      <c r="W518">
        <v>0</v>
      </c>
      <c r="X518">
        <v>0</v>
      </c>
      <c r="Y518">
        <v>0</v>
      </c>
      <c r="Z518">
        <v>0</v>
      </c>
      <c r="AA518">
        <v>0</v>
      </c>
      <c r="AB518">
        <v>0</v>
      </c>
      <c r="AC518">
        <v>0</v>
      </c>
      <c r="AD518">
        <v>0</v>
      </c>
      <c r="AE518">
        <v>0</v>
      </c>
    </row>
    <row r="519" spans="1:31" x14ac:dyDescent="0.2">
      <c r="A519">
        <v>1576</v>
      </c>
      <c r="B519">
        <v>1</v>
      </c>
      <c r="C519" t="s">
        <v>480</v>
      </c>
      <c r="D519" t="s">
        <v>446</v>
      </c>
      <c r="E519">
        <v>44000</v>
      </c>
      <c r="F519">
        <v>40440</v>
      </c>
      <c r="G519" t="s">
        <v>241</v>
      </c>
      <c r="H519">
        <v>162435</v>
      </c>
      <c r="I519">
        <v>162435</v>
      </c>
      <c r="J519">
        <v>162435</v>
      </c>
      <c r="K519">
        <v>162435</v>
      </c>
      <c r="L519">
        <v>162435</v>
      </c>
      <c r="M519">
        <v>162825</v>
      </c>
      <c r="N519">
        <v>0</v>
      </c>
      <c r="O519">
        <v>0</v>
      </c>
      <c r="P519">
        <v>0</v>
      </c>
      <c r="Q519">
        <v>0</v>
      </c>
      <c r="R519">
        <v>0</v>
      </c>
      <c r="S519">
        <v>0</v>
      </c>
      <c r="T519">
        <v>0</v>
      </c>
      <c r="U519">
        <v>0</v>
      </c>
      <c r="V519">
        <v>0</v>
      </c>
      <c r="W519">
        <v>0</v>
      </c>
      <c r="X519">
        <v>0</v>
      </c>
      <c r="Y519">
        <v>0</v>
      </c>
      <c r="Z519">
        <v>0</v>
      </c>
      <c r="AA519">
        <v>0</v>
      </c>
      <c r="AB519">
        <v>0</v>
      </c>
      <c r="AC519">
        <v>0</v>
      </c>
      <c r="AD519">
        <v>0</v>
      </c>
      <c r="AE519">
        <v>0</v>
      </c>
    </row>
    <row r="520" spans="1:31" x14ac:dyDescent="0.2">
      <c r="A520">
        <v>1577</v>
      </c>
      <c r="B520">
        <v>1</v>
      </c>
      <c r="C520" t="s">
        <v>481</v>
      </c>
      <c r="D520" t="s">
        <v>446</v>
      </c>
      <c r="E520">
        <v>44000</v>
      </c>
      <c r="F520">
        <v>40440</v>
      </c>
      <c r="G520" t="s">
        <v>241</v>
      </c>
      <c r="H520">
        <v>0</v>
      </c>
      <c r="I520">
        <v>0</v>
      </c>
      <c r="J520">
        <v>0</v>
      </c>
      <c r="K520">
        <v>0</v>
      </c>
      <c r="L520">
        <v>0</v>
      </c>
      <c r="M520">
        <v>0</v>
      </c>
      <c r="N520">
        <v>0</v>
      </c>
      <c r="O520">
        <v>0</v>
      </c>
      <c r="P520">
        <v>0</v>
      </c>
      <c r="Q520">
        <v>0</v>
      </c>
      <c r="R520">
        <v>0</v>
      </c>
      <c r="S520">
        <v>0</v>
      </c>
      <c r="T520">
        <v>0</v>
      </c>
      <c r="U520">
        <v>0</v>
      </c>
      <c r="V520">
        <v>0</v>
      </c>
      <c r="W520">
        <v>0</v>
      </c>
      <c r="X520">
        <v>0</v>
      </c>
      <c r="Y520">
        <v>0</v>
      </c>
      <c r="Z520">
        <v>0</v>
      </c>
      <c r="AA520">
        <v>0</v>
      </c>
      <c r="AB520">
        <v>0</v>
      </c>
      <c r="AC520">
        <v>0</v>
      </c>
      <c r="AD520">
        <v>0</v>
      </c>
      <c r="AE520">
        <v>0</v>
      </c>
    </row>
    <row r="521" spans="1:31" x14ac:dyDescent="0.2">
      <c r="A521">
        <v>1583</v>
      </c>
      <c r="B521">
        <v>1</v>
      </c>
      <c r="C521" t="s">
        <v>482</v>
      </c>
      <c r="D521" t="s">
        <v>446</v>
      </c>
      <c r="E521">
        <v>44000</v>
      </c>
      <c r="F521">
        <v>40440</v>
      </c>
      <c r="G521" t="s">
        <v>241</v>
      </c>
      <c r="H521">
        <v>0</v>
      </c>
      <c r="I521">
        <v>0</v>
      </c>
      <c r="J521">
        <v>0</v>
      </c>
      <c r="K521">
        <v>0</v>
      </c>
      <c r="L521">
        <v>0</v>
      </c>
      <c r="M521">
        <v>0</v>
      </c>
      <c r="N521">
        <v>0</v>
      </c>
      <c r="O521">
        <v>0</v>
      </c>
      <c r="P521">
        <v>0</v>
      </c>
      <c r="Q521">
        <v>0</v>
      </c>
      <c r="R521">
        <v>0</v>
      </c>
      <c r="S521">
        <v>0</v>
      </c>
      <c r="T521">
        <v>0</v>
      </c>
      <c r="U521">
        <v>0</v>
      </c>
      <c r="V521">
        <v>0</v>
      </c>
      <c r="W521">
        <v>0</v>
      </c>
      <c r="X521">
        <v>0</v>
      </c>
      <c r="Y521">
        <v>0</v>
      </c>
      <c r="Z521">
        <v>0</v>
      </c>
      <c r="AA521">
        <v>0</v>
      </c>
      <c r="AB521">
        <v>0</v>
      </c>
      <c r="AC521">
        <v>0</v>
      </c>
      <c r="AD521">
        <v>0</v>
      </c>
      <c r="AE521">
        <v>0</v>
      </c>
    </row>
    <row r="522" spans="1:31" x14ac:dyDescent="0.2">
      <c r="A522">
        <v>1600</v>
      </c>
      <c r="B522">
        <v>1</v>
      </c>
      <c r="C522" t="s">
        <v>483</v>
      </c>
      <c r="D522" t="s">
        <v>405</v>
      </c>
      <c r="E522">
        <v>41403</v>
      </c>
      <c r="F522">
        <v>40420</v>
      </c>
      <c r="G522" t="s">
        <v>241</v>
      </c>
      <c r="H522">
        <v>0</v>
      </c>
      <c r="I522">
        <v>0</v>
      </c>
      <c r="J522">
        <v>0</v>
      </c>
      <c r="K522">
        <v>0</v>
      </c>
      <c r="L522">
        <v>0</v>
      </c>
      <c r="M522">
        <v>0</v>
      </c>
      <c r="N522">
        <v>0</v>
      </c>
      <c r="O522">
        <v>0</v>
      </c>
      <c r="P522">
        <v>0</v>
      </c>
      <c r="Q522">
        <v>0</v>
      </c>
      <c r="R522">
        <v>0</v>
      </c>
      <c r="S522">
        <v>50000</v>
      </c>
      <c r="T522">
        <v>0</v>
      </c>
      <c r="U522">
        <v>0</v>
      </c>
      <c r="V522">
        <v>0</v>
      </c>
      <c r="W522">
        <v>0</v>
      </c>
      <c r="X522">
        <v>0</v>
      </c>
      <c r="Y522">
        <v>0</v>
      </c>
      <c r="Z522">
        <v>0</v>
      </c>
      <c r="AA522">
        <v>0</v>
      </c>
      <c r="AB522">
        <v>0</v>
      </c>
      <c r="AC522">
        <v>0</v>
      </c>
      <c r="AD522">
        <v>0</v>
      </c>
      <c r="AE522">
        <v>50000</v>
      </c>
    </row>
    <row r="523" spans="1:31" x14ac:dyDescent="0.2">
      <c r="A523">
        <v>1604</v>
      </c>
      <c r="B523">
        <v>1</v>
      </c>
      <c r="C523" t="s">
        <v>484</v>
      </c>
      <c r="D523" t="s">
        <v>403</v>
      </c>
      <c r="E523">
        <v>41123</v>
      </c>
      <c r="F523">
        <v>40420</v>
      </c>
      <c r="G523" t="s">
        <v>241</v>
      </c>
      <c r="H523">
        <v>0</v>
      </c>
      <c r="I523">
        <v>0</v>
      </c>
      <c r="J523">
        <v>0</v>
      </c>
      <c r="K523">
        <v>0</v>
      </c>
      <c r="L523">
        <v>0</v>
      </c>
      <c r="M523">
        <v>0</v>
      </c>
      <c r="N523">
        <v>0</v>
      </c>
      <c r="O523">
        <v>0</v>
      </c>
      <c r="P523">
        <v>0</v>
      </c>
      <c r="Q523">
        <v>0</v>
      </c>
      <c r="R523">
        <v>0</v>
      </c>
      <c r="S523">
        <v>0</v>
      </c>
      <c r="T523">
        <v>0</v>
      </c>
      <c r="U523">
        <v>0</v>
      </c>
      <c r="V523">
        <v>0</v>
      </c>
      <c r="W523">
        <v>0</v>
      </c>
      <c r="X523">
        <v>0</v>
      </c>
      <c r="Y523">
        <v>0</v>
      </c>
      <c r="Z523">
        <v>0</v>
      </c>
      <c r="AA523">
        <v>0</v>
      </c>
      <c r="AB523">
        <v>0</v>
      </c>
      <c r="AC523">
        <v>0</v>
      </c>
      <c r="AD523">
        <v>0</v>
      </c>
      <c r="AE523">
        <v>0</v>
      </c>
    </row>
    <row r="524" spans="1:31" x14ac:dyDescent="0.2">
      <c r="A524">
        <v>1613</v>
      </c>
      <c r="B524">
        <v>1</v>
      </c>
      <c r="C524" t="s">
        <v>485</v>
      </c>
      <c r="D524" t="s">
        <v>403</v>
      </c>
      <c r="E524">
        <v>41123</v>
      </c>
      <c r="F524">
        <v>40420</v>
      </c>
      <c r="G524" t="s">
        <v>241</v>
      </c>
      <c r="H524">
        <v>0</v>
      </c>
      <c r="I524">
        <v>0</v>
      </c>
      <c r="J524">
        <v>0</v>
      </c>
      <c r="K524">
        <v>0</v>
      </c>
      <c r="L524">
        <v>0</v>
      </c>
      <c r="M524">
        <v>170000</v>
      </c>
      <c r="N524">
        <v>0</v>
      </c>
      <c r="O524">
        <v>0</v>
      </c>
      <c r="P524">
        <v>0</v>
      </c>
      <c r="Q524">
        <v>0</v>
      </c>
      <c r="R524">
        <v>0</v>
      </c>
      <c r="S524">
        <v>0</v>
      </c>
      <c r="T524">
        <v>0</v>
      </c>
      <c r="U524">
        <v>0</v>
      </c>
      <c r="V524">
        <v>0</v>
      </c>
      <c r="W524">
        <v>0</v>
      </c>
      <c r="X524">
        <v>0</v>
      </c>
      <c r="Y524">
        <v>170000</v>
      </c>
      <c r="Z524">
        <v>0</v>
      </c>
      <c r="AA524">
        <v>0</v>
      </c>
      <c r="AB524">
        <v>0</v>
      </c>
      <c r="AC524">
        <v>0</v>
      </c>
      <c r="AD524">
        <v>0</v>
      </c>
      <c r="AE524">
        <v>0</v>
      </c>
    </row>
    <row r="525" spans="1:31" x14ac:dyDescent="0.2">
      <c r="A525">
        <v>1617</v>
      </c>
      <c r="B525">
        <v>1</v>
      </c>
      <c r="C525" t="s">
        <v>486</v>
      </c>
      <c r="D525" t="s">
        <v>405</v>
      </c>
      <c r="E525">
        <v>41403</v>
      </c>
      <c r="F525">
        <v>40420</v>
      </c>
      <c r="G525" t="s">
        <v>241</v>
      </c>
      <c r="H525">
        <v>0</v>
      </c>
      <c r="I525">
        <v>0</v>
      </c>
      <c r="J525">
        <v>0</v>
      </c>
      <c r="K525">
        <v>0</v>
      </c>
      <c r="L525">
        <v>0</v>
      </c>
      <c r="M525">
        <v>0</v>
      </c>
      <c r="N525">
        <v>0</v>
      </c>
      <c r="O525">
        <v>0</v>
      </c>
      <c r="P525">
        <v>0</v>
      </c>
      <c r="Q525">
        <v>0</v>
      </c>
      <c r="R525">
        <v>0</v>
      </c>
      <c r="S525">
        <v>0</v>
      </c>
      <c r="T525">
        <v>0</v>
      </c>
      <c r="U525">
        <v>0</v>
      </c>
      <c r="V525">
        <v>0</v>
      </c>
      <c r="W525">
        <v>0</v>
      </c>
      <c r="X525">
        <v>0</v>
      </c>
      <c r="Y525">
        <v>0</v>
      </c>
      <c r="Z525">
        <v>0</v>
      </c>
      <c r="AA525">
        <v>0</v>
      </c>
      <c r="AB525">
        <v>0</v>
      </c>
      <c r="AC525">
        <v>0</v>
      </c>
      <c r="AD525">
        <v>0</v>
      </c>
      <c r="AE525">
        <v>0</v>
      </c>
    </row>
    <row r="526" spans="1:31" x14ac:dyDescent="0.2">
      <c r="A526">
        <v>1622</v>
      </c>
      <c r="B526">
        <v>1</v>
      </c>
      <c r="C526" t="s">
        <v>487</v>
      </c>
      <c r="D526" t="s">
        <v>405</v>
      </c>
      <c r="E526">
        <v>41401</v>
      </c>
      <c r="F526">
        <v>40420</v>
      </c>
      <c r="G526" t="s">
        <v>241</v>
      </c>
      <c r="H526">
        <v>0</v>
      </c>
      <c r="I526">
        <v>0</v>
      </c>
      <c r="J526">
        <v>0</v>
      </c>
      <c r="K526">
        <v>0</v>
      </c>
      <c r="L526">
        <v>0</v>
      </c>
      <c r="M526">
        <v>0</v>
      </c>
      <c r="N526">
        <v>0</v>
      </c>
      <c r="O526">
        <v>0</v>
      </c>
      <c r="P526">
        <v>0</v>
      </c>
      <c r="Q526">
        <v>0</v>
      </c>
      <c r="R526">
        <v>0</v>
      </c>
      <c r="S526">
        <v>0</v>
      </c>
      <c r="T526">
        <v>0</v>
      </c>
      <c r="U526">
        <v>0</v>
      </c>
      <c r="V526">
        <v>0</v>
      </c>
      <c r="W526">
        <v>0</v>
      </c>
      <c r="X526">
        <v>0</v>
      </c>
      <c r="Y526">
        <v>0</v>
      </c>
      <c r="Z526">
        <v>0</v>
      </c>
      <c r="AA526">
        <v>0</v>
      </c>
      <c r="AB526">
        <v>0</v>
      </c>
      <c r="AC526">
        <v>0</v>
      </c>
      <c r="AD526">
        <v>0</v>
      </c>
      <c r="AE526">
        <v>0</v>
      </c>
    </row>
    <row r="527" spans="1:31" x14ac:dyDescent="0.2">
      <c r="A527">
        <v>1624</v>
      </c>
      <c r="B527">
        <v>1</v>
      </c>
      <c r="C527" t="s">
        <v>488</v>
      </c>
      <c r="D527" t="s">
        <v>403</v>
      </c>
      <c r="E527">
        <v>41123</v>
      </c>
      <c r="F527">
        <v>40420</v>
      </c>
      <c r="G527" t="s">
        <v>241</v>
      </c>
      <c r="H527">
        <v>0</v>
      </c>
      <c r="I527">
        <v>0</v>
      </c>
      <c r="J527">
        <v>0</v>
      </c>
      <c r="K527">
        <v>0</v>
      </c>
      <c r="L527">
        <v>0</v>
      </c>
      <c r="M527">
        <v>0</v>
      </c>
      <c r="N527">
        <v>0</v>
      </c>
      <c r="O527">
        <v>0</v>
      </c>
      <c r="P527">
        <v>0</v>
      </c>
      <c r="Q527">
        <v>0</v>
      </c>
      <c r="R527">
        <v>0</v>
      </c>
      <c r="S527">
        <v>0</v>
      </c>
      <c r="T527">
        <v>0</v>
      </c>
      <c r="U527">
        <v>0</v>
      </c>
      <c r="V527">
        <v>0</v>
      </c>
      <c r="W527">
        <v>0</v>
      </c>
      <c r="X527">
        <v>0</v>
      </c>
      <c r="Y527">
        <v>0</v>
      </c>
      <c r="Z527">
        <v>0</v>
      </c>
      <c r="AA527">
        <v>0</v>
      </c>
      <c r="AB527">
        <v>0</v>
      </c>
      <c r="AC527">
        <v>0</v>
      </c>
      <c r="AD527">
        <v>0</v>
      </c>
      <c r="AE527">
        <v>0</v>
      </c>
    </row>
    <row r="528" spans="1:31" x14ac:dyDescent="0.2">
      <c r="A528">
        <v>1625</v>
      </c>
      <c r="B528">
        <v>1</v>
      </c>
      <c r="C528" t="s">
        <v>489</v>
      </c>
      <c r="D528" t="s">
        <v>403</v>
      </c>
      <c r="E528">
        <v>41123</v>
      </c>
      <c r="F528">
        <v>40420</v>
      </c>
      <c r="G528" t="s">
        <v>241</v>
      </c>
      <c r="H528">
        <v>0</v>
      </c>
      <c r="I528">
        <v>0</v>
      </c>
      <c r="J528">
        <v>0</v>
      </c>
      <c r="K528">
        <v>0</v>
      </c>
      <c r="L528">
        <v>0</v>
      </c>
      <c r="M528">
        <v>0</v>
      </c>
      <c r="N528">
        <v>0</v>
      </c>
      <c r="O528">
        <v>0</v>
      </c>
      <c r="P528">
        <v>0</v>
      </c>
      <c r="Q528">
        <v>0</v>
      </c>
      <c r="R528">
        <v>0</v>
      </c>
      <c r="S528">
        <v>200000</v>
      </c>
      <c r="T528">
        <v>0</v>
      </c>
      <c r="U528">
        <v>0</v>
      </c>
      <c r="V528">
        <v>0</v>
      </c>
      <c r="W528">
        <v>0</v>
      </c>
      <c r="X528">
        <v>0</v>
      </c>
      <c r="Y528">
        <v>0</v>
      </c>
      <c r="Z528">
        <v>0</v>
      </c>
      <c r="AA528">
        <v>0</v>
      </c>
      <c r="AB528">
        <v>0</v>
      </c>
      <c r="AC528">
        <v>0</v>
      </c>
      <c r="AD528">
        <v>0</v>
      </c>
      <c r="AE528">
        <v>0</v>
      </c>
    </row>
    <row r="529" spans="1:31" x14ac:dyDescent="0.2">
      <c r="A529">
        <v>1631</v>
      </c>
      <c r="B529">
        <v>1</v>
      </c>
      <c r="C529" t="s">
        <v>490</v>
      </c>
      <c r="D529" t="s">
        <v>403</v>
      </c>
      <c r="E529">
        <v>41123</v>
      </c>
      <c r="F529">
        <v>40420</v>
      </c>
      <c r="G529" t="s">
        <v>241</v>
      </c>
      <c r="H529">
        <v>0</v>
      </c>
      <c r="I529">
        <v>0</v>
      </c>
      <c r="J529">
        <v>0</v>
      </c>
      <c r="K529">
        <v>0</v>
      </c>
      <c r="L529">
        <v>0</v>
      </c>
      <c r="M529">
        <v>0</v>
      </c>
      <c r="N529">
        <v>0</v>
      </c>
      <c r="O529">
        <v>0</v>
      </c>
      <c r="P529">
        <v>0</v>
      </c>
      <c r="Q529">
        <v>0</v>
      </c>
      <c r="R529">
        <v>0</v>
      </c>
      <c r="S529">
        <v>0</v>
      </c>
      <c r="T529">
        <v>0</v>
      </c>
      <c r="U529">
        <v>0</v>
      </c>
      <c r="V529">
        <v>0</v>
      </c>
      <c r="W529">
        <v>0</v>
      </c>
      <c r="X529">
        <v>0</v>
      </c>
      <c r="Y529">
        <v>0</v>
      </c>
      <c r="Z529">
        <v>0</v>
      </c>
      <c r="AA529">
        <v>0</v>
      </c>
      <c r="AB529">
        <v>0</v>
      </c>
      <c r="AC529">
        <v>0</v>
      </c>
      <c r="AD529">
        <v>0</v>
      </c>
      <c r="AE529">
        <v>0</v>
      </c>
    </row>
    <row r="530" spans="1:31" x14ac:dyDescent="0.2">
      <c r="A530">
        <v>1632</v>
      </c>
      <c r="B530">
        <v>1</v>
      </c>
      <c r="C530" t="s">
        <v>491</v>
      </c>
      <c r="D530" t="s">
        <v>403</v>
      </c>
      <c r="E530">
        <v>41403</v>
      </c>
      <c r="F530">
        <v>40420</v>
      </c>
      <c r="G530" t="s">
        <v>241</v>
      </c>
      <c r="H530">
        <v>0</v>
      </c>
      <c r="I530">
        <v>0</v>
      </c>
      <c r="J530">
        <v>65000</v>
      </c>
      <c r="K530">
        <v>0</v>
      </c>
      <c r="L530">
        <v>0</v>
      </c>
      <c r="M530">
        <v>0</v>
      </c>
      <c r="N530">
        <v>0</v>
      </c>
      <c r="O530">
        <v>0</v>
      </c>
      <c r="P530">
        <v>0</v>
      </c>
      <c r="Q530">
        <v>0</v>
      </c>
      <c r="R530">
        <v>0</v>
      </c>
      <c r="S530">
        <v>0</v>
      </c>
      <c r="T530">
        <v>0</v>
      </c>
      <c r="U530">
        <v>0</v>
      </c>
      <c r="V530">
        <v>0</v>
      </c>
      <c r="W530">
        <v>0</v>
      </c>
      <c r="X530">
        <v>0</v>
      </c>
      <c r="Y530">
        <v>0</v>
      </c>
      <c r="Z530">
        <v>0</v>
      </c>
      <c r="AA530">
        <v>0</v>
      </c>
      <c r="AB530">
        <v>0</v>
      </c>
      <c r="AC530">
        <v>0</v>
      </c>
      <c r="AD530">
        <v>0</v>
      </c>
      <c r="AE530">
        <v>0</v>
      </c>
    </row>
    <row r="531" spans="1:31" x14ac:dyDescent="0.2">
      <c r="A531">
        <v>1637</v>
      </c>
      <c r="B531">
        <v>1</v>
      </c>
      <c r="C531" t="s">
        <v>492</v>
      </c>
      <c r="D531" t="s">
        <v>403</v>
      </c>
      <c r="E531">
        <v>41123</v>
      </c>
      <c r="F531">
        <v>40420</v>
      </c>
      <c r="G531" t="s">
        <v>241</v>
      </c>
      <c r="H531">
        <v>0</v>
      </c>
      <c r="I531">
        <v>0</v>
      </c>
      <c r="J531">
        <v>100000</v>
      </c>
      <c r="K531">
        <v>0</v>
      </c>
      <c r="L531">
        <v>0</v>
      </c>
      <c r="M531">
        <v>0</v>
      </c>
      <c r="N531">
        <v>0</v>
      </c>
      <c r="O531">
        <v>0</v>
      </c>
      <c r="P531">
        <v>0</v>
      </c>
      <c r="Q531">
        <v>0</v>
      </c>
      <c r="R531">
        <v>0</v>
      </c>
      <c r="S531">
        <v>0</v>
      </c>
      <c r="T531">
        <v>0</v>
      </c>
      <c r="U531">
        <v>0</v>
      </c>
      <c r="V531">
        <v>0</v>
      </c>
      <c r="W531">
        <v>0</v>
      </c>
      <c r="X531">
        <v>0</v>
      </c>
      <c r="Y531">
        <v>0</v>
      </c>
      <c r="Z531">
        <v>0</v>
      </c>
      <c r="AA531">
        <v>0</v>
      </c>
      <c r="AB531">
        <v>0</v>
      </c>
      <c r="AC531">
        <v>0</v>
      </c>
      <c r="AD531">
        <v>0</v>
      </c>
      <c r="AE531">
        <v>0</v>
      </c>
    </row>
    <row r="532" spans="1:31" x14ac:dyDescent="0.2">
      <c r="A532">
        <v>1640</v>
      </c>
      <c r="B532">
        <v>1</v>
      </c>
      <c r="C532" t="s">
        <v>493</v>
      </c>
      <c r="D532" t="s">
        <v>405</v>
      </c>
      <c r="E532">
        <v>41403</v>
      </c>
      <c r="F532">
        <v>40420</v>
      </c>
      <c r="G532" t="s">
        <v>241</v>
      </c>
      <c r="H532">
        <v>0</v>
      </c>
      <c r="I532">
        <v>0</v>
      </c>
      <c r="J532">
        <v>0</v>
      </c>
      <c r="K532">
        <v>0</v>
      </c>
      <c r="L532">
        <v>0</v>
      </c>
      <c r="M532">
        <v>0</v>
      </c>
      <c r="N532">
        <v>0</v>
      </c>
      <c r="O532">
        <v>0</v>
      </c>
      <c r="P532">
        <v>0</v>
      </c>
      <c r="Q532">
        <v>0</v>
      </c>
      <c r="R532">
        <v>0</v>
      </c>
      <c r="S532">
        <v>0</v>
      </c>
      <c r="T532">
        <v>0</v>
      </c>
      <c r="U532">
        <v>0</v>
      </c>
      <c r="V532">
        <v>0</v>
      </c>
      <c r="W532">
        <v>0</v>
      </c>
      <c r="X532">
        <v>0</v>
      </c>
      <c r="Y532">
        <v>0</v>
      </c>
      <c r="Z532">
        <v>0</v>
      </c>
      <c r="AA532">
        <v>0</v>
      </c>
      <c r="AB532">
        <v>0</v>
      </c>
      <c r="AC532">
        <v>0</v>
      </c>
      <c r="AD532">
        <v>0</v>
      </c>
      <c r="AE532">
        <v>0</v>
      </c>
    </row>
    <row r="533" spans="1:31" x14ac:dyDescent="0.2">
      <c r="A533">
        <v>1650</v>
      </c>
      <c r="B533">
        <v>1</v>
      </c>
      <c r="C533" t="s">
        <v>494</v>
      </c>
      <c r="D533" t="s">
        <v>403</v>
      </c>
      <c r="E533">
        <v>41123</v>
      </c>
      <c r="F533">
        <v>40420</v>
      </c>
      <c r="G533" t="s">
        <v>241</v>
      </c>
      <c r="H533">
        <v>0</v>
      </c>
      <c r="I533">
        <v>0</v>
      </c>
      <c r="J533">
        <v>0</v>
      </c>
      <c r="K533">
        <v>0</v>
      </c>
      <c r="L533">
        <v>0</v>
      </c>
      <c r="M533">
        <v>0</v>
      </c>
      <c r="N533">
        <v>0</v>
      </c>
      <c r="O533">
        <v>0</v>
      </c>
      <c r="P533">
        <v>0</v>
      </c>
      <c r="Q533">
        <v>0</v>
      </c>
      <c r="R533">
        <v>0</v>
      </c>
      <c r="S533">
        <v>0</v>
      </c>
      <c r="T533">
        <v>0</v>
      </c>
      <c r="U533">
        <v>0</v>
      </c>
      <c r="V533">
        <v>0</v>
      </c>
      <c r="W533">
        <v>0</v>
      </c>
      <c r="X533">
        <v>0</v>
      </c>
      <c r="Y533">
        <v>0</v>
      </c>
      <c r="Z533">
        <v>0</v>
      </c>
      <c r="AA533">
        <v>0</v>
      </c>
      <c r="AB533">
        <v>0</v>
      </c>
      <c r="AC533">
        <v>0</v>
      </c>
      <c r="AD533">
        <v>0</v>
      </c>
      <c r="AE533">
        <v>0</v>
      </c>
    </row>
    <row r="534" spans="1:31" x14ac:dyDescent="0.2">
      <c r="A534">
        <v>1651</v>
      </c>
      <c r="B534">
        <v>1</v>
      </c>
      <c r="C534" t="s">
        <v>495</v>
      </c>
      <c r="D534" t="s">
        <v>403</v>
      </c>
      <c r="E534">
        <v>41123</v>
      </c>
      <c r="F534">
        <v>40420</v>
      </c>
      <c r="G534" t="s">
        <v>241</v>
      </c>
      <c r="H534">
        <v>0</v>
      </c>
      <c r="I534">
        <v>0</v>
      </c>
      <c r="J534">
        <v>0</v>
      </c>
      <c r="K534">
        <v>0</v>
      </c>
      <c r="L534">
        <v>0</v>
      </c>
      <c r="M534">
        <v>0</v>
      </c>
      <c r="N534">
        <v>0</v>
      </c>
      <c r="O534">
        <v>0</v>
      </c>
      <c r="P534">
        <v>0</v>
      </c>
      <c r="Q534">
        <v>0</v>
      </c>
      <c r="R534">
        <v>0</v>
      </c>
      <c r="S534">
        <v>0</v>
      </c>
      <c r="T534">
        <v>0</v>
      </c>
      <c r="U534">
        <v>0</v>
      </c>
      <c r="V534">
        <v>0</v>
      </c>
      <c r="W534">
        <v>0</v>
      </c>
      <c r="X534">
        <v>0</v>
      </c>
      <c r="Y534">
        <v>0</v>
      </c>
      <c r="Z534">
        <v>0</v>
      </c>
      <c r="AA534">
        <v>0</v>
      </c>
      <c r="AB534">
        <v>0</v>
      </c>
      <c r="AC534">
        <v>0</v>
      </c>
      <c r="AD534">
        <v>0</v>
      </c>
      <c r="AE534">
        <v>0</v>
      </c>
    </row>
    <row r="535" spans="1:31" x14ac:dyDescent="0.2">
      <c r="A535">
        <v>1653</v>
      </c>
      <c r="B535">
        <v>1</v>
      </c>
      <c r="C535" t="s">
        <v>496</v>
      </c>
      <c r="D535" t="s">
        <v>403</v>
      </c>
      <c r="E535">
        <v>41123</v>
      </c>
      <c r="F535">
        <v>40420</v>
      </c>
      <c r="G535" t="s">
        <v>241</v>
      </c>
      <c r="H535">
        <v>0</v>
      </c>
      <c r="I535">
        <v>0</v>
      </c>
      <c r="J535">
        <v>0</v>
      </c>
      <c r="K535">
        <v>0</v>
      </c>
      <c r="L535">
        <v>0</v>
      </c>
      <c r="M535">
        <v>0</v>
      </c>
      <c r="N535">
        <v>0</v>
      </c>
      <c r="O535">
        <v>0</v>
      </c>
      <c r="P535">
        <v>0</v>
      </c>
      <c r="Q535">
        <v>0</v>
      </c>
      <c r="R535">
        <v>0</v>
      </c>
      <c r="S535">
        <v>0</v>
      </c>
      <c r="T535">
        <v>0</v>
      </c>
      <c r="U535">
        <v>0</v>
      </c>
      <c r="V535">
        <v>0</v>
      </c>
      <c r="W535">
        <v>0</v>
      </c>
      <c r="X535">
        <v>0</v>
      </c>
      <c r="Y535">
        <v>0</v>
      </c>
      <c r="Z535">
        <v>0</v>
      </c>
      <c r="AA535">
        <v>0</v>
      </c>
      <c r="AB535">
        <v>0</v>
      </c>
      <c r="AC535">
        <v>0</v>
      </c>
      <c r="AD535">
        <v>0</v>
      </c>
      <c r="AE535">
        <v>0</v>
      </c>
    </row>
    <row r="536" spans="1:31" x14ac:dyDescent="0.2">
      <c r="A536">
        <v>1659</v>
      </c>
      <c r="B536">
        <v>1</v>
      </c>
      <c r="C536" t="s">
        <v>497</v>
      </c>
      <c r="D536" t="s">
        <v>403</v>
      </c>
      <c r="E536">
        <v>41123</v>
      </c>
      <c r="F536">
        <v>40420</v>
      </c>
      <c r="G536" t="s">
        <v>241</v>
      </c>
      <c r="H536">
        <v>0</v>
      </c>
      <c r="I536">
        <v>0</v>
      </c>
      <c r="J536">
        <v>0</v>
      </c>
      <c r="K536">
        <v>0</v>
      </c>
      <c r="L536">
        <v>0</v>
      </c>
      <c r="M536">
        <v>0</v>
      </c>
      <c r="N536">
        <v>0</v>
      </c>
      <c r="O536">
        <v>0</v>
      </c>
      <c r="P536">
        <v>0</v>
      </c>
      <c r="Q536">
        <v>0</v>
      </c>
      <c r="R536">
        <v>0</v>
      </c>
      <c r="S536">
        <v>0</v>
      </c>
      <c r="T536">
        <v>0</v>
      </c>
      <c r="U536">
        <v>0</v>
      </c>
      <c r="V536">
        <v>0</v>
      </c>
      <c r="W536">
        <v>0</v>
      </c>
      <c r="X536">
        <v>0</v>
      </c>
      <c r="Y536">
        <v>0</v>
      </c>
      <c r="Z536">
        <v>0</v>
      </c>
      <c r="AA536">
        <v>0</v>
      </c>
      <c r="AB536">
        <v>0</v>
      </c>
      <c r="AC536">
        <v>0</v>
      </c>
      <c r="AD536">
        <v>0</v>
      </c>
      <c r="AE536">
        <v>0</v>
      </c>
    </row>
    <row r="537" spans="1:31" x14ac:dyDescent="0.2">
      <c r="A537">
        <v>1666</v>
      </c>
      <c r="B537">
        <v>1</v>
      </c>
      <c r="C537" t="s">
        <v>498</v>
      </c>
      <c r="D537" t="s">
        <v>405</v>
      </c>
      <c r="E537">
        <v>41403</v>
      </c>
      <c r="F537">
        <v>40420</v>
      </c>
      <c r="G537" t="s">
        <v>241</v>
      </c>
      <c r="H537">
        <v>0</v>
      </c>
      <c r="I537">
        <v>0</v>
      </c>
      <c r="J537">
        <v>0</v>
      </c>
      <c r="K537">
        <v>0</v>
      </c>
      <c r="L537">
        <v>0</v>
      </c>
      <c r="M537">
        <v>0</v>
      </c>
      <c r="N537">
        <v>0</v>
      </c>
      <c r="O537">
        <v>0</v>
      </c>
      <c r="P537">
        <v>0</v>
      </c>
      <c r="Q537">
        <v>0</v>
      </c>
      <c r="R537">
        <v>0</v>
      </c>
      <c r="S537">
        <v>0</v>
      </c>
      <c r="T537">
        <v>0</v>
      </c>
      <c r="U537">
        <v>0</v>
      </c>
      <c r="V537">
        <v>0</v>
      </c>
      <c r="W537">
        <v>0</v>
      </c>
      <c r="X537">
        <v>0</v>
      </c>
      <c r="Y537">
        <v>0</v>
      </c>
      <c r="Z537">
        <v>0</v>
      </c>
      <c r="AA537">
        <v>0</v>
      </c>
      <c r="AB537">
        <v>0</v>
      </c>
      <c r="AC537">
        <v>0</v>
      </c>
      <c r="AD537">
        <v>0</v>
      </c>
      <c r="AE537">
        <v>0</v>
      </c>
    </row>
    <row r="538" spans="1:31" x14ac:dyDescent="0.2">
      <c r="A538">
        <v>1667</v>
      </c>
      <c r="B538">
        <v>1</v>
      </c>
      <c r="C538" t="s">
        <v>499</v>
      </c>
      <c r="D538" t="s">
        <v>403</v>
      </c>
      <c r="E538">
        <v>41121</v>
      </c>
      <c r="F538">
        <v>40420</v>
      </c>
      <c r="G538" t="s">
        <v>241</v>
      </c>
      <c r="H538">
        <v>0</v>
      </c>
      <c r="I538">
        <v>0</v>
      </c>
      <c r="J538">
        <v>0</v>
      </c>
      <c r="K538">
        <v>0</v>
      </c>
      <c r="L538">
        <v>0</v>
      </c>
      <c r="M538">
        <v>0</v>
      </c>
      <c r="N538">
        <v>0</v>
      </c>
      <c r="O538">
        <v>0</v>
      </c>
      <c r="P538">
        <v>0</v>
      </c>
      <c r="Q538">
        <v>0</v>
      </c>
      <c r="R538">
        <v>0</v>
      </c>
      <c r="S538">
        <v>0</v>
      </c>
      <c r="T538">
        <v>0</v>
      </c>
      <c r="U538">
        <v>0</v>
      </c>
      <c r="V538">
        <v>0</v>
      </c>
      <c r="W538">
        <v>200000</v>
      </c>
      <c r="X538">
        <v>0</v>
      </c>
      <c r="Y538">
        <v>0</v>
      </c>
      <c r="Z538">
        <v>0</v>
      </c>
      <c r="AA538">
        <v>0</v>
      </c>
      <c r="AB538">
        <v>0</v>
      </c>
      <c r="AC538">
        <v>0</v>
      </c>
      <c r="AD538">
        <v>0</v>
      </c>
      <c r="AE538">
        <v>0</v>
      </c>
    </row>
    <row r="539" spans="1:31" x14ac:dyDescent="0.2">
      <c r="A539">
        <v>1671</v>
      </c>
      <c r="B539">
        <v>1</v>
      </c>
      <c r="C539" t="s">
        <v>500</v>
      </c>
      <c r="D539" t="s">
        <v>405</v>
      </c>
      <c r="E539">
        <v>41403</v>
      </c>
      <c r="F539">
        <v>40420</v>
      </c>
      <c r="G539" t="s">
        <v>241</v>
      </c>
      <c r="H539">
        <v>0</v>
      </c>
      <c r="I539">
        <v>0</v>
      </c>
      <c r="J539">
        <v>0</v>
      </c>
      <c r="K539">
        <v>0</v>
      </c>
      <c r="L539">
        <v>0</v>
      </c>
      <c r="M539">
        <v>0</v>
      </c>
      <c r="N539">
        <v>0</v>
      </c>
      <c r="O539">
        <v>0</v>
      </c>
      <c r="P539">
        <v>0</v>
      </c>
      <c r="Q539">
        <v>0</v>
      </c>
      <c r="R539">
        <v>0</v>
      </c>
      <c r="S539">
        <v>0</v>
      </c>
      <c r="T539">
        <v>0</v>
      </c>
      <c r="U539">
        <v>0</v>
      </c>
      <c r="V539">
        <v>0</v>
      </c>
      <c r="W539">
        <v>0</v>
      </c>
      <c r="X539">
        <v>0</v>
      </c>
      <c r="Y539">
        <v>0</v>
      </c>
      <c r="Z539">
        <v>0</v>
      </c>
      <c r="AA539">
        <v>0</v>
      </c>
      <c r="AB539">
        <v>0</v>
      </c>
      <c r="AC539">
        <v>0</v>
      </c>
      <c r="AD539">
        <v>0</v>
      </c>
      <c r="AE539">
        <v>0</v>
      </c>
    </row>
    <row r="540" spans="1:31" x14ac:dyDescent="0.2">
      <c r="A540">
        <v>1674</v>
      </c>
      <c r="B540">
        <v>1</v>
      </c>
      <c r="C540" t="s">
        <v>501</v>
      </c>
      <c r="D540" t="s">
        <v>403</v>
      </c>
      <c r="E540">
        <v>41121</v>
      </c>
      <c r="F540">
        <v>40420</v>
      </c>
      <c r="G540" t="s">
        <v>241</v>
      </c>
      <c r="H540">
        <v>0</v>
      </c>
      <c r="I540">
        <v>0</v>
      </c>
      <c r="J540">
        <v>0</v>
      </c>
      <c r="K540">
        <v>0</v>
      </c>
      <c r="L540">
        <v>0</v>
      </c>
      <c r="M540">
        <v>0</v>
      </c>
      <c r="N540">
        <v>0</v>
      </c>
      <c r="O540">
        <v>0</v>
      </c>
      <c r="P540">
        <v>0</v>
      </c>
      <c r="Q540">
        <v>0</v>
      </c>
      <c r="R540">
        <v>0</v>
      </c>
      <c r="S540">
        <v>0</v>
      </c>
      <c r="T540">
        <v>0</v>
      </c>
      <c r="U540">
        <v>0</v>
      </c>
      <c r="V540">
        <v>0</v>
      </c>
      <c r="W540">
        <v>0</v>
      </c>
      <c r="X540">
        <v>0</v>
      </c>
      <c r="Y540">
        <v>0</v>
      </c>
      <c r="Z540">
        <v>0</v>
      </c>
      <c r="AA540">
        <v>0</v>
      </c>
      <c r="AB540">
        <v>0</v>
      </c>
      <c r="AC540">
        <v>0</v>
      </c>
      <c r="AD540">
        <v>0</v>
      </c>
      <c r="AE540">
        <v>0</v>
      </c>
    </row>
    <row r="541" spans="1:31" x14ac:dyDescent="0.2">
      <c r="A541">
        <v>1679</v>
      </c>
      <c r="B541">
        <v>1</v>
      </c>
      <c r="C541" t="s">
        <v>502</v>
      </c>
      <c r="D541" t="s">
        <v>405</v>
      </c>
      <c r="E541">
        <v>41403</v>
      </c>
      <c r="F541">
        <v>40420</v>
      </c>
      <c r="G541" t="s">
        <v>241</v>
      </c>
      <c r="H541">
        <v>83000</v>
      </c>
      <c r="I541">
        <v>83000</v>
      </c>
      <c r="J541">
        <v>83000</v>
      </c>
      <c r="K541">
        <v>83000</v>
      </c>
      <c r="L541">
        <v>83000</v>
      </c>
      <c r="M541">
        <v>83000</v>
      </c>
      <c r="N541">
        <v>83000</v>
      </c>
      <c r="O541">
        <v>83000</v>
      </c>
      <c r="P541">
        <v>83000</v>
      </c>
      <c r="Q541">
        <v>83000</v>
      </c>
      <c r="R541">
        <v>83000</v>
      </c>
      <c r="S541">
        <v>87000</v>
      </c>
      <c r="T541">
        <v>66400</v>
      </c>
      <c r="U541">
        <v>66400</v>
      </c>
      <c r="V541">
        <v>66400</v>
      </c>
      <c r="W541">
        <v>66400</v>
      </c>
      <c r="X541">
        <v>66400</v>
      </c>
      <c r="Y541">
        <v>66400</v>
      </c>
      <c r="Z541">
        <v>66400</v>
      </c>
      <c r="AA541">
        <v>66400</v>
      </c>
      <c r="AB541">
        <v>66400</v>
      </c>
      <c r="AC541">
        <v>66400</v>
      </c>
      <c r="AD541">
        <v>66400</v>
      </c>
      <c r="AE541">
        <v>69600</v>
      </c>
    </row>
    <row r="542" spans="1:31" x14ac:dyDescent="0.2">
      <c r="A542">
        <v>1682</v>
      </c>
      <c r="B542">
        <v>1</v>
      </c>
      <c r="C542" t="s">
        <v>503</v>
      </c>
      <c r="D542" t="s">
        <v>403</v>
      </c>
      <c r="E542">
        <v>41123</v>
      </c>
      <c r="F542">
        <v>40420</v>
      </c>
      <c r="G542" t="s">
        <v>241</v>
      </c>
      <c r="H542">
        <v>0</v>
      </c>
      <c r="I542">
        <v>0</v>
      </c>
      <c r="J542">
        <v>0</v>
      </c>
      <c r="K542">
        <v>0</v>
      </c>
      <c r="L542">
        <v>0</v>
      </c>
      <c r="M542">
        <v>0</v>
      </c>
      <c r="N542">
        <v>0</v>
      </c>
      <c r="O542">
        <v>0</v>
      </c>
      <c r="P542">
        <v>0</v>
      </c>
      <c r="Q542">
        <v>0</v>
      </c>
      <c r="R542">
        <v>0</v>
      </c>
      <c r="S542">
        <v>0</v>
      </c>
      <c r="T542">
        <v>0</v>
      </c>
      <c r="U542">
        <v>0</v>
      </c>
      <c r="V542">
        <v>0</v>
      </c>
      <c r="W542">
        <v>0</v>
      </c>
      <c r="X542">
        <v>0</v>
      </c>
      <c r="Y542">
        <v>0</v>
      </c>
      <c r="Z542">
        <v>0</v>
      </c>
      <c r="AA542">
        <v>0</v>
      </c>
      <c r="AB542">
        <v>0</v>
      </c>
      <c r="AC542">
        <v>0</v>
      </c>
      <c r="AD542">
        <v>0</v>
      </c>
      <c r="AE542">
        <v>0</v>
      </c>
    </row>
    <row r="543" spans="1:31" x14ac:dyDescent="0.2">
      <c r="A543">
        <v>1686</v>
      </c>
      <c r="B543">
        <v>1</v>
      </c>
      <c r="C543" t="s">
        <v>504</v>
      </c>
      <c r="D543" t="s">
        <v>403</v>
      </c>
      <c r="E543">
        <v>41123</v>
      </c>
      <c r="F543">
        <v>40420</v>
      </c>
      <c r="G543" t="s">
        <v>241</v>
      </c>
      <c r="H543">
        <v>0</v>
      </c>
      <c r="I543">
        <v>0</v>
      </c>
      <c r="J543">
        <v>0</v>
      </c>
      <c r="K543">
        <v>0</v>
      </c>
      <c r="L543">
        <v>0</v>
      </c>
      <c r="M543">
        <v>0</v>
      </c>
      <c r="N543">
        <v>0</v>
      </c>
      <c r="O543">
        <v>0</v>
      </c>
      <c r="P543">
        <v>0</v>
      </c>
      <c r="Q543">
        <v>0</v>
      </c>
      <c r="R543">
        <v>0</v>
      </c>
      <c r="S543">
        <v>0</v>
      </c>
      <c r="T543">
        <v>0</v>
      </c>
      <c r="U543">
        <v>0</v>
      </c>
      <c r="V543">
        <v>0</v>
      </c>
      <c r="W543">
        <v>0</v>
      </c>
      <c r="X543">
        <v>0</v>
      </c>
      <c r="Y543">
        <v>0</v>
      </c>
      <c r="Z543">
        <v>0</v>
      </c>
      <c r="AA543">
        <v>0</v>
      </c>
      <c r="AB543">
        <v>0</v>
      </c>
      <c r="AC543">
        <v>0</v>
      </c>
      <c r="AD543">
        <v>0</v>
      </c>
      <c r="AE543">
        <v>0</v>
      </c>
    </row>
    <row r="544" spans="1:31" x14ac:dyDescent="0.2">
      <c r="A544">
        <v>1687</v>
      </c>
      <c r="B544">
        <v>1</v>
      </c>
      <c r="C544" t="s">
        <v>505</v>
      </c>
      <c r="D544" t="s">
        <v>403</v>
      </c>
      <c r="E544">
        <v>41121</v>
      </c>
      <c r="F544">
        <v>40420</v>
      </c>
      <c r="G544" t="s">
        <v>241</v>
      </c>
      <c r="H544">
        <v>0</v>
      </c>
      <c r="I544">
        <v>0</v>
      </c>
      <c r="J544">
        <v>0</v>
      </c>
      <c r="K544">
        <v>0</v>
      </c>
      <c r="L544">
        <v>0</v>
      </c>
      <c r="M544">
        <v>0</v>
      </c>
      <c r="N544">
        <v>0</v>
      </c>
      <c r="O544">
        <v>0</v>
      </c>
      <c r="P544">
        <v>0</v>
      </c>
      <c r="Q544">
        <v>0</v>
      </c>
      <c r="R544">
        <v>0</v>
      </c>
      <c r="S544">
        <v>0</v>
      </c>
      <c r="T544">
        <v>0</v>
      </c>
      <c r="U544">
        <v>0</v>
      </c>
      <c r="V544">
        <v>0</v>
      </c>
      <c r="W544">
        <v>100000</v>
      </c>
      <c r="X544">
        <v>0</v>
      </c>
      <c r="Y544">
        <v>0</v>
      </c>
      <c r="Z544">
        <v>0</v>
      </c>
      <c r="AA544">
        <v>0</v>
      </c>
      <c r="AB544">
        <v>0</v>
      </c>
      <c r="AC544">
        <v>0</v>
      </c>
      <c r="AD544">
        <v>0</v>
      </c>
      <c r="AE544">
        <v>0</v>
      </c>
    </row>
    <row r="545" spans="1:31" x14ac:dyDescent="0.2">
      <c r="A545">
        <v>1689</v>
      </c>
      <c r="B545">
        <v>1</v>
      </c>
      <c r="C545" t="s">
        <v>506</v>
      </c>
      <c r="D545" t="s">
        <v>405</v>
      </c>
      <c r="E545">
        <v>41401</v>
      </c>
      <c r="F545">
        <v>40420</v>
      </c>
      <c r="G545" t="s">
        <v>241</v>
      </c>
      <c r="H545">
        <v>0</v>
      </c>
      <c r="I545">
        <v>0</v>
      </c>
      <c r="J545">
        <v>0</v>
      </c>
      <c r="K545">
        <v>0</v>
      </c>
      <c r="L545">
        <v>0</v>
      </c>
      <c r="M545">
        <v>0</v>
      </c>
      <c r="N545">
        <v>0</v>
      </c>
      <c r="O545">
        <v>0</v>
      </c>
      <c r="P545">
        <v>0</v>
      </c>
      <c r="Q545">
        <v>0</v>
      </c>
      <c r="R545">
        <v>0</v>
      </c>
      <c r="S545">
        <v>0</v>
      </c>
      <c r="T545">
        <v>0</v>
      </c>
      <c r="U545">
        <v>0</v>
      </c>
      <c r="V545">
        <v>0</v>
      </c>
      <c r="W545">
        <v>0</v>
      </c>
      <c r="X545">
        <v>0</v>
      </c>
      <c r="Y545">
        <v>0</v>
      </c>
      <c r="Z545">
        <v>0</v>
      </c>
      <c r="AA545">
        <v>0</v>
      </c>
      <c r="AB545">
        <v>0</v>
      </c>
      <c r="AC545">
        <v>0</v>
      </c>
      <c r="AD545">
        <v>0</v>
      </c>
      <c r="AE545">
        <v>0</v>
      </c>
    </row>
    <row r="546" spans="1:31" x14ac:dyDescent="0.2">
      <c r="A546">
        <v>1693</v>
      </c>
      <c r="B546">
        <v>1</v>
      </c>
      <c r="C546" t="s">
        <v>507</v>
      </c>
      <c r="D546" t="s">
        <v>405</v>
      </c>
      <c r="E546">
        <v>41403</v>
      </c>
      <c r="F546">
        <v>40420</v>
      </c>
      <c r="G546" t="s">
        <v>241</v>
      </c>
      <c r="H546">
        <v>0</v>
      </c>
      <c r="I546">
        <v>0</v>
      </c>
      <c r="J546">
        <v>0</v>
      </c>
      <c r="K546">
        <v>0</v>
      </c>
      <c r="L546">
        <v>0</v>
      </c>
      <c r="M546">
        <v>0</v>
      </c>
      <c r="N546">
        <v>0</v>
      </c>
      <c r="O546">
        <v>0</v>
      </c>
      <c r="P546">
        <v>0</v>
      </c>
      <c r="Q546">
        <v>0</v>
      </c>
      <c r="R546">
        <v>0</v>
      </c>
      <c r="S546">
        <v>0</v>
      </c>
      <c r="T546">
        <v>0</v>
      </c>
      <c r="U546">
        <v>0</v>
      </c>
      <c r="V546">
        <v>0</v>
      </c>
      <c r="W546">
        <v>0</v>
      </c>
      <c r="X546">
        <v>0</v>
      </c>
      <c r="Y546">
        <v>0</v>
      </c>
      <c r="Z546">
        <v>0</v>
      </c>
      <c r="AA546">
        <v>0</v>
      </c>
      <c r="AB546">
        <v>0</v>
      </c>
      <c r="AC546">
        <v>0</v>
      </c>
      <c r="AD546">
        <v>0</v>
      </c>
      <c r="AE546">
        <v>0</v>
      </c>
    </row>
    <row r="547" spans="1:31" x14ac:dyDescent="0.2">
      <c r="A547">
        <v>1695</v>
      </c>
      <c r="B547">
        <v>1</v>
      </c>
      <c r="C547" t="s">
        <v>508</v>
      </c>
      <c r="D547" t="s">
        <v>403</v>
      </c>
      <c r="E547">
        <v>41121</v>
      </c>
      <c r="F547">
        <v>40420</v>
      </c>
      <c r="G547" t="s">
        <v>241</v>
      </c>
      <c r="H547">
        <v>0</v>
      </c>
      <c r="I547">
        <v>0</v>
      </c>
      <c r="J547">
        <v>0</v>
      </c>
      <c r="K547">
        <v>0</v>
      </c>
      <c r="L547">
        <v>0</v>
      </c>
      <c r="M547">
        <v>0</v>
      </c>
      <c r="N547">
        <v>0</v>
      </c>
      <c r="O547">
        <v>0</v>
      </c>
      <c r="P547">
        <v>0</v>
      </c>
      <c r="Q547">
        <v>0</v>
      </c>
      <c r="R547">
        <v>0</v>
      </c>
      <c r="S547">
        <v>0</v>
      </c>
      <c r="T547">
        <v>0</v>
      </c>
      <c r="U547">
        <v>0</v>
      </c>
      <c r="V547">
        <v>0</v>
      </c>
      <c r="W547">
        <v>0</v>
      </c>
      <c r="X547">
        <v>0</v>
      </c>
      <c r="Y547">
        <v>0</v>
      </c>
      <c r="Z547">
        <v>0</v>
      </c>
      <c r="AA547">
        <v>0</v>
      </c>
      <c r="AB547">
        <v>0</v>
      </c>
      <c r="AC547">
        <v>0</v>
      </c>
      <c r="AD547">
        <v>0</v>
      </c>
      <c r="AE547">
        <v>0</v>
      </c>
    </row>
    <row r="548" spans="1:31" x14ac:dyDescent="0.2">
      <c r="A548">
        <v>1696</v>
      </c>
      <c r="B548">
        <v>1</v>
      </c>
      <c r="C548" t="s">
        <v>509</v>
      </c>
      <c r="D548" t="s">
        <v>403</v>
      </c>
      <c r="E548">
        <v>41121</v>
      </c>
      <c r="F548">
        <v>40420</v>
      </c>
      <c r="G548" t="s">
        <v>241</v>
      </c>
      <c r="H548">
        <v>0</v>
      </c>
      <c r="I548">
        <v>0</v>
      </c>
      <c r="J548">
        <v>0</v>
      </c>
      <c r="K548">
        <v>0</v>
      </c>
      <c r="L548">
        <v>0</v>
      </c>
      <c r="M548">
        <v>0</v>
      </c>
      <c r="N548">
        <v>0</v>
      </c>
      <c r="O548">
        <v>0</v>
      </c>
      <c r="P548">
        <v>0</v>
      </c>
      <c r="Q548">
        <v>0</v>
      </c>
      <c r="R548">
        <v>0</v>
      </c>
      <c r="S548">
        <v>0</v>
      </c>
      <c r="T548">
        <v>0</v>
      </c>
      <c r="U548">
        <v>0</v>
      </c>
      <c r="V548">
        <v>0</v>
      </c>
      <c r="W548">
        <v>0</v>
      </c>
      <c r="X548">
        <v>0</v>
      </c>
      <c r="Y548">
        <v>0</v>
      </c>
      <c r="Z548">
        <v>0</v>
      </c>
      <c r="AA548">
        <v>0</v>
      </c>
      <c r="AB548">
        <v>0</v>
      </c>
      <c r="AC548">
        <v>0</v>
      </c>
      <c r="AD548">
        <v>0</v>
      </c>
      <c r="AE548">
        <v>0</v>
      </c>
    </row>
    <row r="549" spans="1:31" x14ac:dyDescent="0.2">
      <c r="A549">
        <v>1697</v>
      </c>
      <c r="B549">
        <v>1</v>
      </c>
      <c r="C549" t="s">
        <v>510</v>
      </c>
      <c r="D549" t="s">
        <v>403</v>
      </c>
      <c r="E549">
        <v>41122</v>
      </c>
      <c r="F549">
        <v>40420</v>
      </c>
      <c r="G549" t="s">
        <v>241</v>
      </c>
      <c r="H549">
        <v>0</v>
      </c>
      <c r="I549">
        <v>0</v>
      </c>
      <c r="J549">
        <v>0</v>
      </c>
      <c r="K549">
        <v>0</v>
      </c>
      <c r="L549">
        <v>0</v>
      </c>
      <c r="M549">
        <v>0</v>
      </c>
      <c r="N549">
        <v>0</v>
      </c>
      <c r="O549">
        <v>0</v>
      </c>
      <c r="P549">
        <v>0</v>
      </c>
      <c r="Q549">
        <v>0</v>
      </c>
      <c r="R549">
        <v>0</v>
      </c>
      <c r="S549">
        <v>0</v>
      </c>
      <c r="T549">
        <v>0</v>
      </c>
      <c r="U549">
        <v>0</v>
      </c>
      <c r="V549">
        <v>0</v>
      </c>
      <c r="W549">
        <v>0</v>
      </c>
      <c r="X549">
        <v>0</v>
      </c>
      <c r="Y549">
        <v>0</v>
      </c>
      <c r="Z549">
        <v>0</v>
      </c>
      <c r="AA549">
        <v>0</v>
      </c>
      <c r="AB549">
        <v>0</v>
      </c>
      <c r="AC549">
        <v>0</v>
      </c>
      <c r="AD549">
        <v>0</v>
      </c>
      <c r="AE549">
        <v>0</v>
      </c>
    </row>
    <row r="550" spans="1:31" x14ac:dyDescent="0.2">
      <c r="A550">
        <v>1708</v>
      </c>
      <c r="B550">
        <v>1</v>
      </c>
      <c r="C550" t="s">
        <v>511</v>
      </c>
      <c r="D550" t="s">
        <v>231</v>
      </c>
      <c r="E550">
        <v>45000</v>
      </c>
      <c r="F550">
        <v>40450</v>
      </c>
      <c r="G550" t="s">
        <v>241</v>
      </c>
      <c r="H550">
        <v>0</v>
      </c>
      <c r="I550">
        <v>0</v>
      </c>
      <c r="J550">
        <v>0</v>
      </c>
      <c r="K550">
        <v>0</v>
      </c>
      <c r="L550">
        <v>0</v>
      </c>
      <c r="M550">
        <v>0</v>
      </c>
      <c r="N550">
        <v>0</v>
      </c>
      <c r="O550">
        <v>0</v>
      </c>
      <c r="P550">
        <v>0</v>
      </c>
      <c r="Q550">
        <v>0</v>
      </c>
      <c r="R550">
        <v>0</v>
      </c>
      <c r="S550">
        <v>0</v>
      </c>
      <c r="T550">
        <v>0</v>
      </c>
      <c r="U550">
        <v>0</v>
      </c>
      <c r="V550">
        <v>0</v>
      </c>
      <c r="W550">
        <v>0</v>
      </c>
      <c r="X550">
        <v>0</v>
      </c>
      <c r="Y550">
        <v>0</v>
      </c>
      <c r="Z550">
        <v>0</v>
      </c>
      <c r="AA550">
        <v>0</v>
      </c>
      <c r="AB550">
        <v>0</v>
      </c>
      <c r="AC550">
        <v>0</v>
      </c>
      <c r="AD550">
        <v>71700</v>
      </c>
      <c r="AE550">
        <v>0</v>
      </c>
    </row>
    <row r="551" spans="1:31" x14ac:dyDescent="0.2">
      <c r="A551">
        <v>1709</v>
      </c>
      <c r="B551">
        <v>1</v>
      </c>
      <c r="C551" t="s">
        <v>512</v>
      </c>
      <c r="D551" t="s">
        <v>231</v>
      </c>
      <c r="E551">
        <v>45000</v>
      </c>
      <c r="F551">
        <v>40450</v>
      </c>
      <c r="G551" t="s">
        <v>241</v>
      </c>
      <c r="H551">
        <v>0</v>
      </c>
      <c r="I551">
        <v>0</v>
      </c>
      <c r="J551">
        <v>0</v>
      </c>
      <c r="K551">
        <v>0</v>
      </c>
      <c r="L551">
        <v>0</v>
      </c>
      <c r="M551">
        <v>0</v>
      </c>
      <c r="N551">
        <v>0</v>
      </c>
      <c r="O551">
        <v>0</v>
      </c>
      <c r="P551">
        <v>0</v>
      </c>
      <c r="Q551">
        <v>0</v>
      </c>
      <c r="R551">
        <v>0</v>
      </c>
      <c r="S551">
        <v>0</v>
      </c>
      <c r="T551">
        <v>0</v>
      </c>
      <c r="U551">
        <v>0</v>
      </c>
      <c r="V551">
        <v>0</v>
      </c>
      <c r="W551">
        <v>0</v>
      </c>
      <c r="X551">
        <v>0</v>
      </c>
      <c r="Y551">
        <v>0</v>
      </c>
      <c r="Z551">
        <v>0</v>
      </c>
      <c r="AA551">
        <v>0</v>
      </c>
      <c r="AB551">
        <v>0</v>
      </c>
      <c r="AC551">
        <v>0</v>
      </c>
      <c r="AD551">
        <v>0</v>
      </c>
      <c r="AE551">
        <v>0</v>
      </c>
    </row>
    <row r="552" spans="1:31" x14ac:dyDescent="0.2">
      <c r="A552">
        <v>1720</v>
      </c>
      <c r="B552">
        <v>1</v>
      </c>
      <c r="C552" t="s">
        <v>513</v>
      </c>
      <c r="D552" t="s">
        <v>514</v>
      </c>
      <c r="E552">
        <v>45000</v>
      </c>
      <c r="F552">
        <v>40450</v>
      </c>
      <c r="G552" t="s">
        <v>241</v>
      </c>
      <c r="H552">
        <v>0</v>
      </c>
      <c r="I552">
        <v>0</v>
      </c>
      <c r="J552">
        <v>0</v>
      </c>
      <c r="K552">
        <v>0</v>
      </c>
      <c r="L552">
        <v>0</v>
      </c>
      <c r="M552">
        <v>0</v>
      </c>
      <c r="N552">
        <v>0</v>
      </c>
      <c r="O552">
        <v>0</v>
      </c>
      <c r="P552">
        <v>0</v>
      </c>
      <c r="Q552">
        <v>0</v>
      </c>
      <c r="R552">
        <v>0</v>
      </c>
      <c r="S552">
        <v>0</v>
      </c>
      <c r="T552">
        <v>0</v>
      </c>
      <c r="U552">
        <v>0</v>
      </c>
      <c r="V552">
        <v>0</v>
      </c>
      <c r="W552">
        <v>0</v>
      </c>
      <c r="X552">
        <v>0</v>
      </c>
      <c r="Y552">
        <v>0</v>
      </c>
      <c r="Z552">
        <v>0</v>
      </c>
      <c r="AA552">
        <v>0</v>
      </c>
      <c r="AB552">
        <v>0</v>
      </c>
      <c r="AC552">
        <v>0</v>
      </c>
      <c r="AD552">
        <v>0</v>
      </c>
      <c r="AE552">
        <v>0</v>
      </c>
    </row>
    <row r="553" spans="1:31" x14ac:dyDescent="0.2">
      <c r="A553">
        <v>1721</v>
      </c>
      <c r="B553">
        <v>1</v>
      </c>
      <c r="C553" t="s">
        <v>515</v>
      </c>
      <c r="D553" t="s">
        <v>514</v>
      </c>
      <c r="E553">
        <v>45000</v>
      </c>
      <c r="F553">
        <v>40450</v>
      </c>
      <c r="G553" t="s">
        <v>241</v>
      </c>
      <c r="H553">
        <v>0</v>
      </c>
      <c r="I553">
        <v>0</v>
      </c>
      <c r="J553">
        <v>0</v>
      </c>
      <c r="K553">
        <v>0</v>
      </c>
      <c r="L553">
        <v>0</v>
      </c>
      <c r="M553">
        <v>0</v>
      </c>
      <c r="N553">
        <v>0</v>
      </c>
      <c r="O553">
        <v>0</v>
      </c>
      <c r="P553">
        <v>0</v>
      </c>
      <c r="Q553">
        <v>0</v>
      </c>
      <c r="R553">
        <v>0</v>
      </c>
      <c r="S553">
        <v>0</v>
      </c>
      <c r="T553">
        <v>0</v>
      </c>
      <c r="U553">
        <v>0</v>
      </c>
      <c r="V553">
        <v>0</v>
      </c>
      <c r="W553">
        <v>0</v>
      </c>
      <c r="X553">
        <v>0</v>
      </c>
      <c r="Y553">
        <v>0</v>
      </c>
      <c r="Z553">
        <v>0</v>
      </c>
      <c r="AA553">
        <v>0</v>
      </c>
      <c r="AB553">
        <v>0</v>
      </c>
      <c r="AC553">
        <v>0</v>
      </c>
      <c r="AD553">
        <v>0</v>
      </c>
      <c r="AE553">
        <v>0</v>
      </c>
    </row>
    <row r="554" spans="1:31" x14ac:dyDescent="0.2">
      <c r="A554">
        <v>1735</v>
      </c>
      <c r="B554">
        <v>1</v>
      </c>
      <c r="C554" t="s">
        <v>516</v>
      </c>
      <c r="D554" t="s">
        <v>231</v>
      </c>
      <c r="E554">
        <v>45000</v>
      </c>
      <c r="F554">
        <v>40450</v>
      </c>
      <c r="G554" t="s">
        <v>241</v>
      </c>
      <c r="H554">
        <v>0</v>
      </c>
      <c r="I554">
        <v>0</v>
      </c>
      <c r="J554">
        <v>0</v>
      </c>
      <c r="K554">
        <v>0</v>
      </c>
      <c r="L554">
        <v>0</v>
      </c>
      <c r="M554">
        <v>0</v>
      </c>
      <c r="N554">
        <v>0</v>
      </c>
      <c r="O554">
        <v>0</v>
      </c>
      <c r="P554">
        <v>0</v>
      </c>
      <c r="Q554">
        <v>0</v>
      </c>
      <c r="R554">
        <v>0</v>
      </c>
      <c r="S554">
        <v>0</v>
      </c>
      <c r="T554">
        <v>0</v>
      </c>
      <c r="U554">
        <v>0</v>
      </c>
      <c r="V554">
        <v>0</v>
      </c>
      <c r="W554">
        <v>301088</v>
      </c>
      <c r="X554">
        <v>0</v>
      </c>
      <c r="Y554">
        <v>0</v>
      </c>
      <c r="Z554">
        <v>0</v>
      </c>
      <c r="AA554">
        <v>0</v>
      </c>
      <c r="AB554">
        <v>0</v>
      </c>
      <c r="AC554">
        <v>0</v>
      </c>
      <c r="AD554">
        <v>0</v>
      </c>
      <c r="AE554">
        <v>0</v>
      </c>
    </row>
    <row r="555" spans="1:31" x14ac:dyDescent="0.2">
      <c r="A555">
        <v>1737</v>
      </c>
      <c r="B555">
        <v>1</v>
      </c>
      <c r="C555" t="s">
        <v>517</v>
      </c>
      <c r="D555" t="s">
        <v>231</v>
      </c>
      <c r="E555">
        <v>45000</v>
      </c>
      <c r="F555">
        <v>40450</v>
      </c>
      <c r="G555" t="s">
        <v>241</v>
      </c>
      <c r="H555">
        <v>0</v>
      </c>
      <c r="I555">
        <v>0</v>
      </c>
      <c r="J555">
        <v>0</v>
      </c>
      <c r="K555">
        <v>0</v>
      </c>
      <c r="L555">
        <v>0</v>
      </c>
      <c r="M555">
        <v>0</v>
      </c>
      <c r="N555">
        <v>0</v>
      </c>
      <c r="O555">
        <v>0</v>
      </c>
      <c r="P555">
        <v>0</v>
      </c>
      <c r="Q555">
        <v>0</v>
      </c>
      <c r="R555">
        <v>0</v>
      </c>
      <c r="S555">
        <v>0</v>
      </c>
      <c r="T555">
        <v>0</v>
      </c>
      <c r="U555">
        <v>0</v>
      </c>
      <c r="V555">
        <v>0</v>
      </c>
      <c r="W555">
        <v>0</v>
      </c>
      <c r="X555">
        <v>0</v>
      </c>
      <c r="Y555">
        <v>0</v>
      </c>
      <c r="Z555">
        <v>0</v>
      </c>
      <c r="AA555">
        <v>0</v>
      </c>
      <c r="AB555">
        <v>0</v>
      </c>
      <c r="AC555">
        <v>0</v>
      </c>
      <c r="AD555">
        <v>0</v>
      </c>
      <c r="AE555">
        <v>0</v>
      </c>
    </row>
    <row r="556" spans="1:31" x14ac:dyDescent="0.2">
      <c r="A556">
        <v>1743</v>
      </c>
      <c r="B556">
        <v>1</v>
      </c>
      <c r="C556" t="s">
        <v>518</v>
      </c>
      <c r="D556" t="s">
        <v>231</v>
      </c>
      <c r="E556">
        <v>45000</v>
      </c>
      <c r="F556">
        <v>40450</v>
      </c>
      <c r="G556" t="s">
        <v>241</v>
      </c>
      <c r="H556">
        <v>0</v>
      </c>
      <c r="I556">
        <v>0</v>
      </c>
      <c r="J556">
        <v>0</v>
      </c>
      <c r="K556">
        <v>0</v>
      </c>
      <c r="L556">
        <v>0</v>
      </c>
      <c r="M556">
        <v>0</v>
      </c>
      <c r="N556">
        <v>0</v>
      </c>
      <c r="O556">
        <v>0</v>
      </c>
      <c r="P556">
        <v>0</v>
      </c>
      <c r="Q556">
        <v>0</v>
      </c>
      <c r="R556">
        <v>0</v>
      </c>
      <c r="S556">
        <v>0</v>
      </c>
      <c r="T556">
        <v>0</v>
      </c>
      <c r="U556">
        <v>0</v>
      </c>
      <c r="V556">
        <v>0</v>
      </c>
      <c r="W556">
        <v>0</v>
      </c>
      <c r="X556">
        <v>0</v>
      </c>
      <c r="Y556">
        <v>0</v>
      </c>
      <c r="Z556">
        <v>0</v>
      </c>
      <c r="AA556">
        <v>0</v>
      </c>
      <c r="AB556">
        <v>0</v>
      </c>
      <c r="AC556">
        <v>0</v>
      </c>
      <c r="AD556">
        <v>0</v>
      </c>
      <c r="AE556">
        <v>0</v>
      </c>
    </row>
    <row r="557" spans="1:31" x14ac:dyDescent="0.2">
      <c r="A557">
        <v>1744</v>
      </c>
      <c r="B557">
        <v>1</v>
      </c>
      <c r="C557" t="s">
        <v>519</v>
      </c>
      <c r="D557" t="s">
        <v>231</v>
      </c>
      <c r="E557">
        <v>45000</v>
      </c>
      <c r="F557">
        <v>40450</v>
      </c>
      <c r="G557" t="s">
        <v>241</v>
      </c>
      <c r="H557">
        <v>0</v>
      </c>
      <c r="I557">
        <v>0</v>
      </c>
      <c r="J557">
        <v>0</v>
      </c>
      <c r="K557">
        <v>0</v>
      </c>
      <c r="L557">
        <v>0</v>
      </c>
      <c r="M557">
        <v>0</v>
      </c>
      <c r="N557">
        <v>0</v>
      </c>
      <c r="O557">
        <v>0</v>
      </c>
      <c r="P557">
        <v>0</v>
      </c>
      <c r="Q557">
        <v>0</v>
      </c>
      <c r="R557">
        <v>0</v>
      </c>
      <c r="S557">
        <v>0</v>
      </c>
      <c r="T557">
        <v>0</v>
      </c>
      <c r="U557">
        <v>0</v>
      </c>
      <c r="V557">
        <v>0</v>
      </c>
      <c r="W557">
        <v>0</v>
      </c>
      <c r="X557">
        <v>0</v>
      </c>
      <c r="Y557">
        <v>64212</v>
      </c>
      <c r="Z557">
        <v>0</v>
      </c>
      <c r="AA557">
        <v>0</v>
      </c>
      <c r="AB557">
        <v>0</v>
      </c>
      <c r="AC557">
        <v>0</v>
      </c>
      <c r="AD557">
        <v>0</v>
      </c>
      <c r="AE557">
        <v>0</v>
      </c>
    </row>
    <row r="558" spans="1:31" x14ac:dyDescent="0.2">
      <c r="A558">
        <v>1747</v>
      </c>
      <c r="B558">
        <v>1</v>
      </c>
      <c r="C558" t="s">
        <v>520</v>
      </c>
      <c r="D558" t="s">
        <v>231</v>
      </c>
      <c r="E558">
        <v>45000</v>
      </c>
      <c r="F558">
        <v>40450</v>
      </c>
      <c r="G558" t="s">
        <v>241</v>
      </c>
      <c r="H558">
        <v>0</v>
      </c>
      <c r="I558">
        <v>0</v>
      </c>
      <c r="J558">
        <v>0</v>
      </c>
      <c r="K558">
        <v>0</v>
      </c>
      <c r="L558">
        <v>0</v>
      </c>
      <c r="M558">
        <v>0</v>
      </c>
      <c r="N558">
        <v>0</v>
      </c>
      <c r="O558">
        <v>0</v>
      </c>
      <c r="P558">
        <v>0</v>
      </c>
      <c r="Q558">
        <v>0</v>
      </c>
      <c r="R558">
        <v>0</v>
      </c>
      <c r="S558">
        <v>0</v>
      </c>
      <c r="T558">
        <v>0</v>
      </c>
      <c r="U558">
        <v>0</v>
      </c>
      <c r="V558">
        <v>0</v>
      </c>
      <c r="W558">
        <v>0</v>
      </c>
      <c r="X558">
        <v>0</v>
      </c>
      <c r="Y558">
        <v>0</v>
      </c>
      <c r="Z558">
        <v>0</v>
      </c>
      <c r="AA558">
        <v>0</v>
      </c>
      <c r="AB558">
        <v>0</v>
      </c>
      <c r="AC558">
        <v>0</v>
      </c>
      <c r="AD558">
        <v>21778</v>
      </c>
      <c r="AE558">
        <v>0</v>
      </c>
    </row>
    <row r="559" spans="1:31" x14ac:dyDescent="0.2">
      <c r="A559">
        <v>1749</v>
      </c>
      <c r="B559">
        <v>1</v>
      </c>
      <c r="C559" t="s">
        <v>521</v>
      </c>
      <c r="D559" t="s">
        <v>231</v>
      </c>
      <c r="E559">
        <v>45000</v>
      </c>
      <c r="F559">
        <v>40450</v>
      </c>
      <c r="G559" t="s">
        <v>241</v>
      </c>
      <c r="H559">
        <v>0</v>
      </c>
      <c r="I559">
        <v>0</v>
      </c>
      <c r="J559">
        <v>0</v>
      </c>
      <c r="K559">
        <v>0</v>
      </c>
      <c r="L559">
        <v>0</v>
      </c>
      <c r="M559">
        <v>0</v>
      </c>
      <c r="N559">
        <v>0</v>
      </c>
      <c r="O559">
        <v>0</v>
      </c>
      <c r="P559">
        <v>0</v>
      </c>
      <c r="Q559">
        <v>0</v>
      </c>
      <c r="R559">
        <v>0</v>
      </c>
      <c r="S559">
        <v>0</v>
      </c>
      <c r="T559">
        <v>0</v>
      </c>
      <c r="U559">
        <v>0</v>
      </c>
      <c r="V559">
        <v>0</v>
      </c>
      <c r="W559">
        <v>0</v>
      </c>
      <c r="X559">
        <v>0</v>
      </c>
      <c r="Y559">
        <v>0</v>
      </c>
      <c r="Z559">
        <v>0</v>
      </c>
      <c r="AA559">
        <v>0</v>
      </c>
      <c r="AB559">
        <v>0</v>
      </c>
      <c r="AC559">
        <v>0</v>
      </c>
      <c r="AD559">
        <v>0</v>
      </c>
      <c r="AE559">
        <v>0</v>
      </c>
    </row>
    <row r="560" spans="1:31" x14ac:dyDescent="0.2">
      <c r="A560">
        <v>1753</v>
      </c>
      <c r="B560">
        <v>1</v>
      </c>
      <c r="C560" t="s">
        <v>522</v>
      </c>
      <c r="D560" t="s">
        <v>231</v>
      </c>
      <c r="E560">
        <v>45000</v>
      </c>
      <c r="F560">
        <v>40450</v>
      </c>
      <c r="G560" t="s">
        <v>241</v>
      </c>
      <c r="H560">
        <v>0</v>
      </c>
      <c r="I560">
        <v>0</v>
      </c>
      <c r="J560">
        <v>0</v>
      </c>
      <c r="K560">
        <v>0</v>
      </c>
      <c r="L560">
        <v>0</v>
      </c>
      <c r="M560">
        <v>0</v>
      </c>
      <c r="N560">
        <v>0</v>
      </c>
      <c r="O560">
        <v>0</v>
      </c>
      <c r="P560">
        <v>0</v>
      </c>
      <c r="Q560">
        <v>0</v>
      </c>
      <c r="R560">
        <v>0</v>
      </c>
      <c r="S560">
        <v>0</v>
      </c>
      <c r="T560">
        <v>0</v>
      </c>
      <c r="U560">
        <v>0</v>
      </c>
      <c r="V560">
        <v>0</v>
      </c>
      <c r="W560">
        <v>0</v>
      </c>
      <c r="X560">
        <v>0</v>
      </c>
      <c r="Y560">
        <v>0</v>
      </c>
      <c r="Z560">
        <v>0</v>
      </c>
      <c r="AA560">
        <v>0</v>
      </c>
      <c r="AB560">
        <v>0</v>
      </c>
      <c r="AC560">
        <v>0</v>
      </c>
      <c r="AD560">
        <v>0</v>
      </c>
      <c r="AE560">
        <v>0</v>
      </c>
    </row>
    <row r="561" spans="1:31" x14ac:dyDescent="0.2">
      <c r="A561">
        <v>1754</v>
      </c>
      <c r="B561">
        <v>1</v>
      </c>
      <c r="C561" t="s">
        <v>523</v>
      </c>
      <c r="D561" t="s">
        <v>231</v>
      </c>
      <c r="E561">
        <v>45000</v>
      </c>
      <c r="F561">
        <v>40450</v>
      </c>
      <c r="G561" t="s">
        <v>241</v>
      </c>
      <c r="H561">
        <v>0</v>
      </c>
      <c r="I561">
        <v>0</v>
      </c>
      <c r="J561">
        <v>0</v>
      </c>
      <c r="K561">
        <v>0</v>
      </c>
      <c r="L561">
        <v>0</v>
      </c>
      <c r="M561">
        <v>0</v>
      </c>
      <c r="N561">
        <v>0</v>
      </c>
      <c r="O561">
        <v>0</v>
      </c>
      <c r="P561">
        <v>0</v>
      </c>
      <c r="Q561">
        <v>0</v>
      </c>
      <c r="R561">
        <v>0</v>
      </c>
      <c r="S561">
        <v>35000</v>
      </c>
      <c r="T561">
        <v>0</v>
      </c>
      <c r="U561">
        <v>0</v>
      </c>
      <c r="V561">
        <v>0</v>
      </c>
      <c r="W561">
        <v>0</v>
      </c>
      <c r="X561">
        <v>0</v>
      </c>
      <c r="Y561">
        <v>0</v>
      </c>
      <c r="Z561">
        <v>0</v>
      </c>
      <c r="AA561">
        <v>0</v>
      </c>
      <c r="AB561">
        <v>0</v>
      </c>
      <c r="AC561">
        <v>0</v>
      </c>
      <c r="AD561">
        <v>0</v>
      </c>
      <c r="AE561">
        <v>0</v>
      </c>
    </row>
    <row r="562" spans="1:31" x14ac:dyDescent="0.2">
      <c r="A562">
        <v>1757</v>
      </c>
      <c r="B562">
        <v>1</v>
      </c>
      <c r="C562" t="s">
        <v>524</v>
      </c>
      <c r="D562" t="s">
        <v>231</v>
      </c>
      <c r="E562">
        <v>45000</v>
      </c>
      <c r="F562">
        <v>40450</v>
      </c>
      <c r="G562" t="s">
        <v>241</v>
      </c>
      <c r="H562">
        <v>0</v>
      </c>
      <c r="I562">
        <v>0</v>
      </c>
      <c r="J562">
        <v>0</v>
      </c>
      <c r="K562">
        <v>0</v>
      </c>
      <c r="L562">
        <v>0</v>
      </c>
      <c r="M562">
        <v>0</v>
      </c>
      <c r="N562">
        <v>0</v>
      </c>
      <c r="O562">
        <v>0</v>
      </c>
      <c r="P562">
        <v>0</v>
      </c>
      <c r="Q562">
        <v>0</v>
      </c>
      <c r="R562">
        <v>0</v>
      </c>
      <c r="S562">
        <v>0</v>
      </c>
      <c r="T562">
        <v>0</v>
      </c>
      <c r="U562">
        <v>0</v>
      </c>
      <c r="V562">
        <v>0</v>
      </c>
      <c r="W562">
        <v>0</v>
      </c>
      <c r="X562">
        <v>0</v>
      </c>
      <c r="Y562">
        <v>0</v>
      </c>
      <c r="Z562">
        <v>0</v>
      </c>
      <c r="AA562">
        <v>0</v>
      </c>
      <c r="AB562">
        <v>0</v>
      </c>
      <c r="AC562">
        <v>0</v>
      </c>
      <c r="AD562">
        <v>0</v>
      </c>
      <c r="AE562">
        <v>0</v>
      </c>
    </row>
    <row r="563" spans="1:31" x14ac:dyDescent="0.2">
      <c r="A563">
        <v>1783</v>
      </c>
      <c r="B563">
        <v>1</v>
      </c>
      <c r="C563" t="s">
        <v>525</v>
      </c>
      <c r="D563" t="s">
        <v>231</v>
      </c>
      <c r="E563">
        <v>45000</v>
      </c>
      <c r="F563">
        <v>40450</v>
      </c>
      <c r="G563" t="s">
        <v>241</v>
      </c>
      <c r="H563">
        <v>0</v>
      </c>
      <c r="I563">
        <v>0</v>
      </c>
      <c r="J563">
        <v>0</v>
      </c>
      <c r="K563">
        <v>0</v>
      </c>
      <c r="L563">
        <v>0</v>
      </c>
      <c r="M563">
        <v>0</v>
      </c>
      <c r="N563">
        <v>0</v>
      </c>
      <c r="O563">
        <v>0</v>
      </c>
      <c r="P563">
        <v>0</v>
      </c>
      <c r="Q563">
        <v>0</v>
      </c>
      <c r="R563">
        <v>0</v>
      </c>
      <c r="S563">
        <v>0</v>
      </c>
      <c r="T563">
        <v>0</v>
      </c>
      <c r="U563">
        <v>0</v>
      </c>
      <c r="V563">
        <v>0</v>
      </c>
      <c r="W563">
        <v>0</v>
      </c>
      <c r="X563">
        <v>0</v>
      </c>
      <c r="Y563">
        <v>0</v>
      </c>
      <c r="Z563">
        <v>0</v>
      </c>
      <c r="AA563">
        <v>0</v>
      </c>
      <c r="AB563">
        <v>0</v>
      </c>
      <c r="AC563">
        <v>0</v>
      </c>
      <c r="AD563">
        <v>0</v>
      </c>
      <c r="AE563">
        <v>0</v>
      </c>
    </row>
    <row r="564" spans="1:31" x14ac:dyDescent="0.2">
      <c r="A564">
        <v>1786</v>
      </c>
      <c r="B564">
        <v>1</v>
      </c>
      <c r="C564" t="s">
        <v>526</v>
      </c>
      <c r="D564" t="s">
        <v>231</v>
      </c>
      <c r="E564">
        <v>45000</v>
      </c>
      <c r="F564">
        <v>40450</v>
      </c>
      <c r="G564" t="s">
        <v>241</v>
      </c>
      <c r="H564">
        <v>0</v>
      </c>
      <c r="I564">
        <v>0</v>
      </c>
      <c r="J564">
        <v>0</v>
      </c>
      <c r="K564">
        <v>0</v>
      </c>
      <c r="L564">
        <v>0</v>
      </c>
      <c r="M564">
        <v>0</v>
      </c>
      <c r="N564">
        <v>0</v>
      </c>
      <c r="O564">
        <v>0</v>
      </c>
      <c r="P564">
        <v>0</v>
      </c>
      <c r="Q564">
        <v>0</v>
      </c>
      <c r="R564">
        <v>0</v>
      </c>
      <c r="S564">
        <v>0</v>
      </c>
      <c r="T564">
        <v>0</v>
      </c>
      <c r="U564">
        <v>0</v>
      </c>
      <c r="V564">
        <v>0</v>
      </c>
      <c r="W564">
        <v>0</v>
      </c>
      <c r="X564">
        <v>0</v>
      </c>
      <c r="Y564">
        <v>0</v>
      </c>
      <c r="Z564">
        <v>0</v>
      </c>
      <c r="AA564">
        <v>0</v>
      </c>
      <c r="AB564">
        <v>0</v>
      </c>
      <c r="AC564">
        <v>0</v>
      </c>
      <c r="AD564">
        <v>0</v>
      </c>
      <c r="AE564">
        <v>0</v>
      </c>
    </row>
    <row r="565" spans="1:31" x14ac:dyDescent="0.2">
      <c r="A565">
        <v>1787</v>
      </c>
      <c r="B565">
        <v>1</v>
      </c>
      <c r="C565" t="s">
        <v>527</v>
      </c>
      <c r="D565" t="s">
        <v>231</v>
      </c>
      <c r="E565">
        <v>45000</v>
      </c>
      <c r="F565">
        <v>40450</v>
      </c>
      <c r="G565" t="s">
        <v>241</v>
      </c>
      <c r="H565">
        <v>0</v>
      </c>
      <c r="I565">
        <v>0</v>
      </c>
      <c r="J565">
        <v>0</v>
      </c>
      <c r="K565">
        <v>0</v>
      </c>
      <c r="L565">
        <v>0</v>
      </c>
      <c r="M565">
        <v>0</v>
      </c>
      <c r="N565">
        <v>0</v>
      </c>
      <c r="O565">
        <v>0</v>
      </c>
      <c r="P565">
        <v>0</v>
      </c>
      <c r="Q565">
        <v>0</v>
      </c>
      <c r="R565">
        <v>0</v>
      </c>
      <c r="S565">
        <v>0</v>
      </c>
      <c r="T565">
        <v>0</v>
      </c>
      <c r="U565">
        <v>0</v>
      </c>
      <c r="V565">
        <v>0</v>
      </c>
      <c r="W565">
        <v>0</v>
      </c>
      <c r="X565">
        <v>0</v>
      </c>
      <c r="Y565">
        <v>0</v>
      </c>
      <c r="Z565">
        <v>0</v>
      </c>
      <c r="AA565">
        <v>0</v>
      </c>
      <c r="AB565">
        <v>0</v>
      </c>
      <c r="AC565">
        <v>0</v>
      </c>
      <c r="AD565">
        <v>0</v>
      </c>
      <c r="AE565">
        <v>0</v>
      </c>
    </row>
    <row r="566" spans="1:31" x14ac:dyDescent="0.2">
      <c r="A566">
        <v>1789</v>
      </c>
      <c r="B566">
        <v>1</v>
      </c>
      <c r="C566" t="s">
        <v>528</v>
      </c>
      <c r="D566" t="s">
        <v>231</v>
      </c>
      <c r="E566">
        <v>45000</v>
      </c>
      <c r="F566">
        <v>40450</v>
      </c>
      <c r="G566" t="s">
        <v>241</v>
      </c>
      <c r="H566">
        <v>0</v>
      </c>
      <c r="I566">
        <v>0</v>
      </c>
      <c r="J566">
        <v>0</v>
      </c>
      <c r="K566">
        <v>0</v>
      </c>
      <c r="L566">
        <v>0</v>
      </c>
      <c r="M566">
        <v>0</v>
      </c>
      <c r="N566">
        <v>0</v>
      </c>
      <c r="O566">
        <v>0</v>
      </c>
      <c r="P566">
        <v>0</v>
      </c>
      <c r="Q566">
        <v>0</v>
      </c>
      <c r="R566">
        <v>0</v>
      </c>
      <c r="S566">
        <v>0</v>
      </c>
      <c r="T566">
        <v>0</v>
      </c>
      <c r="U566">
        <v>0</v>
      </c>
      <c r="V566">
        <v>0</v>
      </c>
      <c r="W566">
        <v>0</v>
      </c>
      <c r="X566">
        <v>0</v>
      </c>
      <c r="Y566">
        <v>0</v>
      </c>
      <c r="Z566">
        <v>0</v>
      </c>
      <c r="AA566">
        <v>0</v>
      </c>
      <c r="AB566">
        <v>0</v>
      </c>
      <c r="AC566">
        <v>0</v>
      </c>
      <c r="AD566">
        <v>0</v>
      </c>
      <c r="AE566">
        <v>0</v>
      </c>
    </row>
    <row r="567" spans="1:31" x14ac:dyDescent="0.2">
      <c r="A567">
        <v>1791</v>
      </c>
      <c r="B567">
        <v>1</v>
      </c>
      <c r="C567" t="s">
        <v>529</v>
      </c>
      <c r="D567" t="s">
        <v>231</v>
      </c>
      <c r="E567">
        <v>45000</v>
      </c>
      <c r="F567">
        <v>40450</v>
      </c>
      <c r="G567" t="s">
        <v>241</v>
      </c>
      <c r="H567">
        <v>0</v>
      </c>
      <c r="I567">
        <v>0</v>
      </c>
      <c r="J567">
        <v>0</v>
      </c>
      <c r="K567">
        <v>0</v>
      </c>
      <c r="L567">
        <v>0</v>
      </c>
      <c r="M567">
        <v>0</v>
      </c>
      <c r="N567">
        <v>0</v>
      </c>
      <c r="O567">
        <v>0</v>
      </c>
      <c r="P567">
        <v>0</v>
      </c>
      <c r="Q567">
        <v>0</v>
      </c>
      <c r="R567">
        <v>0</v>
      </c>
      <c r="S567">
        <v>0</v>
      </c>
      <c r="T567">
        <v>0</v>
      </c>
      <c r="U567">
        <v>0</v>
      </c>
      <c r="V567">
        <v>0</v>
      </c>
      <c r="W567">
        <v>0</v>
      </c>
      <c r="X567">
        <v>0</v>
      </c>
      <c r="Y567">
        <v>0</v>
      </c>
      <c r="Z567">
        <v>0</v>
      </c>
      <c r="AA567">
        <v>0</v>
      </c>
      <c r="AB567">
        <v>0</v>
      </c>
      <c r="AC567">
        <v>0</v>
      </c>
      <c r="AD567">
        <v>0</v>
      </c>
      <c r="AE567">
        <v>0</v>
      </c>
    </row>
    <row r="568" spans="1:31" x14ac:dyDescent="0.2">
      <c r="A568">
        <v>1793</v>
      </c>
      <c r="B568">
        <v>1</v>
      </c>
      <c r="C568" t="s">
        <v>530</v>
      </c>
      <c r="D568" t="s">
        <v>231</v>
      </c>
      <c r="E568">
        <v>45000</v>
      </c>
      <c r="F568">
        <v>40450</v>
      </c>
      <c r="G568" t="s">
        <v>241</v>
      </c>
      <c r="H568">
        <v>0</v>
      </c>
      <c r="I568">
        <v>0</v>
      </c>
      <c r="J568">
        <v>0</v>
      </c>
      <c r="K568">
        <v>0</v>
      </c>
      <c r="L568">
        <v>0</v>
      </c>
      <c r="M568">
        <v>0</v>
      </c>
      <c r="N568">
        <v>0</v>
      </c>
      <c r="O568">
        <v>0</v>
      </c>
      <c r="P568">
        <v>0</v>
      </c>
      <c r="Q568">
        <v>0</v>
      </c>
      <c r="R568">
        <v>0</v>
      </c>
      <c r="S568">
        <v>0</v>
      </c>
      <c r="T568">
        <v>0</v>
      </c>
      <c r="U568">
        <v>0</v>
      </c>
      <c r="V568">
        <v>0</v>
      </c>
      <c r="W568">
        <v>0</v>
      </c>
      <c r="X568">
        <v>0</v>
      </c>
      <c r="Y568">
        <v>0</v>
      </c>
      <c r="Z568">
        <v>0</v>
      </c>
      <c r="AA568">
        <v>0</v>
      </c>
      <c r="AB568">
        <v>0</v>
      </c>
      <c r="AC568">
        <v>0</v>
      </c>
      <c r="AD568">
        <v>0</v>
      </c>
      <c r="AE568">
        <v>0</v>
      </c>
    </row>
    <row r="569" spans="1:31" x14ac:dyDescent="0.2">
      <c r="A569">
        <v>1794</v>
      </c>
      <c r="B569">
        <v>1</v>
      </c>
      <c r="C569" t="s">
        <v>531</v>
      </c>
      <c r="D569" t="s">
        <v>231</v>
      </c>
      <c r="E569">
        <v>45000</v>
      </c>
      <c r="F569">
        <v>40450</v>
      </c>
      <c r="G569" t="s">
        <v>241</v>
      </c>
      <c r="H569">
        <v>0</v>
      </c>
      <c r="I569">
        <v>0</v>
      </c>
      <c r="J569">
        <v>0</v>
      </c>
      <c r="K569">
        <v>0</v>
      </c>
      <c r="L569">
        <v>0</v>
      </c>
      <c r="M569">
        <v>0</v>
      </c>
      <c r="N569">
        <v>0</v>
      </c>
      <c r="O569">
        <v>0</v>
      </c>
      <c r="P569">
        <v>0</v>
      </c>
      <c r="Q569">
        <v>0</v>
      </c>
      <c r="R569">
        <v>0</v>
      </c>
      <c r="S569">
        <v>0</v>
      </c>
      <c r="T569">
        <v>0</v>
      </c>
      <c r="U569">
        <v>0</v>
      </c>
      <c r="V569">
        <v>0</v>
      </c>
      <c r="W569">
        <v>0</v>
      </c>
      <c r="X569">
        <v>0</v>
      </c>
      <c r="Y569">
        <v>0</v>
      </c>
      <c r="Z569">
        <v>0</v>
      </c>
      <c r="AA569">
        <v>0</v>
      </c>
      <c r="AB569">
        <v>0</v>
      </c>
      <c r="AC569">
        <v>0</v>
      </c>
      <c r="AD569">
        <v>0</v>
      </c>
      <c r="AE569">
        <v>0</v>
      </c>
    </row>
    <row r="570" spans="1:31" x14ac:dyDescent="0.2">
      <c r="A570">
        <v>1795</v>
      </c>
      <c r="B570">
        <v>1</v>
      </c>
      <c r="C570" t="s">
        <v>532</v>
      </c>
      <c r="D570" t="s">
        <v>231</v>
      </c>
      <c r="E570">
        <v>45000</v>
      </c>
      <c r="F570">
        <v>40450</v>
      </c>
      <c r="G570" t="s">
        <v>241</v>
      </c>
      <c r="H570">
        <v>0</v>
      </c>
      <c r="I570">
        <v>0</v>
      </c>
      <c r="J570">
        <v>0</v>
      </c>
      <c r="K570">
        <v>0</v>
      </c>
      <c r="L570">
        <v>0</v>
      </c>
      <c r="M570">
        <v>0</v>
      </c>
      <c r="N570">
        <v>0</v>
      </c>
      <c r="O570">
        <v>0</v>
      </c>
      <c r="P570">
        <v>0</v>
      </c>
      <c r="Q570">
        <v>0</v>
      </c>
      <c r="R570">
        <v>0</v>
      </c>
      <c r="S570">
        <v>0</v>
      </c>
      <c r="T570">
        <v>0</v>
      </c>
      <c r="U570">
        <v>0</v>
      </c>
      <c r="V570">
        <v>0</v>
      </c>
      <c r="W570">
        <v>0</v>
      </c>
      <c r="X570">
        <v>0</v>
      </c>
      <c r="Y570">
        <v>0</v>
      </c>
      <c r="Z570">
        <v>0</v>
      </c>
      <c r="AA570">
        <v>0</v>
      </c>
      <c r="AB570">
        <v>0</v>
      </c>
      <c r="AC570">
        <v>0</v>
      </c>
      <c r="AD570">
        <v>0</v>
      </c>
      <c r="AE570">
        <v>0</v>
      </c>
    </row>
    <row r="571" spans="1:31" x14ac:dyDescent="0.2">
      <c r="A571">
        <v>1808</v>
      </c>
      <c r="B571">
        <v>1</v>
      </c>
      <c r="C571" t="s">
        <v>533</v>
      </c>
      <c r="D571" t="s">
        <v>446</v>
      </c>
      <c r="E571">
        <v>44000</v>
      </c>
      <c r="F571">
        <v>40440</v>
      </c>
      <c r="G571" t="s">
        <v>241</v>
      </c>
      <c r="H571">
        <v>0</v>
      </c>
      <c r="I571">
        <v>0</v>
      </c>
      <c r="J571">
        <v>0</v>
      </c>
      <c r="K571">
        <v>0</v>
      </c>
      <c r="L571">
        <v>0</v>
      </c>
      <c r="M571">
        <v>0</v>
      </c>
      <c r="N571">
        <v>0</v>
      </c>
      <c r="O571">
        <v>0</v>
      </c>
      <c r="P571">
        <v>0</v>
      </c>
      <c r="Q571">
        <v>0</v>
      </c>
      <c r="R571">
        <v>0</v>
      </c>
      <c r="S571">
        <v>0</v>
      </c>
      <c r="T571">
        <v>0</v>
      </c>
      <c r="U571">
        <v>0</v>
      </c>
      <c r="V571">
        <v>0</v>
      </c>
      <c r="W571">
        <v>0</v>
      </c>
      <c r="X571">
        <v>0</v>
      </c>
      <c r="Y571">
        <v>0</v>
      </c>
      <c r="Z571">
        <v>0</v>
      </c>
      <c r="AA571">
        <v>0</v>
      </c>
      <c r="AB571">
        <v>0</v>
      </c>
      <c r="AC571">
        <v>0</v>
      </c>
      <c r="AD571">
        <v>0</v>
      </c>
      <c r="AE571">
        <v>0</v>
      </c>
    </row>
    <row r="572" spans="1:31" x14ac:dyDescent="0.2">
      <c r="A572">
        <v>1811</v>
      </c>
      <c r="B572">
        <v>1</v>
      </c>
      <c r="C572" t="s">
        <v>534</v>
      </c>
      <c r="D572" t="s">
        <v>446</v>
      </c>
      <c r="E572">
        <v>44000</v>
      </c>
      <c r="F572">
        <v>40440</v>
      </c>
      <c r="G572" t="s">
        <v>241</v>
      </c>
      <c r="H572">
        <v>0</v>
      </c>
      <c r="I572">
        <v>0</v>
      </c>
      <c r="J572">
        <v>0</v>
      </c>
      <c r="K572">
        <v>0</v>
      </c>
      <c r="L572">
        <v>0</v>
      </c>
      <c r="M572">
        <v>0</v>
      </c>
      <c r="N572">
        <v>0</v>
      </c>
      <c r="O572">
        <v>0</v>
      </c>
      <c r="P572">
        <v>0</v>
      </c>
      <c r="Q572">
        <v>0</v>
      </c>
      <c r="R572">
        <v>0</v>
      </c>
      <c r="S572">
        <v>0</v>
      </c>
      <c r="T572">
        <v>0</v>
      </c>
      <c r="U572">
        <v>0</v>
      </c>
      <c r="V572">
        <v>0</v>
      </c>
      <c r="W572">
        <v>0</v>
      </c>
      <c r="X572">
        <v>0</v>
      </c>
      <c r="Y572">
        <v>0</v>
      </c>
      <c r="Z572">
        <v>0</v>
      </c>
      <c r="AA572">
        <v>0</v>
      </c>
      <c r="AB572">
        <v>0</v>
      </c>
      <c r="AC572">
        <v>0</v>
      </c>
      <c r="AD572">
        <v>0</v>
      </c>
      <c r="AE572">
        <v>0</v>
      </c>
    </row>
    <row r="573" spans="1:31" x14ac:dyDescent="0.2">
      <c r="A573">
        <v>1812</v>
      </c>
      <c r="B573">
        <v>1</v>
      </c>
      <c r="C573" t="s">
        <v>535</v>
      </c>
      <c r="D573" t="s">
        <v>446</v>
      </c>
      <c r="E573">
        <v>44000</v>
      </c>
      <c r="F573">
        <v>40440</v>
      </c>
      <c r="G573" t="s">
        <v>241</v>
      </c>
      <c r="H573">
        <v>0</v>
      </c>
      <c r="I573">
        <v>0</v>
      </c>
      <c r="J573">
        <v>0</v>
      </c>
      <c r="K573">
        <v>0</v>
      </c>
      <c r="L573">
        <v>0</v>
      </c>
      <c r="M573">
        <v>0</v>
      </c>
      <c r="N573">
        <v>0</v>
      </c>
      <c r="O573">
        <v>0</v>
      </c>
      <c r="P573">
        <v>0</v>
      </c>
      <c r="Q573">
        <v>0</v>
      </c>
      <c r="R573">
        <v>0</v>
      </c>
      <c r="S573">
        <v>0</v>
      </c>
      <c r="T573">
        <v>0</v>
      </c>
      <c r="U573">
        <v>0</v>
      </c>
      <c r="V573">
        <v>0</v>
      </c>
      <c r="W573">
        <v>0</v>
      </c>
      <c r="X573">
        <v>0</v>
      </c>
      <c r="Y573">
        <v>0</v>
      </c>
      <c r="Z573">
        <v>0</v>
      </c>
      <c r="AA573">
        <v>0</v>
      </c>
      <c r="AB573">
        <v>0</v>
      </c>
      <c r="AC573">
        <v>0</v>
      </c>
      <c r="AD573">
        <v>0</v>
      </c>
      <c r="AE573">
        <v>0</v>
      </c>
    </row>
    <row r="574" spans="1:31" x14ac:dyDescent="0.2">
      <c r="A574">
        <v>1813</v>
      </c>
      <c r="B574">
        <v>1</v>
      </c>
      <c r="C574" t="s">
        <v>536</v>
      </c>
      <c r="D574" t="s">
        <v>446</v>
      </c>
      <c r="E574">
        <v>44000</v>
      </c>
      <c r="F574">
        <v>40440</v>
      </c>
      <c r="G574" t="s">
        <v>241</v>
      </c>
      <c r="H574">
        <v>0</v>
      </c>
      <c r="I574">
        <v>0</v>
      </c>
      <c r="J574">
        <v>0</v>
      </c>
      <c r="K574">
        <v>0</v>
      </c>
      <c r="L574">
        <v>0</v>
      </c>
      <c r="M574">
        <v>0</v>
      </c>
      <c r="N574">
        <v>0</v>
      </c>
      <c r="O574">
        <v>0</v>
      </c>
      <c r="P574">
        <v>0</v>
      </c>
      <c r="Q574">
        <v>0</v>
      </c>
      <c r="R574">
        <v>0</v>
      </c>
      <c r="S574">
        <v>0</v>
      </c>
      <c r="T574">
        <v>0</v>
      </c>
      <c r="U574">
        <v>0</v>
      </c>
      <c r="V574">
        <v>0</v>
      </c>
      <c r="W574">
        <v>0</v>
      </c>
      <c r="X574">
        <v>0</v>
      </c>
      <c r="Y574">
        <v>0</v>
      </c>
      <c r="Z574">
        <v>0</v>
      </c>
      <c r="AA574">
        <v>0</v>
      </c>
      <c r="AB574">
        <v>0</v>
      </c>
      <c r="AC574">
        <v>0</v>
      </c>
      <c r="AD574">
        <v>0</v>
      </c>
      <c r="AE574">
        <v>0</v>
      </c>
    </row>
    <row r="575" spans="1:31" x14ac:dyDescent="0.2">
      <c r="A575">
        <v>1814</v>
      </c>
      <c r="B575">
        <v>1</v>
      </c>
      <c r="C575" t="s">
        <v>537</v>
      </c>
      <c r="D575" t="s">
        <v>446</v>
      </c>
      <c r="E575">
        <v>44000</v>
      </c>
      <c r="F575">
        <v>40440</v>
      </c>
      <c r="G575" t="s">
        <v>241</v>
      </c>
      <c r="H575">
        <v>0</v>
      </c>
      <c r="I575">
        <v>0</v>
      </c>
      <c r="J575">
        <v>0</v>
      </c>
      <c r="K575">
        <v>0</v>
      </c>
      <c r="L575">
        <v>0</v>
      </c>
      <c r="M575">
        <v>0</v>
      </c>
      <c r="N575">
        <v>0</v>
      </c>
      <c r="O575">
        <v>0</v>
      </c>
      <c r="P575">
        <v>0</v>
      </c>
      <c r="Q575">
        <v>0</v>
      </c>
      <c r="R575">
        <v>0</v>
      </c>
      <c r="S575">
        <v>0</v>
      </c>
      <c r="T575">
        <v>0</v>
      </c>
      <c r="U575">
        <v>0</v>
      </c>
      <c r="V575">
        <v>0</v>
      </c>
      <c r="W575">
        <v>0</v>
      </c>
      <c r="X575">
        <v>0</v>
      </c>
      <c r="Y575">
        <v>0</v>
      </c>
      <c r="Z575">
        <v>0</v>
      </c>
      <c r="AA575">
        <v>0</v>
      </c>
      <c r="AB575">
        <v>0</v>
      </c>
      <c r="AC575">
        <v>0</v>
      </c>
      <c r="AD575">
        <v>0</v>
      </c>
      <c r="AE575">
        <v>0</v>
      </c>
    </row>
    <row r="576" spans="1:31" x14ac:dyDescent="0.2">
      <c r="A576">
        <v>1814</v>
      </c>
      <c r="B576">
        <v>2</v>
      </c>
      <c r="C576" t="s">
        <v>537</v>
      </c>
      <c r="D576" t="s">
        <v>446</v>
      </c>
      <c r="E576">
        <v>44000</v>
      </c>
      <c r="F576">
        <v>40440</v>
      </c>
      <c r="G576" t="s">
        <v>241</v>
      </c>
      <c r="H576">
        <v>0</v>
      </c>
      <c r="I576">
        <v>0</v>
      </c>
      <c r="J576">
        <v>0</v>
      </c>
      <c r="K576">
        <v>0</v>
      </c>
      <c r="L576">
        <v>0</v>
      </c>
      <c r="M576">
        <v>0</v>
      </c>
      <c r="N576">
        <v>0</v>
      </c>
      <c r="O576">
        <v>0</v>
      </c>
      <c r="P576">
        <v>0</v>
      </c>
      <c r="Q576">
        <v>0</v>
      </c>
      <c r="R576">
        <v>0</v>
      </c>
      <c r="S576">
        <v>0</v>
      </c>
      <c r="T576">
        <v>0</v>
      </c>
      <c r="U576">
        <v>0</v>
      </c>
      <c r="V576">
        <v>0</v>
      </c>
      <c r="W576">
        <v>0</v>
      </c>
      <c r="X576">
        <v>0</v>
      </c>
      <c r="Y576">
        <v>0</v>
      </c>
      <c r="Z576">
        <v>0</v>
      </c>
      <c r="AA576">
        <v>0</v>
      </c>
      <c r="AB576">
        <v>0</v>
      </c>
      <c r="AC576">
        <v>0</v>
      </c>
      <c r="AD576">
        <v>0</v>
      </c>
      <c r="AE576">
        <v>0</v>
      </c>
    </row>
    <row r="577" spans="1:31" x14ac:dyDescent="0.2">
      <c r="A577">
        <v>1814</v>
      </c>
      <c r="B577">
        <v>3</v>
      </c>
      <c r="C577" t="s">
        <v>537</v>
      </c>
      <c r="D577" t="s">
        <v>446</v>
      </c>
      <c r="E577">
        <v>44000</v>
      </c>
      <c r="F577">
        <v>40440</v>
      </c>
      <c r="G577" t="s">
        <v>241</v>
      </c>
      <c r="H577">
        <v>0</v>
      </c>
      <c r="I577">
        <v>0</v>
      </c>
      <c r="J577">
        <v>0</v>
      </c>
      <c r="K577">
        <v>0</v>
      </c>
      <c r="L577">
        <v>0</v>
      </c>
      <c r="M577">
        <v>0</v>
      </c>
      <c r="N577">
        <v>0</v>
      </c>
      <c r="O577">
        <v>0</v>
      </c>
      <c r="P577">
        <v>0</v>
      </c>
      <c r="Q577">
        <v>0</v>
      </c>
      <c r="R577">
        <v>0</v>
      </c>
      <c r="S577">
        <v>0</v>
      </c>
      <c r="T577">
        <v>0</v>
      </c>
      <c r="U577">
        <v>0</v>
      </c>
      <c r="V577">
        <v>0</v>
      </c>
      <c r="W577">
        <v>43550</v>
      </c>
      <c r="X577">
        <v>0</v>
      </c>
      <c r="Y577">
        <v>0</v>
      </c>
      <c r="Z577">
        <v>0</v>
      </c>
      <c r="AA577">
        <v>0</v>
      </c>
      <c r="AB577">
        <v>0</v>
      </c>
      <c r="AC577">
        <v>0</v>
      </c>
      <c r="AD577">
        <v>0</v>
      </c>
      <c r="AE577">
        <v>0</v>
      </c>
    </row>
    <row r="578" spans="1:31" x14ac:dyDescent="0.2">
      <c r="A578">
        <v>1815</v>
      </c>
      <c r="B578">
        <v>1</v>
      </c>
      <c r="C578" t="s">
        <v>538</v>
      </c>
      <c r="D578" t="s">
        <v>446</v>
      </c>
      <c r="E578">
        <v>44000</v>
      </c>
      <c r="F578">
        <v>40440</v>
      </c>
      <c r="G578" t="s">
        <v>241</v>
      </c>
      <c r="H578">
        <v>0</v>
      </c>
      <c r="I578">
        <v>0</v>
      </c>
      <c r="J578">
        <v>0</v>
      </c>
      <c r="K578">
        <v>0</v>
      </c>
      <c r="L578">
        <v>0</v>
      </c>
      <c r="M578">
        <v>0</v>
      </c>
      <c r="N578">
        <v>0</v>
      </c>
      <c r="O578">
        <v>0</v>
      </c>
      <c r="P578">
        <v>0</v>
      </c>
      <c r="Q578">
        <v>0</v>
      </c>
      <c r="R578">
        <v>0</v>
      </c>
      <c r="S578">
        <v>0</v>
      </c>
      <c r="T578">
        <v>0</v>
      </c>
      <c r="U578">
        <v>0</v>
      </c>
      <c r="V578">
        <v>0</v>
      </c>
      <c r="W578">
        <v>0</v>
      </c>
      <c r="X578">
        <v>0</v>
      </c>
      <c r="Y578">
        <v>0</v>
      </c>
      <c r="Z578">
        <v>0</v>
      </c>
      <c r="AA578">
        <v>0</v>
      </c>
      <c r="AB578">
        <v>0</v>
      </c>
      <c r="AC578">
        <v>0</v>
      </c>
      <c r="AD578">
        <v>0</v>
      </c>
      <c r="AE578">
        <v>0</v>
      </c>
    </row>
    <row r="579" spans="1:31" x14ac:dyDescent="0.2">
      <c r="A579">
        <v>1822</v>
      </c>
      <c r="B579">
        <v>1</v>
      </c>
      <c r="C579" t="s">
        <v>539</v>
      </c>
      <c r="D579" t="s">
        <v>446</v>
      </c>
      <c r="E579">
        <v>44000</v>
      </c>
      <c r="F579">
        <v>40440</v>
      </c>
      <c r="G579" t="s">
        <v>241</v>
      </c>
      <c r="H579">
        <v>0</v>
      </c>
      <c r="I579">
        <v>0</v>
      </c>
      <c r="J579">
        <v>0</v>
      </c>
      <c r="K579">
        <v>0</v>
      </c>
      <c r="L579">
        <v>0</v>
      </c>
      <c r="M579">
        <v>0</v>
      </c>
      <c r="N579">
        <v>0</v>
      </c>
      <c r="O579">
        <v>0</v>
      </c>
      <c r="P579">
        <v>0</v>
      </c>
      <c r="Q579">
        <v>0</v>
      </c>
      <c r="R579">
        <v>0</v>
      </c>
      <c r="S579">
        <v>0</v>
      </c>
      <c r="T579">
        <v>0</v>
      </c>
      <c r="U579">
        <v>0</v>
      </c>
      <c r="V579">
        <v>0</v>
      </c>
      <c r="W579">
        <v>0</v>
      </c>
      <c r="X579">
        <v>0</v>
      </c>
      <c r="Y579">
        <v>0</v>
      </c>
      <c r="Z579">
        <v>0</v>
      </c>
      <c r="AA579">
        <v>0</v>
      </c>
      <c r="AB579">
        <v>0</v>
      </c>
      <c r="AC579">
        <v>0</v>
      </c>
      <c r="AD579">
        <v>0</v>
      </c>
      <c r="AE579">
        <v>0</v>
      </c>
    </row>
    <row r="580" spans="1:31" x14ac:dyDescent="0.2">
      <c r="A580">
        <v>1832</v>
      </c>
      <c r="B580">
        <v>1</v>
      </c>
      <c r="C580" t="s">
        <v>540</v>
      </c>
      <c r="D580" t="s">
        <v>446</v>
      </c>
      <c r="E580">
        <v>44000</v>
      </c>
      <c r="F580">
        <v>40440</v>
      </c>
      <c r="G580" t="s">
        <v>241</v>
      </c>
      <c r="H580">
        <v>0</v>
      </c>
      <c r="I580">
        <v>0</v>
      </c>
      <c r="J580">
        <v>0</v>
      </c>
      <c r="K580">
        <v>0</v>
      </c>
      <c r="L580">
        <v>0</v>
      </c>
      <c r="M580">
        <v>0</v>
      </c>
      <c r="N580">
        <v>0</v>
      </c>
      <c r="O580">
        <v>0</v>
      </c>
      <c r="P580">
        <v>0</v>
      </c>
      <c r="Q580">
        <v>0</v>
      </c>
      <c r="R580">
        <v>0</v>
      </c>
      <c r="S580">
        <v>0</v>
      </c>
      <c r="T580">
        <v>0</v>
      </c>
      <c r="U580">
        <v>0</v>
      </c>
      <c r="V580">
        <v>0</v>
      </c>
      <c r="W580">
        <v>0</v>
      </c>
      <c r="X580">
        <v>0</v>
      </c>
      <c r="Y580">
        <v>0</v>
      </c>
      <c r="Z580">
        <v>0</v>
      </c>
      <c r="AA580">
        <v>0</v>
      </c>
      <c r="AB580">
        <v>0</v>
      </c>
      <c r="AC580">
        <v>0</v>
      </c>
      <c r="AD580">
        <v>0</v>
      </c>
      <c r="AE580">
        <v>0</v>
      </c>
    </row>
    <row r="581" spans="1:31" x14ac:dyDescent="0.2">
      <c r="A581">
        <v>1833</v>
      </c>
      <c r="B581">
        <v>1</v>
      </c>
      <c r="C581" t="s">
        <v>541</v>
      </c>
      <c r="D581" t="s">
        <v>446</v>
      </c>
      <c r="E581">
        <v>44000</v>
      </c>
      <c r="F581">
        <v>40440</v>
      </c>
      <c r="G581" t="s">
        <v>241</v>
      </c>
      <c r="H581">
        <v>0</v>
      </c>
      <c r="I581">
        <v>0</v>
      </c>
      <c r="J581">
        <v>0</v>
      </c>
      <c r="K581">
        <v>0</v>
      </c>
      <c r="L581">
        <v>0</v>
      </c>
      <c r="M581">
        <v>0</v>
      </c>
      <c r="N581">
        <v>0</v>
      </c>
      <c r="O581">
        <v>0</v>
      </c>
      <c r="P581">
        <v>0</v>
      </c>
      <c r="Q581">
        <v>0</v>
      </c>
      <c r="R581">
        <v>0</v>
      </c>
      <c r="S581">
        <v>0</v>
      </c>
      <c r="T581">
        <v>0</v>
      </c>
      <c r="U581">
        <v>0</v>
      </c>
      <c r="V581">
        <v>0</v>
      </c>
      <c r="W581">
        <v>0</v>
      </c>
      <c r="X581">
        <v>0</v>
      </c>
      <c r="Y581">
        <v>0</v>
      </c>
      <c r="Z581">
        <v>0</v>
      </c>
      <c r="AA581">
        <v>0</v>
      </c>
      <c r="AB581">
        <v>0</v>
      </c>
      <c r="AC581">
        <v>0</v>
      </c>
      <c r="AD581">
        <v>0</v>
      </c>
      <c r="AE581">
        <v>0</v>
      </c>
    </row>
    <row r="582" spans="1:31" x14ac:dyDescent="0.2">
      <c r="A582">
        <v>1834</v>
      </c>
      <c r="B582">
        <v>1</v>
      </c>
      <c r="C582" t="s">
        <v>542</v>
      </c>
      <c r="D582" t="s">
        <v>446</v>
      </c>
      <c r="E582">
        <v>44000</v>
      </c>
      <c r="F582">
        <v>40440</v>
      </c>
      <c r="G582" t="s">
        <v>241</v>
      </c>
      <c r="H582">
        <v>0</v>
      </c>
      <c r="I582">
        <v>0</v>
      </c>
      <c r="J582">
        <v>0</v>
      </c>
      <c r="K582">
        <v>0</v>
      </c>
      <c r="L582">
        <v>0</v>
      </c>
      <c r="M582">
        <v>0</v>
      </c>
      <c r="N582">
        <v>0</v>
      </c>
      <c r="O582">
        <v>0</v>
      </c>
      <c r="P582">
        <v>0</v>
      </c>
      <c r="Q582">
        <v>0</v>
      </c>
      <c r="R582">
        <v>0</v>
      </c>
      <c r="S582">
        <v>0</v>
      </c>
      <c r="T582">
        <v>0</v>
      </c>
      <c r="U582">
        <v>0</v>
      </c>
      <c r="V582">
        <v>0</v>
      </c>
      <c r="W582">
        <v>0</v>
      </c>
      <c r="X582">
        <v>0</v>
      </c>
      <c r="Y582">
        <v>0</v>
      </c>
      <c r="Z582">
        <v>0</v>
      </c>
      <c r="AA582">
        <v>0</v>
      </c>
      <c r="AB582">
        <v>0</v>
      </c>
      <c r="AC582">
        <v>0</v>
      </c>
      <c r="AD582">
        <v>0</v>
      </c>
      <c r="AE582">
        <v>0</v>
      </c>
    </row>
    <row r="583" spans="1:31" x14ac:dyDescent="0.2">
      <c r="A583">
        <v>1843</v>
      </c>
      <c r="B583">
        <v>1</v>
      </c>
      <c r="C583" t="s">
        <v>543</v>
      </c>
      <c r="D583" t="s">
        <v>446</v>
      </c>
      <c r="E583">
        <v>44000</v>
      </c>
      <c r="F583">
        <v>40440</v>
      </c>
      <c r="G583" t="s">
        <v>241</v>
      </c>
      <c r="H583">
        <v>0</v>
      </c>
      <c r="I583">
        <v>0</v>
      </c>
      <c r="J583">
        <v>0</v>
      </c>
      <c r="K583">
        <v>0</v>
      </c>
      <c r="L583">
        <v>0</v>
      </c>
      <c r="M583">
        <v>0</v>
      </c>
      <c r="N583">
        <v>0</v>
      </c>
      <c r="O583">
        <v>0</v>
      </c>
      <c r="P583">
        <v>0</v>
      </c>
      <c r="Q583">
        <v>0</v>
      </c>
      <c r="R583">
        <v>0</v>
      </c>
      <c r="S583">
        <v>0</v>
      </c>
      <c r="T583">
        <v>0</v>
      </c>
      <c r="U583">
        <v>0</v>
      </c>
      <c r="V583">
        <v>0</v>
      </c>
      <c r="W583">
        <v>0</v>
      </c>
      <c r="X583">
        <v>0</v>
      </c>
      <c r="Y583">
        <v>0</v>
      </c>
      <c r="Z583">
        <v>0</v>
      </c>
      <c r="AA583">
        <v>0</v>
      </c>
      <c r="AB583">
        <v>0</v>
      </c>
      <c r="AC583">
        <v>0</v>
      </c>
      <c r="AD583">
        <v>0</v>
      </c>
      <c r="AE583">
        <v>0</v>
      </c>
    </row>
    <row r="584" spans="1:31" x14ac:dyDescent="0.2">
      <c r="A584">
        <v>1844</v>
      </c>
      <c r="B584">
        <v>1</v>
      </c>
      <c r="C584" t="s">
        <v>544</v>
      </c>
      <c r="D584" t="s">
        <v>446</v>
      </c>
      <c r="E584">
        <v>44000</v>
      </c>
      <c r="F584">
        <v>40440</v>
      </c>
      <c r="G584" t="s">
        <v>241</v>
      </c>
      <c r="H584">
        <v>0</v>
      </c>
      <c r="I584">
        <v>0</v>
      </c>
      <c r="J584">
        <v>0</v>
      </c>
      <c r="K584">
        <v>0</v>
      </c>
      <c r="L584">
        <v>0</v>
      </c>
      <c r="M584">
        <v>0</v>
      </c>
      <c r="N584">
        <v>0</v>
      </c>
      <c r="O584">
        <v>0</v>
      </c>
      <c r="P584">
        <v>0</v>
      </c>
      <c r="Q584">
        <v>0</v>
      </c>
      <c r="R584">
        <v>0</v>
      </c>
      <c r="S584">
        <v>0</v>
      </c>
      <c r="T584">
        <v>0</v>
      </c>
      <c r="U584">
        <v>0</v>
      </c>
      <c r="V584">
        <v>0</v>
      </c>
      <c r="W584">
        <v>0</v>
      </c>
      <c r="X584">
        <v>0</v>
      </c>
      <c r="Y584">
        <v>0</v>
      </c>
      <c r="Z584">
        <v>0</v>
      </c>
      <c r="AA584">
        <v>0</v>
      </c>
      <c r="AB584">
        <v>0</v>
      </c>
      <c r="AC584">
        <v>0</v>
      </c>
      <c r="AD584">
        <v>0</v>
      </c>
      <c r="AE584">
        <v>0</v>
      </c>
    </row>
    <row r="585" spans="1:31" x14ac:dyDescent="0.2">
      <c r="A585">
        <v>1846</v>
      </c>
      <c r="B585">
        <v>1</v>
      </c>
      <c r="C585" t="s">
        <v>545</v>
      </c>
      <c r="D585" t="s">
        <v>446</v>
      </c>
      <c r="E585">
        <v>44000</v>
      </c>
      <c r="F585">
        <v>40440</v>
      </c>
      <c r="G585" t="s">
        <v>241</v>
      </c>
      <c r="H585">
        <v>0</v>
      </c>
      <c r="I585">
        <v>0</v>
      </c>
      <c r="J585">
        <v>0</v>
      </c>
      <c r="K585">
        <v>0</v>
      </c>
      <c r="L585">
        <v>0</v>
      </c>
      <c r="M585">
        <v>0</v>
      </c>
      <c r="N585">
        <v>0</v>
      </c>
      <c r="O585">
        <v>0</v>
      </c>
      <c r="P585">
        <v>0</v>
      </c>
      <c r="Q585">
        <v>0</v>
      </c>
      <c r="R585">
        <v>0</v>
      </c>
      <c r="S585">
        <v>0</v>
      </c>
      <c r="T585">
        <v>0</v>
      </c>
      <c r="U585">
        <v>0</v>
      </c>
      <c r="V585">
        <v>0</v>
      </c>
      <c r="W585">
        <v>0</v>
      </c>
      <c r="X585">
        <v>0</v>
      </c>
      <c r="Y585">
        <v>0</v>
      </c>
      <c r="Z585">
        <v>0</v>
      </c>
      <c r="AA585">
        <v>0</v>
      </c>
      <c r="AB585">
        <v>0</v>
      </c>
      <c r="AC585">
        <v>0</v>
      </c>
      <c r="AD585">
        <v>0</v>
      </c>
      <c r="AE585">
        <v>0</v>
      </c>
    </row>
    <row r="586" spans="1:31" x14ac:dyDescent="0.2">
      <c r="A586">
        <v>1850</v>
      </c>
      <c r="B586">
        <v>1</v>
      </c>
      <c r="C586" t="s">
        <v>546</v>
      </c>
      <c r="D586" t="s">
        <v>446</v>
      </c>
      <c r="E586">
        <v>44000</v>
      </c>
      <c r="F586">
        <v>40440</v>
      </c>
      <c r="G586" t="s">
        <v>241</v>
      </c>
      <c r="H586">
        <v>0</v>
      </c>
      <c r="I586">
        <v>0</v>
      </c>
      <c r="J586">
        <v>0</v>
      </c>
      <c r="K586">
        <v>0</v>
      </c>
      <c r="L586">
        <v>0</v>
      </c>
      <c r="M586">
        <v>0</v>
      </c>
      <c r="N586">
        <v>0</v>
      </c>
      <c r="O586">
        <v>0</v>
      </c>
      <c r="P586">
        <v>0</v>
      </c>
      <c r="Q586">
        <v>0</v>
      </c>
      <c r="R586">
        <v>0</v>
      </c>
      <c r="S586">
        <v>0</v>
      </c>
      <c r="T586">
        <v>0</v>
      </c>
      <c r="U586">
        <v>0</v>
      </c>
      <c r="V586">
        <v>0</v>
      </c>
      <c r="W586">
        <v>0</v>
      </c>
      <c r="X586">
        <v>0</v>
      </c>
      <c r="Y586">
        <v>0</v>
      </c>
      <c r="Z586">
        <v>0</v>
      </c>
      <c r="AA586">
        <v>0</v>
      </c>
      <c r="AB586">
        <v>0</v>
      </c>
      <c r="AC586">
        <v>0</v>
      </c>
      <c r="AD586">
        <v>0</v>
      </c>
      <c r="AE586">
        <v>0</v>
      </c>
    </row>
    <row r="587" spans="1:31" x14ac:dyDescent="0.2">
      <c r="A587">
        <v>1851</v>
      </c>
      <c r="B587">
        <v>1</v>
      </c>
      <c r="C587" t="s">
        <v>547</v>
      </c>
      <c r="D587" t="s">
        <v>446</v>
      </c>
      <c r="E587">
        <v>44000</v>
      </c>
      <c r="F587">
        <v>40440</v>
      </c>
      <c r="G587" t="s">
        <v>241</v>
      </c>
      <c r="H587">
        <v>0</v>
      </c>
      <c r="I587">
        <v>0</v>
      </c>
      <c r="J587">
        <v>0</v>
      </c>
      <c r="K587">
        <v>0</v>
      </c>
      <c r="L587">
        <v>0</v>
      </c>
      <c r="M587">
        <v>0</v>
      </c>
      <c r="N587">
        <v>0</v>
      </c>
      <c r="O587">
        <v>0</v>
      </c>
      <c r="P587">
        <v>0</v>
      </c>
      <c r="Q587">
        <v>0</v>
      </c>
      <c r="R587">
        <v>0</v>
      </c>
      <c r="S587">
        <v>0</v>
      </c>
      <c r="T587">
        <v>0</v>
      </c>
      <c r="U587">
        <v>0</v>
      </c>
      <c r="V587">
        <v>0</v>
      </c>
      <c r="W587">
        <v>0</v>
      </c>
      <c r="X587">
        <v>0</v>
      </c>
      <c r="Y587">
        <v>0</v>
      </c>
      <c r="Z587">
        <v>0</v>
      </c>
      <c r="AA587">
        <v>0</v>
      </c>
      <c r="AB587">
        <v>0</v>
      </c>
      <c r="AC587">
        <v>0</v>
      </c>
      <c r="AD587">
        <v>0</v>
      </c>
      <c r="AE587">
        <v>0</v>
      </c>
    </row>
    <row r="588" spans="1:31" x14ac:dyDescent="0.2">
      <c r="A588">
        <v>1852</v>
      </c>
      <c r="B588">
        <v>1</v>
      </c>
      <c r="C588" t="s">
        <v>548</v>
      </c>
      <c r="D588" t="s">
        <v>446</v>
      </c>
      <c r="E588">
        <v>44000</v>
      </c>
      <c r="F588">
        <v>40440</v>
      </c>
      <c r="G588" t="s">
        <v>241</v>
      </c>
      <c r="H588">
        <v>0</v>
      </c>
      <c r="I588">
        <v>0</v>
      </c>
      <c r="J588">
        <v>0</v>
      </c>
      <c r="K588">
        <v>0</v>
      </c>
      <c r="L588">
        <v>0</v>
      </c>
      <c r="M588">
        <v>0</v>
      </c>
      <c r="N588">
        <v>0</v>
      </c>
      <c r="O588">
        <v>0</v>
      </c>
      <c r="P588">
        <v>0</v>
      </c>
      <c r="Q588">
        <v>0</v>
      </c>
      <c r="R588">
        <v>0</v>
      </c>
      <c r="S588">
        <v>0</v>
      </c>
      <c r="T588">
        <v>0</v>
      </c>
      <c r="U588">
        <v>0</v>
      </c>
      <c r="V588">
        <v>0</v>
      </c>
      <c r="W588">
        <v>0</v>
      </c>
      <c r="X588">
        <v>0</v>
      </c>
      <c r="Y588">
        <v>0</v>
      </c>
      <c r="Z588">
        <v>0</v>
      </c>
      <c r="AA588">
        <v>0</v>
      </c>
      <c r="AB588">
        <v>0</v>
      </c>
      <c r="AC588">
        <v>0</v>
      </c>
      <c r="AD588">
        <v>0</v>
      </c>
      <c r="AE588">
        <v>0</v>
      </c>
    </row>
    <row r="589" spans="1:31" x14ac:dyDescent="0.2">
      <c r="A589">
        <v>1854</v>
      </c>
      <c r="B589">
        <v>1</v>
      </c>
      <c r="C589" t="s">
        <v>549</v>
      </c>
      <c r="D589" t="s">
        <v>446</v>
      </c>
      <c r="E589">
        <v>44000</v>
      </c>
      <c r="F589">
        <v>40440</v>
      </c>
      <c r="G589" t="s">
        <v>241</v>
      </c>
      <c r="H589">
        <v>0</v>
      </c>
      <c r="I589">
        <v>0</v>
      </c>
      <c r="J589">
        <v>0</v>
      </c>
      <c r="K589">
        <v>0</v>
      </c>
      <c r="L589">
        <v>0</v>
      </c>
      <c r="M589">
        <v>0</v>
      </c>
      <c r="N589">
        <v>0</v>
      </c>
      <c r="O589">
        <v>0</v>
      </c>
      <c r="P589">
        <v>0</v>
      </c>
      <c r="Q589">
        <v>0</v>
      </c>
      <c r="R589">
        <v>0</v>
      </c>
      <c r="S589">
        <v>0</v>
      </c>
      <c r="T589">
        <v>0</v>
      </c>
      <c r="U589">
        <v>0</v>
      </c>
      <c r="V589">
        <v>0</v>
      </c>
      <c r="W589">
        <v>0</v>
      </c>
      <c r="X589">
        <v>0</v>
      </c>
      <c r="Y589">
        <v>0</v>
      </c>
      <c r="Z589">
        <v>0</v>
      </c>
      <c r="AA589">
        <v>0</v>
      </c>
      <c r="AB589">
        <v>0</v>
      </c>
      <c r="AC589">
        <v>0</v>
      </c>
      <c r="AD589">
        <v>0</v>
      </c>
      <c r="AE589">
        <v>0</v>
      </c>
    </row>
    <row r="590" spans="1:31" x14ac:dyDescent="0.2">
      <c r="A590">
        <v>1855</v>
      </c>
      <c r="B590">
        <v>1</v>
      </c>
      <c r="C590" t="s">
        <v>550</v>
      </c>
      <c r="D590" t="s">
        <v>446</v>
      </c>
      <c r="E590">
        <v>44000</v>
      </c>
      <c r="F590">
        <v>40440</v>
      </c>
      <c r="G590" t="s">
        <v>241</v>
      </c>
      <c r="H590">
        <v>0</v>
      </c>
      <c r="I590">
        <v>0</v>
      </c>
      <c r="J590">
        <v>0</v>
      </c>
      <c r="K590">
        <v>0</v>
      </c>
      <c r="L590">
        <v>0</v>
      </c>
      <c r="M590">
        <v>0</v>
      </c>
      <c r="N590">
        <v>0</v>
      </c>
      <c r="O590">
        <v>0</v>
      </c>
      <c r="P590">
        <v>0</v>
      </c>
      <c r="Q590">
        <v>0</v>
      </c>
      <c r="R590">
        <v>0</v>
      </c>
      <c r="S590">
        <v>0</v>
      </c>
      <c r="T590">
        <v>0</v>
      </c>
      <c r="U590">
        <v>0</v>
      </c>
      <c r="V590">
        <v>0</v>
      </c>
      <c r="W590">
        <v>0</v>
      </c>
      <c r="X590">
        <v>0</v>
      </c>
      <c r="Y590">
        <v>0</v>
      </c>
      <c r="Z590">
        <v>0</v>
      </c>
      <c r="AA590">
        <v>0</v>
      </c>
      <c r="AB590">
        <v>0</v>
      </c>
      <c r="AC590">
        <v>0</v>
      </c>
      <c r="AD590">
        <v>0</v>
      </c>
      <c r="AE590">
        <v>0</v>
      </c>
    </row>
    <row r="591" spans="1:31" x14ac:dyDescent="0.2">
      <c r="A591">
        <v>1857</v>
      </c>
      <c r="B591">
        <v>1</v>
      </c>
      <c r="C591" t="s">
        <v>551</v>
      </c>
      <c r="D591" t="s">
        <v>446</v>
      </c>
      <c r="E591">
        <v>44000</v>
      </c>
      <c r="F591">
        <v>40440</v>
      </c>
      <c r="G591" t="s">
        <v>241</v>
      </c>
      <c r="H591">
        <v>0</v>
      </c>
      <c r="I591">
        <v>0</v>
      </c>
      <c r="J591">
        <v>0</v>
      </c>
      <c r="K591">
        <v>0</v>
      </c>
      <c r="L591">
        <v>0</v>
      </c>
      <c r="M591">
        <v>0</v>
      </c>
      <c r="N591">
        <v>0</v>
      </c>
      <c r="O591">
        <v>0</v>
      </c>
      <c r="P591">
        <v>0</v>
      </c>
      <c r="Q591">
        <v>0</v>
      </c>
      <c r="R591">
        <v>0</v>
      </c>
      <c r="S591">
        <v>0</v>
      </c>
      <c r="T591">
        <v>0</v>
      </c>
      <c r="U591">
        <v>0</v>
      </c>
      <c r="V591">
        <v>0</v>
      </c>
      <c r="W591">
        <v>0</v>
      </c>
      <c r="X591">
        <v>0</v>
      </c>
      <c r="Y591">
        <v>0</v>
      </c>
      <c r="Z591">
        <v>0</v>
      </c>
      <c r="AA591">
        <v>0</v>
      </c>
      <c r="AB591">
        <v>0</v>
      </c>
      <c r="AC591">
        <v>0</v>
      </c>
      <c r="AD591">
        <v>0</v>
      </c>
      <c r="AE591">
        <v>0</v>
      </c>
    </row>
    <row r="592" spans="1:31" x14ac:dyDescent="0.2">
      <c r="A592">
        <v>1858</v>
      </c>
      <c r="B592">
        <v>1</v>
      </c>
      <c r="C592" t="s">
        <v>552</v>
      </c>
      <c r="D592" t="s">
        <v>446</v>
      </c>
      <c r="E592">
        <v>44000</v>
      </c>
      <c r="F592">
        <v>40440</v>
      </c>
      <c r="G592" t="s">
        <v>241</v>
      </c>
      <c r="H592">
        <v>0</v>
      </c>
      <c r="I592">
        <v>0</v>
      </c>
      <c r="J592">
        <v>0</v>
      </c>
      <c r="K592">
        <v>0</v>
      </c>
      <c r="L592">
        <v>0</v>
      </c>
      <c r="M592">
        <v>0</v>
      </c>
      <c r="N592">
        <v>0</v>
      </c>
      <c r="O592">
        <v>0</v>
      </c>
      <c r="P592">
        <v>0</v>
      </c>
      <c r="Q592">
        <v>0</v>
      </c>
      <c r="R592">
        <v>0</v>
      </c>
      <c r="S592">
        <v>0</v>
      </c>
      <c r="T592">
        <v>0</v>
      </c>
      <c r="U592">
        <v>0</v>
      </c>
      <c r="V592">
        <v>0</v>
      </c>
      <c r="W592">
        <v>0</v>
      </c>
      <c r="X592">
        <v>0</v>
      </c>
      <c r="Y592">
        <v>0</v>
      </c>
      <c r="Z592">
        <v>0</v>
      </c>
      <c r="AA592">
        <v>0</v>
      </c>
      <c r="AB592">
        <v>0</v>
      </c>
      <c r="AC592">
        <v>0</v>
      </c>
      <c r="AD592">
        <v>0</v>
      </c>
      <c r="AE592">
        <v>0</v>
      </c>
    </row>
    <row r="593" spans="1:31" x14ac:dyDescent="0.2">
      <c r="A593">
        <v>1859</v>
      </c>
      <c r="B593">
        <v>1</v>
      </c>
      <c r="C593" t="s">
        <v>553</v>
      </c>
      <c r="D593" t="s">
        <v>446</v>
      </c>
      <c r="E593">
        <v>44000</v>
      </c>
      <c r="F593">
        <v>40440</v>
      </c>
      <c r="G593" t="s">
        <v>241</v>
      </c>
      <c r="H593">
        <v>0</v>
      </c>
      <c r="I593">
        <v>0</v>
      </c>
      <c r="J593">
        <v>0</v>
      </c>
      <c r="K593">
        <v>0</v>
      </c>
      <c r="L593">
        <v>0</v>
      </c>
      <c r="M593">
        <v>0</v>
      </c>
      <c r="N593">
        <v>0</v>
      </c>
      <c r="O593">
        <v>0</v>
      </c>
      <c r="P593">
        <v>0</v>
      </c>
      <c r="Q593">
        <v>0</v>
      </c>
      <c r="R593">
        <v>0</v>
      </c>
      <c r="S593">
        <v>0</v>
      </c>
      <c r="T593">
        <v>0</v>
      </c>
      <c r="U593">
        <v>0</v>
      </c>
      <c r="V593">
        <v>0</v>
      </c>
      <c r="W593">
        <v>0</v>
      </c>
      <c r="X593">
        <v>0</v>
      </c>
      <c r="Y593">
        <v>0</v>
      </c>
      <c r="Z593">
        <v>0</v>
      </c>
      <c r="AA593">
        <v>0</v>
      </c>
      <c r="AB593">
        <v>0</v>
      </c>
      <c r="AC593">
        <v>0</v>
      </c>
      <c r="AD593">
        <v>0</v>
      </c>
      <c r="AE593">
        <v>0</v>
      </c>
    </row>
    <row r="594" spans="1:31" x14ac:dyDescent="0.2">
      <c r="A594">
        <v>1861</v>
      </c>
      <c r="B594">
        <v>1</v>
      </c>
      <c r="C594" t="s">
        <v>554</v>
      </c>
      <c r="D594" t="s">
        <v>446</v>
      </c>
      <c r="E594">
        <v>44000</v>
      </c>
      <c r="F594">
        <v>40440</v>
      </c>
      <c r="G594" t="s">
        <v>241</v>
      </c>
      <c r="H594">
        <v>0</v>
      </c>
      <c r="I594">
        <v>0</v>
      </c>
      <c r="J594">
        <v>0</v>
      </c>
      <c r="K594">
        <v>0</v>
      </c>
      <c r="L594">
        <v>0</v>
      </c>
      <c r="M594">
        <v>0</v>
      </c>
      <c r="N594">
        <v>0</v>
      </c>
      <c r="O594">
        <v>0</v>
      </c>
      <c r="P594">
        <v>0</v>
      </c>
      <c r="Q594">
        <v>0</v>
      </c>
      <c r="R594">
        <v>0</v>
      </c>
      <c r="S594">
        <v>0</v>
      </c>
      <c r="T594">
        <v>0</v>
      </c>
      <c r="U594">
        <v>0</v>
      </c>
      <c r="V594">
        <v>0</v>
      </c>
      <c r="W594">
        <v>0</v>
      </c>
      <c r="X594">
        <v>0</v>
      </c>
      <c r="Y594">
        <v>0</v>
      </c>
      <c r="Z594">
        <v>0</v>
      </c>
      <c r="AA594">
        <v>0</v>
      </c>
      <c r="AB594">
        <v>0</v>
      </c>
      <c r="AC594">
        <v>0</v>
      </c>
      <c r="AD594">
        <v>0</v>
      </c>
      <c r="AE594">
        <v>0</v>
      </c>
    </row>
    <row r="595" spans="1:31" x14ac:dyDescent="0.2">
      <c r="A595">
        <v>1862</v>
      </c>
      <c r="B595">
        <v>1</v>
      </c>
      <c r="C595" t="s">
        <v>555</v>
      </c>
      <c r="D595" t="s">
        <v>446</v>
      </c>
      <c r="E595">
        <v>44000</v>
      </c>
      <c r="F595">
        <v>40440</v>
      </c>
      <c r="G595" t="s">
        <v>241</v>
      </c>
      <c r="H595">
        <v>0</v>
      </c>
      <c r="I595">
        <v>0</v>
      </c>
      <c r="J595">
        <v>0</v>
      </c>
      <c r="K595">
        <v>0</v>
      </c>
      <c r="L595">
        <v>0</v>
      </c>
      <c r="M595">
        <v>0</v>
      </c>
      <c r="N595">
        <v>0</v>
      </c>
      <c r="O595">
        <v>0</v>
      </c>
      <c r="P595">
        <v>0</v>
      </c>
      <c r="Q595">
        <v>0</v>
      </c>
      <c r="R595">
        <v>0</v>
      </c>
      <c r="S595">
        <v>0</v>
      </c>
      <c r="T595">
        <v>0</v>
      </c>
      <c r="U595">
        <v>0</v>
      </c>
      <c r="V595">
        <v>0</v>
      </c>
      <c r="W595">
        <v>0</v>
      </c>
      <c r="X595">
        <v>0</v>
      </c>
      <c r="Y595">
        <v>0</v>
      </c>
      <c r="Z595">
        <v>0</v>
      </c>
      <c r="AA595">
        <v>0</v>
      </c>
      <c r="AB595">
        <v>0</v>
      </c>
      <c r="AC595">
        <v>0</v>
      </c>
      <c r="AD595">
        <v>0</v>
      </c>
      <c r="AE595">
        <v>0</v>
      </c>
    </row>
    <row r="596" spans="1:31" x14ac:dyDescent="0.2">
      <c r="A596">
        <v>1863</v>
      </c>
      <c r="B596">
        <v>1</v>
      </c>
      <c r="C596" t="s">
        <v>556</v>
      </c>
      <c r="D596" t="s">
        <v>446</v>
      </c>
      <c r="E596">
        <v>44000</v>
      </c>
      <c r="F596">
        <v>40440</v>
      </c>
      <c r="G596" t="s">
        <v>241</v>
      </c>
      <c r="H596">
        <v>0</v>
      </c>
      <c r="I596">
        <v>0</v>
      </c>
      <c r="J596">
        <v>0</v>
      </c>
      <c r="K596">
        <v>0</v>
      </c>
      <c r="L596">
        <v>0</v>
      </c>
      <c r="M596">
        <v>0</v>
      </c>
      <c r="N596">
        <v>0</v>
      </c>
      <c r="O596">
        <v>0</v>
      </c>
      <c r="P596">
        <v>0</v>
      </c>
      <c r="Q596">
        <v>0</v>
      </c>
      <c r="R596">
        <v>0</v>
      </c>
      <c r="S596">
        <v>0</v>
      </c>
      <c r="T596">
        <v>0</v>
      </c>
      <c r="U596">
        <v>0</v>
      </c>
      <c r="V596">
        <v>0</v>
      </c>
      <c r="W596">
        <v>0</v>
      </c>
      <c r="X596">
        <v>0</v>
      </c>
      <c r="Y596">
        <v>0</v>
      </c>
      <c r="Z596">
        <v>0</v>
      </c>
      <c r="AA596">
        <v>0</v>
      </c>
      <c r="AB596">
        <v>0</v>
      </c>
      <c r="AC596">
        <v>0</v>
      </c>
      <c r="AD596">
        <v>0</v>
      </c>
      <c r="AE596">
        <v>0</v>
      </c>
    </row>
    <row r="597" spans="1:31" x14ac:dyDescent="0.2">
      <c r="A597">
        <v>1863</v>
      </c>
      <c r="B597">
        <v>2</v>
      </c>
      <c r="C597" t="s">
        <v>556</v>
      </c>
      <c r="D597" t="s">
        <v>446</v>
      </c>
      <c r="E597">
        <v>44000</v>
      </c>
      <c r="F597">
        <v>40440</v>
      </c>
      <c r="G597" t="s">
        <v>241</v>
      </c>
      <c r="H597">
        <v>0</v>
      </c>
      <c r="I597">
        <v>0</v>
      </c>
      <c r="J597">
        <v>0</v>
      </c>
      <c r="K597">
        <v>0</v>
      </c>
      <c r="L597">
        <v>0</v>
      </c>
      <c r="M597">
        <v>0</v>
      </c>
      <c r="N597">
        <v>0</v>
      </c>
      <c r="O597">
        <v>0</v>
      </c>
      <c r="P597">
        <v>0</v>
      </c>
      <c r="Q597">
        <v>0</v>
      </c>
      <c r="R597">
        <v>0</v>
      </c>
      <c r="S597">
        <v>0</v>
      </c>
      <c r="T597">
        <v>0</v>
      </c>
      <c r="U597">
        <v>0</v>
      </c>
      <c r="V597">
        <v>0</v>
      </c>
      <c r="W597">
        <v>0</v>
      </c>
      <c r="X597">
        <v>0</v>
      </c>
      <c r="Y597">
        <v>0</v>
      </c>
      <c r="Z597">
        <v>0</v>
      </c>
      <c r="AA597">
        <v>0</v>
      </c>
      <c r="AB597">
        <v>0</v>
      </c>
      <c r="AC597">
        <v>0</v>
      </c>
      <c r="AD597">
        <v>0</v>
      </c>
      <c r="AE597">
        <v>0</v>
      </c>
    </row>
    <row r="598" spans="1:31" x14ac:dyDescent="0.2">
      <c r="A598">
        <v>1864</v>
      </c>
      <c r="B598">
        <v>1</v>
      </c>
      <c r="C598" t="s">
        <v>557</v>
      </c>
      <c r="D598" t="s">
        <v>446</v>
      </c>
      <c r="E598">
        <v>44000</v>
      </c>
      <c r="F598">
        <v>40440</v>
      </c>
      <c r="G598" t="s">
        <v>241</v>
      </c>
      <c r="H598">
        <v>0</v>
      </c>
      <c r="I598">
        <v>0</v>
      </c>
      <c r="J598">
        <v>0</v>
      </c>
      <c r="K598">
        <v>0</v>
      </c>
      <c r="L598">
        <v>0</v>
      </c>
      <c r="M598">
        <v>0</v>
      </c>
      <c r="N598">
        <v>0</v>
      </c>
      <c r="O598">
        <v>0</v>
      </c>
      <c r="P598">
        <v>0</v>
      </c>
      <c r="Q598">
        <v>0</v>
      </c>
      <c r="R598">
        <v>0</v>
      </c>
      <c r="S598">
        <v>0</v>
      </c>
      <c r="T598">
        <v>0</v>
      </c>
      <c r="U598">
        <v>0</v>
      </c>
      <c r="V598">
        <v>0</v>
      </c>
      <c r="W598">
        <v>0</v>
      </c>
      <c r="X598">
        <v>0</v>
      </c>
      <c r="Y598">
        <v>52107</v>
      </c>
      <c r="Z598">
        <v>0</v>
      </c>
      <c r="AA598">
        <v>0</v>
      </c>
      <c r="AB598">
        <v>0</v>
      </c>
      <c r="AC598">
        <v>0</v>
      </c>
      <c r="AD598">
        <v>0</v>
      </c>
      <c r="AE598">
        <v>0</v>
      </c>
    </row>
    <row r="599" spans="1:31" x14ac:dyDescent="0.2">
      <c r="A599">
        <v>1866</v>
      </c>
      <c r="B599">
        <v>1</v>
      </c>
      <c r="C599" t="s">
        <v>558</v>
      </c>
      <c r="D599" t="s">
        <v>446</v>
      </c>
      <c r="E599">
        <v>44000</v>
      </c>
      <c r="F599">
        <v>40440</v>
      </c>
      <c r="G599" t="s">
        <v>241</v>
      </c>
      <c r="H599">
        <v>0</v>
      </c>
      <c r="I599">
        <v>0</v>
      </c>
      <c r="J599">
        <v>0</v>
      </c>
      <c r="K599">
        <v>0</v>
      </c>
      <c r="L599">
        <v>0</v>
      </c>
      <c r="M599">
        <v>0</v>
      </c>
      <c r="N599">
        <v>0</v>
      </c>
      <c r="O599">
        <v>0</v>
      </c>
      <c r="P599">
        <v>0</v>
      </c>
      <c r="Q599">
        <v>0</v>
      </c>
      <c r="R599">
        <v>0</v>
      </c>
      <c r="S599">
        <v>0</v>
      </c>
      <c r="T599">
        <v>0</v>
      </c>
      <c r="U599">
        <v>0</v>
      </c>
      <c r="V599">
        <v>0</v>
      </c>
      <c r="W599">
        <v>0</v>
      </c>
      <c r="X599">
        <v>0</v>
      </c>
      <c r="Y599">
        <v>0</v>
      </c>
      <c r="Z599">
        <v>0</v>
      </c>
      <c r="AA599">
        <v>0</v>
      </c>
      <c r="AB599">
        <v>0</v>
      </c>
      <c r="AC599">
        <v>0</v>
      </c>
      <c r="AD599">
        <v>0</v>
      </c>
      <c r="AE599">
        <v>0</v>
      </c>
    </row>
    <row r="600" spans="1:31" x14ac:dyDescent="0.2">
      <c r="A600">
        <v>1871</v>
      </c>
      <c r="B600">
        <v>1</v>
      </c>
      <c r="C600" t="s">
        <v>559</v>
      </c>
      <c r="D600" t="s">
        <v>446</v>
      </c>
      <c r="E600">
        <v>44000</v>
      </c>
      <c r="F600">
        <v>40440</v>
      </c>
      <c r="G600" t="s">
        <v>241</v>
      </c>
      <c r="H600">
        <v>0</v>
      </c>
      <c r="I600">
        <v>0</v>
      </c>
      <c r="J600">
        <v>0</v>
      </c>
      <c r="K600">
        <v>0</v>
      </c>
      <c r="L600">
        <v>0</v>
      </c>
      <c r="M600">
        <v>0</v>
      </c>
      <c r="N600">
        <v>0</v>
      </c>
      <c r="O600">
        <v>0</v>
      </c>
      <c r="P600">
        <v>0</v>
      </c>
      <c r="Q600">
        <v>0</v>
      </c>
      <c r="R600">
        <v>0</v>
      </c>
      <c r="S600">
        <v>0</v>
      </c>
      <c r="T600">
        <v>0</v>
      </c>
      <c r="U600">
        <v>0</v>
      </c>
      <c r="V600">
        <v>0</v>
      </c>
      <c r="W600">
        <v>0</v>
      </c>
      <c r="X600">
        <v>0</v>
      </c>
      <c r="Y600">
        <v>0</v>
      </c>
      <c r="Z600">
        <v>0</v>
      </c>
      <c r="AA600">
        <v>0</v>
      </c>
      <c r="AB600">
        <v>0</v>
      </c>
      <c r="AC600">
        <v>0</v>
      </c>
      <c r="AD600">
        <v>0</v>
      </c>
      <c r="AE600">
        <v>0</v>
      </c>
    </row>
    <row r="601" spans="1:31" x14ac:dyDescent="0.2">
      <c r="A601">
        <v>2550</v>
      </c>
      <c r="B601">
        <v>1</v>
      </c>
      <c r="C601" t="s">
        <v>24</v>
      </c>
      <c r="D601" t="s">
        <v>25</v>
      </c>
      <c r="E601">
        <v>40000</v>
      </c>
      <c r="F601">
        <v>40312</v>
      </c>
      <c r="G601" t="s">
        <v>241</v>
      </c>
      <c r="H601">
        <v>14575</v>
      </c>
      <c r="I601">
        <v>18975</v>
      </c>
      <c r="J601">
        <v>25100</v>
      </c>
      <c r="K601">
        <v>29925</v>
      </c>
      <c r="L601">
        <v>30550</v>
      </c>
      <c r="M601">
        <v>25750</v>
      </c>
      <c r="N601">
        <v>5800</v>
      </c>
      <c r="O601">
        <v>28075</v>
      </c>
      <c r="P601">
        <v>31275</v>
      </c>
      <c r="Q601">
        <v>15550</v>
      </c>
      <c r="R601">
        <v>3425</v>
      </c>
      <c r="S601">
        <v>21000</v>
      </c>
      <c r="T601">
        <v>14575</v>
      </c>
      <c r="U601">
        <v>18975</v>
      </c>
      <c r="V601">
        <v>25100</v>
      </c>
      <c r="W601">
        <v>29925</v>
      </c>
      <c r="X601">
        <v>30550</v>
      </c>
      <c r="Y601">
        <v>25750</v>
      </c>
      <c r="Z601">
        <v>5800</v>
      </c>
      <c r="AA601">
        <v>28075</v>
      </c>
      <c r="AB601">
        <v>31275</v>
      </c>
      <c r="AC601">
        <v>15550</v>
      </c>
      <c r="AD601">
        <v>3425</v>
      </c>
      <c r="AE601">
        <v>21000</v>
      </c>
    </row>
    <row r="602" spans="1:31" x14ac:dyDescent="0.2">
      <c r="A602">
        <v>2551</v>
      </c>
      <c r="B602">
        <v>1</v>
      </c>
      <c r="C602" t="s">
        <v>27</v>
      </c>
      <c r="D602" t="s">
        <v>28</v>
      </c>
      <c r="E602">
        <v>40000</v>
      </c>
      <c r="F602">
        <v>40312</v>
      </c>
      <c r="G602" t="s">
        <v>241</v>
      </c>
      <c r="H602">
        <v>117600</v>
      </c>
      <c r="I602">
        <v>98850</v>
      </c>
      <c r="J602">
        <v>127500</v>
      </c>
      <c r="K602">
        <v>100950</v>
      </c>
      <c r="L602">
        <v>95850</v>
      </c>
      <c r="M602">
        <v>116400</v>
      </c>
      <c r="N602">
        <v>158700</v>
      </c>
      <c r="O602">
        <v>148050</v>
      </c>
      <c r="P602">
        <v>204300</v>
      </c>
      <c r="Q602">
        <v>157800</v>
      </c>
      <c r="R602">
        <v>63000</v>
      </c>
      <c r="S602">
        <v>111000</v>
      </c>
      <c r="T602">
        <v>117600</v>
      </c>
      <c r="U602">
        <v>98850</v>
      </c>
      <c r="V602">
        <v>127500</v>
      </c>
      <c r="W602">
        <v>100950</v>
      </c>
      <c r="X602">
        <v>95850</v>
      </c>
      <c r="Y602">
        <v>116400</v>
      </c>
      <c r="Z602">
        <v>158700</v>
      </c>
      <c r="AA602">
        <v>148050</v>
      </c>
      <c r="AB602">
        <v>204300</v>
      </c>
      <c r="AC602">
        <v>157800</v>
      </c>
      <c r="AD602">
        <v>63000</v>
      </c>
      <c r="AE602">
        <v>111000</v>
      </c>
    </row>
    <row r="603" spans="1:31" x14ac:dyDescent="0.2">
      <c r="A603">
        <v>2552</v>
      </c>
      <c r="B603">
        <v>2</v>
      </c>
      <c r="C603" t="s">
        <v>29</v>
      </c>
      <c r="D603" t="s">
        <v>31</v>
      </c>
      <c r="E603">
        <v>40000</v>
      </c>
      <c r="F603">
        <v>40312</v>
      </c>
      <c r="G603" t="s">
        <v>241</v>
      </c>
      <c r="H603">
        <v>19000</v>
      </c>
      <c r="I603">
        <v>19280</v>
      </c>
      <c r="J603">
        <v>21280</v>
      </c>
      <c r="K603">
        <v>17080</v>
      </c>
      <c r="L603">
        <v>12640</v>
      </c>
      <c r="M603">
        <v>18560</v>
      </c>
      <c r="N603">
        <v>13560</v>
      </c>
      <c r="O603">
        <v>21460</v>
      </c>
      <c r="P603">
        <v>14200</v>
      </c>
      <c r="Q603">
        <v>13400</v>
      </c>
      <c r="R603">
        <v>14060</v>
      </c>
      <c r="S603">
        <v>15480</v>
      </c>
      <c r="T603">
        <v>18380</v>
      </c>
      <c r="U603">
        <v>16860</v>
      </c>
      <c r="V603">
        <v>18800</v>
      </c>
      <c r="W603">
        <v>18440</v>
      </c>
      <c r="X603">
        <v>16880</v>
      </c>
      <c r="Y603">
        <v>14960</v>
      </c>
      <c r="Z603">
        <v>12680</v>
      </c>
      <c r="AA603">
        <v>19920</v>
      </c>
      <c r="AB603">
        <v>16980</v>
      </c>
      <c r="AC603">
        <v>16180</v>
      </c>
      <c r="AD603">
        <v>11920</v>
      </c>
      <c r="AE603">
        <v>18000</v>
      </c>
    </row>
    <row r="604" spans="1:31" x14ac:dyDescent="0.2">
      <c r="A604">
        <v>2553</v>
      </c>
      <c r="B604">
        <v>1</v>
      </c>
      <c r="C604" t="s">
        <v>196</v>
      </c>
      <c r="D604" t="s">
        <v>197</v>
      </c>
      <c r="E604">
        <v>40000</v>
      </c>
      <c r="F604">
        <v>40245</v>
      </c>
      <c r="G604" t="s">
        <v>241</v>
      </c>
      <c r="H604">
        <v>9174</v>
      </c>
      <c r="I604">
        <v>23848</v>
      </c>
      <c r="J604">
        <v>6578</v>
      </c>
      <c r="K604">
        <v>2376</v>
      </c>
      <c r="L604">
        <v>24992</v>
      </c>
      <c r="M604">
        <v>7392</v>
      </c>
      <c r="N604">
        <v>84744</v>
      </c>
      <c r="O604">
        <v>19910</v>
      </c>
      <c r="P604">
        <v>3036</v>
      </c>
      <c r="Q604">
        <v>792</v>
      </c>
      <c r="R604">
        <v>26950</v>
      </c>
      <c r="S604">
        <v>10208</v>
      </c>
      <c r="T604">
        <v>9174</v>
      </c>
      <c r="U604">
        <v>23848</v>
      </c>
      <c r="V604">
        <v>6578</v>
      </c>
      <c r="W604">
        <v>2376</v>
      </c>
      <c r="X604">
        <v>24992</v>
      </c>
      <c r="Y604">
        <v>7392</v>
      </c>
      <c r="Z604">
        <v>84744</v>
      </c>
      <c r="AA604">
        <v>19910</v>
      </c>
      <c r="AB604">
        <v>3036</v>
      </c>
      <c r="AC604">
        <v>792</v>
      </c>
      <c r="AD604">
        <v>26950</v>
      </c>
      <c r="AE604">
        <v>10208</v>
      </c>
    </row>
    <row r="605" spans="1:31" x14ac:dyDescent="0.2">
      <c r="A605">
        <v>2554</v>
      </c>
      <c r="B605">
        <v>2</v>
      </c>
      <c r="C605" t="s">
        <v>32</v>
      </c>
      <c r="D605" t="s">
        <v>31</v>
      </c>
      <c r="E605">
        <v>40000</v>
      </c>
      <c r="F605">
        <v>40312</v>
      </c>
      <c r="G605" t="s">
        <v>241</v>
      </c>
      <c r="H605">
        <v>27975</v>
      </c>
      <c r="I605">
        <v>22950</v>
      </c>
      <c r="J605">
        <v>19800</v>
      </c>
      <c r="K605">
        <v>22000</v>
      </c>
      <c r="L605">
        <v>18850</v>
      </c>
      <c r="M605">
        <v>13425</v>
      </c>
      <c r="N605">
        <v>13475</v>
      </c>
      <c r="O605">
        <v>25900</v>
      </c>
      <c r="P605">
        <v>22425</v>
      </c>
      <c r="Q605">
        <v>15875</v>
      </c>
      <c r="R605">
        <v>25150</v>
      </c>
      <c r="S605">
        <v>22175</v>
      </c>
      <c r="T605">
        <v>27975</v>
      </c>
      <c r="U605">
        <v>22950</v>
      </c>
      <c r="V605">
        <v>19800</v>
      </c>
      <c r="W605">
        <v>22000</v>
      </c>
      <c r="X605">
        <v>18850</v>
      </c>
      <c r="Y605">
        <v>13425</v>
      </c>
      <c r="Z605">
        <v>13475</v>
      </c>
      <c r="AA605">
        <v>25900</v>
      </c>
      <c r="AB605">
        <v>22425</v>
      </c>
      <c r="AC605">
        <v>15875</v>
      </c>
      <c r="AD605">
        <v>25150</v>
      </c>
      <c r="AE605">
        <v>22175</v>
      </c>
    </row>
    <row r="606" spans="1:31" x14ac:dyDescent="0.2">
      <c r="A606">
        <v>2555</v>
      </c>
      <c r="B606">
        <v>1</v>
      </c>
      <c r="C606" t="s">
        <v>33</v>
      </c>
      <c r="D606" t="s">
        <v>34</v>
      </c>
      <c r="E606">
        <v>40000</v>
      </c>
      <c r="F606">
        <v>40312</v>
      </c>
      <c r="G606" t="s">
        <v>241</v>
      </c>
      <c r="H606">
        <v>0</v>
      </c>
      <c r="I606">
        <v>0</v>
      </c>
      <c r="J606">
        <v>0</v>
      </c>
      <c r="K606">
        <v>500000</v>
      </c>
      <c r="L606">
        <v>0</v>
      </c>
      <c r="M606">
        <v>0</v>
      </c>
      <c r="N606">
        <v>0</v>
      </c>
      <c r="O606">
        <v>0</v>
      </c>
      <c r="P606">
        <v>0</v>
      </c>
      <c r="Q606">
        <v>0</v>
      </c>
      <c r="R606">
        <v>0</v>
      </c>
      <c r="S606">
        <v>0</v>
      </c>
      <c r="T606">
        <v>0</v>
      </c>
      <c r="U606">
        <v>0</v>
      </c>
      <c r="V606">
        <v>0</v>
      </c>
      <c r="W606">
        <v>0</v>
      </c>
      <c r="X606">
        <v>0</v>
      </c>
      <c r="Y606">
        <v>0</v>
      </c>
      <c r="Z606">
        <v>0</v>
      </c>
      <c r="AA606">
        <v>0</v>
      </c>
      <c r="AB606">
        <v>0</v>
      </c>
      <c r="AC606">
        <v>0</v>
      </c>
      <c r="AD606">
        <v>0</v>
      </c>
      <c r="AE606">
        <v>0</v>
      </c>
    </row>
    <row r="607" spans="1:31" x14ac:dyDescent="0.2">
      <c r="A607">
        <v>2556</v>
      </c>
      <c r="B607">
        <v>1</v>
      </c>
      <c r="C607" t="s">
        <v>198</v>
      </c>
      <c r="D607" t="s">
        <v>199</v>
      </c>
      <c r="E607">
        <v>40000</v>
      </c>
      <c r="F607">
        <v>40245</v>
      </c>
      <c r="G607" t="s">
        <v>241</v>
      </c>
      <c r="H607">
        <v>36400</v>
      </c>
      <c r="I607">
        <v>124800</v>
      </c>
      <c r="J607">
        <v>111360</v>
      </c>
      <c r="K607">
        <v>5040</v>
      </c>
      <c r="L607">
        <v>100640</v>
      </c>
      <c r="M607">
        <v>22000</v>
      </c>
      <c r="N607">
        <v>275760</v>
      </c>
      <c r="O607">
        <v>37760</v>
      </c>
      <c r="P607">
        <v>29040</v>
      </c>
      <c r="Q607">
        <v>38880</v>
      </c>
      <c r="R607">
        <v>9840</v>
      </c>
      <c r="S607">
        <v>8480</v>
      </c>
      <c r="T607">
        <v>36400</v>
      </c>
      <c r="U607">
        <v>124800</v>
      </c>
      <c r="V607">
        <v>111360</v>
      </c>
      <c r="W607">
        <v>5040</v>
      </c>
      <c r="X607">
        <v>100640</v>
      </c>
      <c r="Y607">
        <v>22000</v>
      </c>
      <c r="Z607">
        <v>275760</v>
      </c>
      <c r="AA607">
        <v>37760</v>
      </c>
      <c r="AB607">
        <v>29040</v>
      </c>
      <c r="AC607">
        <v>38880</v>
      </c>
      <c r="AD607">
        <v>9840</v>
      </c>
      <c r="AE607">
        <v>8480</v>
      </c>
    </row>
    <row r="608" spans="1:31" x14ac:dyDescent="0.2">
      <c r="A608">
        <v>2801</v>
      </c>
      <c r="B608">
        <v>1</v>
      </c>
      <c r="C608" t="s">
        <v>91</v>
      </c>
      <c r="D608" t="s">
        <v>92</v>
      </c>
      <c r="E608">
        <v>40000</v>
      </c>
      <c r="F608">
        <v>40323</v>
      </c>
      <c r="G608" t="s">
        <v>241</v>
      </c>
      <c r="H608">
        <v>37500</v>
      </c>
      <c r="I608">
        <v>37500</v>
      </c>
      <c r="J608">
        <v>37500</v>
      </c>
      <c r="K608">
        <v>37500</v>
      </c>
      <c r="L608">
        <v>37500</v>
      </c>
      <c r="M608">
        <v>37500</v>
      </c>
      <c r="N608">
        <v>37500</v>
      </c>
      <c r="O608">
        <v>37500</v>
      </c>
      <c r="P608">
        <v>37500</v>
      </c>
      <c r="Q608">
        <v>37500</v>
      </c>
      <c r="R608">
        <v>37500</v>
      </c>
      <c r="S608">
        <v>37500</v>
      </c>
      <c r="T608">
        <v>37500</v>
      </c>
      <c r="U608">
        <v>37500</v>
      </c>
      <c r="V608">
        <v>37500</v>
      </c>
      <c r="W608">
        <v>37500</v>
      </c>
      <c r="X608">
        <v>37500</v>
      </c>
      <c r="Y608">
        <v>37500</v>
      </c>
      <c r="Z608">
        <v>37500</v>
      </c>
      <c r="AA608">
        <v>37500</v>
      </c>
      <c r="AB608">
        <v>37500</v>
      </c>
      <c r="AC608">
        <v>37500</v>
      </c>
      <c r="AD608">
        <v>37500</v>
      </c>
      <c r="AE608">
        <v>37500</v>
      </c>
    </row>
    <row r="609" spans="1:31" x14ac:dyDescent="0.2">
      <c r="A609">
        <v>2802</v>
      </c>
      <c r="B609">
        <v>1</v>
      </c>
      <c r="C609" t="s">
        <v>93</v>
      </c>
      <c r="D609" t="s">
        <v>94</v>
      </c>
      <c r="E609">
        <v>40000</v>
      </c>
      <c r="F609">
        <v>40323</v>
      </c>
      <c r="G609" t="s">
        <v>241</v>
      </c>
      <c r="H609">
        <v>0</v>
      </c>
      <c r="I609">
        <v>0</v>
      </c>
      <c r="J609">
        <v>0</v>
      </c>
      <c r="K609">
        <v>0</v>
      </c>
      <c r="L609">
        <v>0</v>
      </c>
      <c r="M609">
        <v>0</v>
      </c>
      <c r="N609">
        <v>0</v>
      </c>
      <c r="O609">
        <v>0</v>
      </c>
      <c r="P609">
        <v>0</v>
      </c>
      <c r="Q609">
        <v>0</v>
      </c>
      <c r="R609">
        <v>0</v>
      </c>
      <c r="S609">
        <v>0</v>
      </c>
      <c r="T609">
        <v>0</v>
      </c>
      <c r="U609">
        <v>0</v>
      </c>
      <c r="V609">
        <v>0</v>
      </c>
      <c r="W609">
        <v>0</v>
      </c>
      <c r="X609">
        <v>0</v>
      </c>
      <c r="Y609">
        <v>0</v>
      </c>
      <c r="Z609">
        <v>0</v>
      </c>
      <c r="AA609">
        <v>0</v>
      </c>
      <c r="AB609">
        <v>0</v>
      </c>
      <c r="AC609">
        <v>0</v>
      </c>
      <c r="AD609">
        <v>0</v>
      </c>
      <c r="AE609">
        <v>0</v>
      </c>
    </row>
    <row r="610" spans="1:31" x14ac:dyDescent="0.2">
      <c r="A610">
        <v>2802</v>
      </c>
      <c r="B610">
        <v>4</v>
      </c>
      <c r="C610" t="s">
        <v>93</v>
      </c>
      <c r="D610" t="s">
        <v>96</v>
      </c>
      <c r="E610">
        <v>40000</v>
      </c>
      <c r="F610">
        <v>40323</v>
      </c>
      <c r="G610" t="s">
        <v>241</v>
      </c>
      <c r="H610">
        <v>0</v>
      </c>
      <c r="I610">
        <v>0</v>
      </c>
      <c r="J610">
        <v>0</v>
      </c>
      <c r="K610">
        <v>0</v>
      </c>
      <c r="L610">
        <v>0</v>
      </c>
      <c r="M610">
        <v>0</v>
      </c>
      <c r="N610">
        <v>0</v>
      </c>
      <c r="O610">
        <v>0</v>
      </c>
      <c r="P610">
        <v>0</v>
      </c>
      <c r="Q610">
        <v>0</v>
      </c>
      <c r="R610">
        <v>0</v>
      </c>
      <c r="S610">
        <v>0</v>
      </c>
      <c r="T610">
        <v>0</v>
      </c>
      <c r="U610">
        <v>0</v>
      </c>
      <c r="V610">
        <v>0</v>
      </c>
      <c r="W610">
        <v>0</v>
      </c>
      <c r="X610">
        <v>0</v>
      </c>
      <c r="Y610">
        <v>0</v>
      </c>
      <c r="Z610">
        <v>0</v>
      </c>
      <c r="AA610">
        <v>0</v>
      </c>
      <c r="AB610">
        <v>0</v>
      </c>
      <c r="AC610">
        <v>0</v>
      </c>
      <c r="AD610">
        <v>0</v>
      </c>
      <c r="AE610">
        <v>0</v>
      </c>
    </row>
    <row r="611" spans="1:31" x14ac:dyDescent="0.2">
      <c r="A611">
        <v>2810</v>
      </c>
      <c r="B611">
        <v>1</v>
      </c>
      <c r="C611" t="s">
        <v>101</v>
      </c>
      <c r="D611" t="s">
        <v>102</v>
      </c>
      <c r="E611">
        <v>40000</v>
      </c>
      <c r="F611">
        <v>40323</v>
      </c>
      <c r="G611" t="s">
        <v>241</v>
      </c>
      <c r="H611">
        <v>0</v>
      </c>
      <c r="I611">
        <v>0</v>
      </c>
      <c r="J611">
        <v>0</v>
      </c>
      <c r="K611">
        <v>0</v>
      </c>
      <c r="L611">
        <v>0</v>
      </c>
      <c r="M611">
        <v>0</v>
      </c>
      <c r="N611">
        <v>0</v>
      </c>
      <c r="O611">
        <v>0</v>
      </c>
      <c r="P611">
        <v>0</v>
      </c>
      <c r="Q611">
        <v>0</v>
      </c>
      <c r="R611">
        <v>0</v>
      </c>
      <c r="S611">
        <v>0</v>
      </c>
      <c r="T611">
        <v>0</v>
      </c>
      <c r="U611">
        <v>0</v>
      </c>
      <c r="V611">
        <v>0</v>
      </c>
      <c r="W611">
        <v>0</v>
      </c>
      <c r="X611">
        <v>0</v>
      </c>
      <c r="Y611">
        <v>0</v>
      </c>
      <c r="Z611">
        <v>0</v>
      </c>
      <c r="AA611">
        <v>0</v>
      </c>
      <c r="AB611">
        <v>0</v>
      </c>
      <c r="AC611">
        <v>0</v>
      </c>
      <c r="AD611">
        <v>0</v>
      </c>
      <c r="AE611">
        <v>0</v>
      </c>
    </row>
    <row r="612" spans="1:31" x14ac:dyDescent="0.2">
      <c r="A612">
        <v>2822</v>
      </c>
      <c r="B612">
        <v>1</v>
      </c>
      <c r="C612" t="s">
        <v>111</v>
      </c>
      <c r="D612" t="s">
        <v>96</v>
      </c>
      <c r="E612">
        <v>40000</v>
      </c>
      <c r="F612">
        <v>40323</v>
      </c>
      <c r="G612" t="s">
        <v>241</v>
      </c>
      <c r="H612">
        <v>0</v>
      </c>
      <c r="I612">
        <v>0</v>
      </c>
      <c r="J612">
        <v>0</v>
      </c>
      <c r="K612">
        <v>0</v>
      </c>
      <c r="L612">
        <v>0</v>
      </c>
      <c r="M612">
        <v>0</v>
      </c>
      <c r="N612">
        <v>0</v>
      </c>
      <c r="O612">
        <v>0</v>
      </c>
      <c r="P612">
        <v>0</v>
      </c>
      <c r="Q612">
        <v>0</v>
      </c>
      <c r="R612">
        <v>0</v>
      </c>
      <c r="S612">
        <v>0</v>
      </c>
      <c r="T612">
        <v>0</v>
      </c>
      <c r="U612">
        <v>0</v>
      </c>
      <c r="V612">
        <v>0</v>
      </c>
      <c r="W612">
        <v>0</v>
      </c>
      <c r="X612">
        <v>0</v>
      </c>
      <c r="Y612">
        <v>0</v>
      </c>
      <c r="Z612">
        <v>0</v>
      </c>
      <c r="AA612">
        <v>0</v>
      </c>
      <c r="AB612">
        <v>0</v>
      </c>
      <c r="AC612">
        <v>0</v>
      </c>
      <c r="AD612">
        <v>0</v>
      </c>
      <c r="AE612">
        <v>0</v>
      </c>
    </row>
    <row r="613" spans="1:31" x14ac:dyDescent="0.2">
      <c r="A613">
        <v>2873</v>
      </c>
      <c r="B613">
        <v>1</v>
      </c>
      <c r="C613" t="s">
        <v>132</v>
      </c>
      <c r="D613" t="s">
        <v>102</v>
      </c>
      <c r="E613">
        <v>40000</v>
      </c>
      <c r="F613">
        <v>40323</v>
      </c>
      <c r="G613" t="s">
        <v>241</v>
      </c>
      <c r="H613">
        <v>0</v>
      </c>
      <c r="I613">
        <v>0</v>
      </c>
      <c r="J613">
        <v>0</v>
      </c>
      <c r="K613">
        <v>0</v>
      </c>
      <c r="L613">
        <v>0</v>
      </c>
      <c r="M613">
        <v>0</v>
      </c>
      <c r="N613">
        <v>0</v>
      </c>
      <c r="O613">
        <v>0</v>
      </c>
      <c r="P613">
        <v>0</v>
      </c>
      <c r="Q613">
        <v>0</v>
      </c>
      <c r="R613">
        <v>0</v>
      </c>
      <c r="S613">
        <v>0</v>
      </c>
      <c r="T613">
        <v>0</v>
      </c>
      <c r="U613">
        <v>0</v>
      </c>
      <c r="V613">
        <v>0</v>
      </c>
      <c r="W613">
        <v>0</v>
      </c>
      <c r="X613">
        <v>0</v>
      </c>
      <c r="Y613">
        <v>0</v>
      </c>
      <c r="Z613">
        <v>0</v>
      </c>
      <c r="AA613">
        <v>0</v>
      </c>
      <c r="AB613">
        <v>0</v>
      </c>
      <c r="AC613">
        <v>0</v>
      </c>
      <c r="AD613">
        <v>0</v>
      </c>
      <c r="AE613">
        <v>0</v>
      </c>
    </row>
    <row r="614" spans="1:31" x14ac:dyDescent="0.2">
      <c r="A614">
        <v>2874</v>
      </c>
      <c r="B614">
        <v>1</v>
      </c>
      <c r="C614" t="s">
        <v>133</v>
      </c>
      <c r="D614" t="s">
        <v>105</v>
      </c>
      <c r="E614">
        <v>40000</v>
      </c>
      <c r="F614">
        <v>40323</v>
      </c>
      <c r="G614" t="s">
        <v>241</v>
      </c>
      <c r="H614">
        <v>0</v>
      </c>
      <c r="I614">
        <v>0</v>
      </c>
      <c r="J614">
        <v>0</v>
      </c>
      <c r="K614">
        <v>0</v>
      </c>
      <c r="L614">
        <v>0</v>
      </c>
      <c r="M614">
        <v>0</v>
      </c>
      <c r="N614">
        <v>0</v>
      </c>
      <c r="O614">
        <v>0</v>
      </c>
      <c r="P614">
        <v>0</v>
      </c>
      <c r="Q614">
        <v>0</v>
      </c>
      <c r="R614">
        <v>0</v>
      </c>
      <c r="S614">
        <v>0</v>
      </c>
      <c r="T614">
        <v>0</v>
      </c>
      <c r="U614">
        <v>0</v>
      </c>
      <c r="V614">
        <v>0</v>
      </c>
      <c r="W614">
        <v>0</v>
      </c>
      <c r="X614">
        <v>0</v>
      </c>
      <c r="Y614">
        <v>0</v>
      </c>
      <c r="Z614">
        <v>0</v>
      </c>
      <c r="AA614">
        <v>0</v>
      </c>
      <c r="AB614">
        <v>0</v>
      </c>
      <c r="AC614">
        <v>0</v>
      </c>
      <c r="AD614">
        <v>0</v>
      </c>
      <c r="AE614">
        <v>0</v>
      </c>
    </row>
    <row r="615" spans="1:31" x14ac:dyDescent="0.2">
      <c r="A615">
        <v>3401</v>
      </c>
      <c r="B615">
        <v>1</v>
      </c>
      <c r="C615" t="s">
        <v>140</v>
      </c>
      <c r="D615" t="s">
        <v>141</v>
      </c>
      <c r="E615">
        <v>40000</v>
      </c>
      <c r="F615">
        <v>40323</v>
      </c>
      <c r="G615" t="s">
        <v>241</v>
      </c>
      <c r="H615">
        <v>8610</v>
      </c>
      <c r="I615">
        <v>33000</v>
      </c>
      <c r="J615">
        <v>4080</v>
      </c>
      <c r="K615">
        <v>16620</v>
      </c>
      <c r="L615">
        <v>17130</v>
      </c>
      <c r="M615">
        <v>7950</v>
      </c>
      <c r="N615">
        <v>23340</v>
      </c>
      <c r="O615">
        <v>49440</v>
      </c>
      <c r="P615">
        <v>16530</v>
      </c>
      <c r="Q615">
        <v>42120</v>
      </c>
      <c r="R615">
        <v>48930</v>
      </c>
      <c r="S615">
        <v>32250</v>
      </c>
      <c r="T615">
        <v>8610</v>
      </c>
      <c r="U615">
        <v>33000</v>
      </c>
      <c r="V615">
        <v>4080</v>
      </c>
      <c r="W615">
        <v>16620</v>
      </c>
      <c r="X615">
        <v>17130</v>
      </c>
      <c r="Y615">
        <v>7950</v>
      </c>
      <c r="Z615">
        <v>23340</v>
      </c>
      <c r="AA615">
        <v>49440</v>
      </c>
      <c r="AB615">
        <v>16530</v>
      </c>
      <c r="AC615">
        <v>42120</v>
      </c>
      <c r="AD615">
        <v>48930</v>
      </c>
      <c r="AE615">
        <v>32250</v>
      </c>
    </row>
    <row r="616" spans="1:31" x14ac:dyDescent="0.2">
      <c r="A616">
        <v>3402</v>
      </c>
      <c r="B616">
        <v>1</v>
      </c>
      <c r="C616" t="s">
        <v>36</v>
      </c>
      <c r="D616" t="s">
        <v>37</v>
      </c>
      <c r="E616">
        <v>40000</v>
      </c>
      <c r="F616">
        <v>40312</v>
      </c>
      <c r="G616" t="s">
        <v>241</v>
      </c>
      <c r="H616">
        <v>118440</v>
      </c>
      <c r="I616">
        <v>111440</v>
      </c>
      <c r="J616">
        <v>117460</v>
      </c>
      <c r="K616">
        <v>115220</v>
      </c>
      <c r="L616">
        <v>81340</v>
      </c>
      <c r="M616">
        <v>118580</v>
      </c>
      <c r="N616">
        <v>130060</v>
      </c>
      <c r="O616">
        <v>142660</v>
      </c>
      <c r="P616">
        <v>124880</v>
      </c>
      <c r="Q616">
        <v>113540</v>
      </c>
      <c r="R616">
        <v>149800</v>
      </c>
      <c r="S616">
        <v>76580</v>
      </c>
      <c r="T616">
        <v>118440</v>
      </c>
      <c r="U616">
        <v>111440</v>
      </c>
      <c r="V616">
        <v>117460</v>
      </c>
      <c r="W616">
        <v>115220</v>
      </c>
      <c r="X616">
        <v>81340</v>
      </c>
      <c r="Y616">
        <v>118580</v>
      </c>
      <c r="Z616">
        <v>130060</v>
      </c>
      <c r="AA616">
        <v>142660</v>
      </c>
      <c r="AB616">
        <v>124880</v>
      </c>
      <c r="AC616">
        <v>113540</v>
      </c>
      <c r="AD616">
        <v>149800</v>
      </c>
      <c r="AE616">
        <v>76580</v>
      </c>
    </row>
    <row r="617" spans="1:31" x14ac:dyDescent="0.2">
      <c r="A617">
        <v>3403</v>
      </c>
      <c r="B617">
        <v>1</v>
      </c>
      <c r="C617" t="s">
        <v>38</v>
      </c>
      <c r="D617" t="s">
        <v>39</v>
      </c>
      <c r="E617">
        <v>40000</v>
      </c>
      <c r="F617">
        <v>40312</v>
      </c>
      <c r="G617" t="s">
        <v>241</v>
      </c>
      <c r="H617">
        <v>15380</v>
      </c>
      <c r="I617">
        <v>20680</v>
      </c>
      <c r="J617">
        <v>8180</v>
      </c>
      <c r="K617">
        <v>4000</v>
      </c>
      <c r="L617">
        <v>4000</v>
      </c>
      <c r="M617">
        <v>17460</v>
      </c>
      <c r="N617">
        <v>17760</v>
      </c>
      <c r="O617">
        <v>25020</v>
      </c>
      <c r="P617">
        <v>27640</v>
      </c>
      <c r="Q617">
        <v>16000</v>
      </c>
      <c r="R617">
        <v>22560</v>
      </c>
      <c r="S617">
        <v>21320</v>
      </c>
      <c r="T617">
        <v>15380</v>
      </c>
      <c r="U617">
        <v>20680</v>
      </c>
      <c r="V617">
        <v>8180</v>
      </c>
      <c r="W617">
        <v>4000</v>
      </c>
      <c r="X617">
        <v>4000</v>
      </c>
      <c r="Y617">
        <v>17460</v>
      </c>
      <c r="Z617">
        <v>17760</v>
      </c>
      <c r="AA617">
        <v>25020</v>
      </c>
      <c r="AB617">
        <v>27640</v>
      </c>
      <c r="AC617">
        <v>16000</v>
      </c>
      <c r="AD617">
        <v>22560</v>
      </c>
      <c r="AE617">
        <v>21320</v>
      </c>
    </row>
    <row r="618" spans="1:31" x14ac:dyDescent="0.2">
      <c r="A618">
        <v>3404</v>
      </c>
      <c r="B618">
        <v>1</v>
      </c>
      <c r="C618" t="s">
        <v>40</v>
      </c>
      <c r="D618" t="s">
        <v>41</v>
      </c>
      <c r="E618">
        <v>40000</v>
      </c>
      <c r="F618">
        <v>40312</v>
      </c>
      <c r="G618" t="s">
        <v>241</v>
      </c>
      <c r="H618">
        <v>36600</v>
      </c>
      <c r="I618">
        <v>44925</v>
      </c>
      <c r="J618">
        <v>63300</v>
      </c>
      <c r="K618">
        <v>60300</v>
      </c>
      <c r="L618">
        <v>32175</v>
      </c>
      <c r="M618">
        <v>43800</v>
      </c>
      <c r="N618">
        <v>38250</v>
      </c>
      <c r="O618">
        <v>103500</v>
      </c>
      <c r="P618">
        <v>102375</v>
      </c>
      <c r="Q618">
        <v>85125</v>
      </c>
      <c r="R618">
        <v>81300</v>
      </c>
      <c r="S618">
        <v>58350</v>
      </c>
      <c r="T618">
        <v>36600</v>
      </c>
      <c r="U618">
        <v>44925</v>
      </c>
      <c r="V618">
        <v>63300</v>
      </c>
      <c r="W618">
        <v>60300</v>
      </c>
      <c r="X618">
        <v>32175</v>
      </c>
      <c r="Y618">
        <v>43800</v>
      </c>
      <c r="Z618">
        <v>38250</v>
      </c>
      <c r="AA618">
        <v>103500</v>
      </c>
      <c r="AB618">
        <v>102375</v>
      </c>
      <c r="AC618">
        <v>85125</v>
      </c>
      <c r="AD618">
        <v>81300</v>
      </c>
      <c r="AE618">
        <v>58350</v>
      </c>
    </row>
    <row r="619" spans="1:31" x14ac:dyDescent="0.2">
      <c r="A619">
        <v>3405</v>
      </c>
      <c r="B619">
        <v>1</v>
      </c>
      <c r="C619" t="s">
        <v>205</v>
      </c>
      <c r="D619" t="s">
        <v>43</v>
      </c>
      <c r="E619">
        <v>40000</v>
      </c>
      <c r="F619">
        <v>40312</v>
      </c>
      <c r="G619" t="s">
        <v>241</v>
      </c>
      <c r="H619">
        <v>14000</v>
      </c>
      <c r="I619">
        <v>34020</v>
      </c>
      <c r="J619">
        <v>35420</v>
      </c>
      <c r="K619">
        <v>12250</v>
      </c>
      <c r="L619">
        <v>49420</v>
      </c>
      <c r="M619">
        <v>74690</v>
      </c>
      <c r="N619">
        <v>76090</v>
      </c>
      <c r="O619">
        <v>23940</v>
      </c>
      <c r="P619">
        <v>126630</v>
      </c>
      <c r="Q619">
        <v>93450</v>
      </c>
      <c r="R619">
        <v>14000</v>
      </c>
      <c r="S619">
        <v>146090</v>
      </c>
      <c r="T619">
        <v>14000</v>
      </c>
      <c r="U619">
        <v>34020</v>
      </c>
      <c r="V619">
        <v>35420</v>
      </c>
      <c r="W619">
        <v>12250</v>
      </c>
      <c r="X619">
        <v>49420</v>
      </c>
      <c r="Y619">
        <v>74690</v>
      </c>
      <c r="Z619">
        <v>76090</v>
      </c>
      <c r="AA619">
        <v>23940</v>
      </c>
      <c r="AB619">
        <v>126630</v>
      </c>
      <c r="AC619">
        <v>93450</v>
      </c>
      <c r="AD619">
        <v>14000</v>
      </c>
      <c r="AE619">
        <v>146090</v>
      </c>
    </row>
    <row r="620" spans="1:31" x14ac:dyDescent="0.2">
      <c r="A620">
        <v>3406</v>
      </c>
      <c r="B620">
        <v>1</v>
      </c>
      <c r="C620" t="s">
        <v>206</v>
      </c>
      <c r="D620" t="s">
        <v>43</v>
      </c>
      <c r="E620">
        <v>40000</v>
      </c>
      <c r="F620">
        <v>40312</v>
      </c>
      <c r="G620" t="s">
        <v>241</v>
      </c>
      <c r="H620">
        <v>6278</v>
      </c>
      <c r="I620">
        <v>6248</v>
      </c>
      <c r="J620">
        <v>6248</v>
      </c>
      <c r="K620">
        <v>6248</v>
      </c>
      <c r="L620">
        <v>6248</v>
      </c>
      <c r="M620">
        <v>6248</v>
      </c>
      <c r="N620">
        <v>6248</v>
      </c>
      <c r="O620">
        <v>6248</v>
      </c>
      <c r="P620">
        <v>6248</v>
      </c>
      <c r="Q620">
        <v>6248</v>
      </c>
      <c r="R620">
        <v>6248</v>
      </c>
      <c r="S620">
        <v>6242</v>
      </c>
      <c r="T620">
        <v>6278</v>
      </c>
      <c r="U620">
        <v>6248</v>
      </c>
      <c r="V620">
        <v>6248</v>
      </c>
      <c r="W620">
        <v>6248</v>
      </c>
      <c r="X620">
        <v>6248</v>
      </c>
      <c r="Y620">
        <v>6248</v>
      </c>
      <c r="Z620">
        <v>6248</v>
      </c>
      <c r="AA620">
        <v>6248</v>
      </c>
      <c r="AB620">
        <v>6248</v>
      </c>
      <c r="AC620">
        <v>6248</v>
      </c>
      <c r="AD620">
        <v>6248</v>
      </c>
      <c r="AE620">
        <v>6242</v>
      </c>
    </row>
    <row r="621" spans="1:31" x14ac:dyDescent="0.2">
      <c r="A621">
        <v>3408</v>
      </c>
      <c r="B621">
        <v>1</v>
      </c>
      <c r="C621" t="s">
        <v>46</v>
      </c>
      <c r="D621" t="s">
        <v>41</v>
      </c>
      <c r="E621">
        <v>40000</v>
      </c>
      <c r="F621">
        <v>40312</v>
      </c>
      <c r="G621" t="s">
        <v>241</v>
      </c>
      <c r="H621">
        <v>17815</v>
      </c>
      <c r="I621">
        <v>30695</v>
      </c>
      <c r="J621">
        <v>20965</v>
      </c>
      <c r="K621">
        <v>20335</v>
      </c>
      <c r="L621">
        <v>13090</v>
      </c>
      <c r="M621">
        <v>23765</v>
      </c>
      <c r="N621">
        <v>19915</v>
      </c>
      <c r="O621">
        <v>64995</v>
      </c>
      <c r="P621">
        <v>42350</v>
      </c>
      <c r="Q621">
        <v>38955</v>
      </c>
      <c r="R621">
        <v>24605</v>
      </c>
      <c r="S621">
        <v>32515</v>
      </c>
      <c r="T621">
        <v>12725</v>
      </c>
      <c r="U621">
        <v>21925</v>
      </c>
      <c r="V621">
        <v>14975</v>
      </c>
      <c r="W621">
        <v>14525</v>
      </c>
      <c r="X621">
        <v>9350</v>
      </c>
      <c r="Y621">
        <v>16975</v>
      </c>
      <c r="Z621">
        <v>14225</v>
      </c>
      <c r="AA621">
        <v>46425</v>
      </c>
      <c r="AB621">
        <v>30250</v>
      </c>
      <c r="AC621">
        <v>27825</v>
      </c>
      <c r="AD621">
        <v>17575</v>
      </c>
      <c r="AE621">
        <v>23225</v>
      </c>
    </row>
    <row r="622" spans="1:31" x14ac:dyDescent="0.2">
      <c r="A622">
        <v>3419</v>
      </c>
      <c r="B622">
        <v>1</v>
      </c>
      <c r="C622" t="s">
        <v>144</v>
      </c>
      <c r="D622" t="s">
        <v>127</v>
      </c>
      <c r="E622" t="s">
        <v>99</v>
      </c>
      <c r="F622">
        <v>40323</v>
      </c>
      <c r="G622" t="s">
        <v>241</v>
      </c>
      <c r="H622">
        <v>0</v>
      </c>
      <c r="I622">
        <v>0</v>
      </c>
      <c r="J622">
        <v>0</v>
      </c>
      <c r="K622">
        <v>0</v>
      </c>
      <c r="L622">
        <v>0</v>
      </c>
      <c r="M622">
        <v>0</v>
      </c>
      <c r="N622">
        <v>0</v>
      </c>
      <c r="O622">
        <v>0</v>
      </c>
      <c r="P622">
        <v>0</v>
      </c>
      <c r="Q622">
        <v>0</v>
      </c>
      <c r="R622">
        <v>0</v>
      </c>
      <c r="S622">
        <v>0</v>
      </c>
      <c r="T622">
        <v>0</v>
      </c>
      <c r="U622">
        <v>0</v>
      </c>
      <c r="V622">
        <v>0</v>
      </c>
      <c r="W622">
        <v>0</v>
      </c>
      <c r="X622">
        <v>0</v>
      </c>
      <c r="Y622">
        <v>0</v>
      </c>
      <c r="Z622">
        <v>0</v>
      </c>
      <c r="AA622">
        <v>0</v>
      </c>
      <c r="AB622">
        <v>0</v>
      </c>
      <c r="AC622">
        <v>0</v>
      </c>
      <c r="AD622">
        <v>0</v>
      </c>
      <c r="AE622">
        <v>0</v>
      </c>
    </row>
    <row r="623" spans="1:31" x14ac:dyDescent="0.2">
      <c r="A623">
        <v>3420</v>
      </c>
      <c r="B623">
        <v>1</v>
      </c>
      <c r="C623" t="s">
        <v>145</v>
      </c>
      <c r="D623" t="s">
        <v>127</v>
      </c>
      <c r="E623" t="s">
        <v>99</v>
      </c>
      <c r="F623">
        <v>40320</v>
      </c>
      <c r="G623" t="s">
        <v>241</v>
      </c>
      <c r="H623">
        <v>0</v>
      </c>
      <c r="I623">
        <v>0</v>
      </c>
      <c r="J623">
        <v>0</v>
      </c>
      <c r="K623">
        <v>0</v>
      </c>
      <c r="L623">
        <v>0</v>
      </c>
      <c r="M623">
        <v>0</v>
      </c>
      <c r="N623">
        <v>0</v>
      </c>
      <c r="O623">
        <v>0</v>
      </c>
      <c r="P623">
        <v>0</v>
      </c>
      <c r="Q623">
        <v>0</v>
      </c>
      <c r="R623">
        <v>0</v>
      </c>
      <c r="S623">
        <v>0</v>
      </c>
      <c r="T623">
        <v>0</v>
      </c>
      <c r="U623">
        <v>0</v>
      </c>
      <c r="V623">
        <v>0</v>
      </c>
      <c r="W623">
        <v>0</v>
      </c>
      <c r="X623">
        <v>0</v>
      </c>
      <c r="Y623">
        <v>0</v>
      </c>
      <c r="Z623">
        <v>0</v>
      </c>
      <c r="AA623">
        <v>0</v>
      </c>
      <c r="AB623">
        <v>0</v>
      </c>
      <c r="AC623">
        <v>0</v>
      </c>
      <c r="AD623">
        <v>0</v>
      </c>
      <c r="AE623">
        <v>0</v>
      </c>
    </row>
    <row r="624" spans="1:31" x14ac:dyDescent="0.2">
      <c r="A624">
        <v>3423</v>
      </c>
      <c r="B624">
        <v>1</v>
      </c>
      <c r="C624" t="s">
        <v>147</v>
      </c>
      <c r="D624" t="s">
        <v>127</v>
      </c>
      <c r="E624" t="s">
        <v>99</v>
      </c>
      <c r="F624">
        <v>40320</v>
      </c>
      <c r="G624" t="s">
        <v>241</v>
      </c>
      <c r="H624">
        <v>0</v>
      </c>
      <c r="I624">
        <v>0</v>
      </c>
      <c r="J624">
        <v>0</v>
      </c>
      <c r="K624">
        <v>0</v>
      </c>
      <c r="L624">
        <v>0</v>
      </c>
      <c r="M624">
        <v>0</v>
      </c>
      <c r="N624">
        <v>0</v>
      </c>
      <c r="O624">
        <v>0</v>
      </c>
      <c r="P624">
        <v>0</v>
      </c>
      <c r="Q624">
        <v>0</v>
      </c>
      <c r="R624">
        <v>0</v>
      </c>
      <c r="S624">
        <v>0</v>
      </c>
      <c r="T624">
        <v>8000</v>
      </c>
      <c r="U624">
        <v>8000</v>
      </c>
      <c r="V624">
        <v>8000</v>
      </c>
      <c r="W624">
        <v>8000</v>
      </c>
      <c r="X624">
        <v>8000</v>
      </c>
      <c r="Y624">
        <v>8000</v>
      </c>
      <c r="Z624">
        <v>0</v>
      </c>
      <c r="AA624">
        <v>0</v>
      </c>
      <c r="AB624">
        <v>0</v>
      </c>
      <c r="AC624">
        <v>0</v>
      </c>
      <c r="AD624">
        <v>0</v>
      </c>
      <c r="AE624">
        <v>0</v>
      </c>
    </row>
    <row r="625" spans="1:31" x14ac:dyDescent="0.2">
      <c r="A625">
        <v>3424</v>
      </c>
      <c r="B625">
        <v>1</v>
      </c>
      <c r="C625" t="s">
        <v>148</v>
      </c>
      <c r="D625" t="s">
        <v>127</v>
      </c>
      <c r="E625" t="s">
        <v>99</v>
      </c>
      <c r="F625">
        <v>40320</v>
      </c>
      <c r="G625" t="s">
        <v>241</v>
      </c>
      <c r="H625">
        <v>0</v>
      </c>
      <c r="I625">
        <v>0</v>
      </c>
      <c r="J625">
        <v>0</v>
      </c>
      <c r="K625">
        <v>0</v>
      </c>
      <c r="L625">
        <v>0</v>
      </c>
      <c r="M625">
        <v>0</v>
      </c>
      <c r="N625">
        <v>0</v>
      </c>
      <c r="O625">
        <v>0</v>
      </c>
      <c r="P625">
        <v>0</v>
      </c>
      <c r="Q625">
        <v>0</v>
      </c>
      <c r="R625">
        <v>4000</v>
      </c>
      <c r="S625">
        <v>4000</v>
      </c>
      <c r="T625">
        <v>0</v>
      </c>
      <c r="U625">
        <v>0</v>
      </c>
      <c r="V625">
        <v>0</v>
      </c>
      <c r="W625">
        <v>0</v>
      </c>
      <c r="X625">
        <v>0</v>
      </c>
      <c r="Y625">
        <v>0</v>
      </c>
      <c r="Z625">
        <v>0</v>
      </c>
      <c r="AA625">
        <v>0</v>
      </c>
      <c r="AB625">
        <v>0</v>
      </c>
      <c r="AC625">
        <v>0</v>
      </c>
      <c r="AD625">
        <v>0</v>
      </c>
      <c r="AE625">
        <v>0</v>
      </c>
    </row>
    <row r="626" spans="1:31" x14ac:dyDescent="0.2">
      <c r="A626">
        <v>3425</v>
      </c>
      <c r="B626">
        <v>1</v>
      </c>
      <c r="C626" t="s">
        <v>149</v>
      </c>
      <c r="D626" t="s">
        <v>127</v>
      </c>
      <c r="E626" t="s">
        <v>99</v>
      </c>
      <c r="F626">
        <v>40320</v>
      </c>
      <c r="G626" t="s">
        <v>241</v>
      </c>
      <c r="H626">
        <v>0</v>
      </c>
      <c r="I626">
        <v>0</v>
      </c>
      <c r="J626">
        <v>0</v>
      </c>
      <c r="K626">
        <v>0</v>
      </c>
      <c r="L626">
        <v>0</v>
      </c>
      <c r="M626">
        <v>0</v>
      </c>
      <c r="N626">
        <v>0</v>
      </c>
      <c r="O626">
        <v>0</v>
      </c>
      <c r="P626">
        <v>0</v>
      </c>
      <c r="Q626">
        <v>0</v>
      </c>
      <c r="R626">
        <v>0</v>
      </c>
      <c r="S626">
        <v>0</v>
      </c>
      <c r="T626">
        <v>8000</v>
      </c>
      <c r="U626">
        <v>8000</v>
      </c>
      <c r="V626">
        <v>8000</v>
      </c>
      <c r="W626">
        <v>8000</v>
      </c>
      <c r="X626">
        <v>8000</v>
      </c>
      <c r="Y626">
        <v>8000</v>
      </c>
      <c r="Z626">
        <v>0</v>
      </c>
      <c r="AA626">
        <v>0</v>
      </c>
      <c r="AB626">
        <v>0</v>
      </c>
      <c r="AC626">
        <v>0</v>
      </c>
      <c r="AD626">
        <v>0</v>
      </c>
      <c r="AE626">
        <v>0</v>
      </c>
    </row>
    <row r="627" spans="1:31" x14ac:dyDescent="0.2">
      <c r="A627">
        <v>3427</v>
      </c>
      <c r="B627">
        <v>1</v>
      </c>
      <c r="C627" t="s">
        <v>150</v>
      </c>
      <c r="D627" t="s">
        <v>127</v>
      </c>
      <c r="E627" t="s">
        <v>99</v>
      </c>
      <c r="F627">
        <v>40320</v>
      </c>
      <c r="G627" t="s">
        <v>241</v>
      </c>
      <c r="H627">
        <v>0</v>
      </c>
      <c r="I627">
        <v>0</v>
      </c>
      <c r="J627">
        <v>0</v>
      </c>
      <c r="K627">
        <v>0</v>
      </c>
      <c r="L627">
        <v>0</v>
      </c>
      <c r="M627">
        <v>0</v>
      </c>
      <c r="N627">
        <v>0</v>
      </c>
      <c r="O627">
        <v>0</v>
      </c>
      <c r="P627">
        <v>0</v>
      </c>
      <c r="Q627">
        <v>0</v>
      </c>
      <c r="R627">
        <v>0</v>
      </c>
      <c r="S627">
        <v>0</v>
      </c>
      <c r="T627">
        <v>8000</v>
      </c>
      <c r="U627">
        <v>8000</v>
      </c>
      <c r="V627">
        <v>8000</v>
      </c>
      <c r="W627">
        <v>8000</v>
      </c>
      <c r="X627">
        <v>8000</v>
      </c>
      <c r="Y627">
        <v>8000</v>
      </c>
      <c r="Z627">
        <v>0</v>
      </c>
      <c r="AA627">
        <v>0</v>
      </c>
      <c r="AB627">
        <v>0</v>
      </c>
      <c r="AC627">
        <v>0</v>
      </c>
      <c r="AD627">
        <v>0</v>
      </c>
      <c r="AE627">
        <v>0</v>
      </c>
    </row>
    <row r="628" spans="1:31" x14ac:dyDescent="0.2">
      <c r="A628">
        <v>3435</v>
      </c>
      <c r="B628">
        <v>1</v>
      </c>
      <c r="C628" t="s">
        <v>157</v>
      </c>
      <c r="D628" t="s">
        <v>127</v>
      </c>
      <c r="E628" t="s">
        <v>99</v>
      </c>
      <c r="F628">
        <v>40320</v>
      </c>
      <c r="G628" t="s">
        <v>241</v>
      </c>
      <c r="H628">
        <v>0</v>
      </c>
      <c r="I628">
        <v>10000</v>
      </c>
      <c r="J628">
        <v>10000</v>
      </c>
      <c r="K628">
        <v>10000</v>
      </c>
      <c r="L628">
        <v>10000</v>
      </c>
      <c r="M628">
        <v>10000</v>
      </c>
      <c r="N628">
        <v>0</v>
      </c>
      <c r="O628">
        <v>0</v>
      </c>
      <c r="P628">
        <v>0</v>
      </c>
      <c r="Q628">
        <v>0</v>
      </c>
      <c r="R628">
        <v>0</v>
      </c>
      <c r="S628">
        <v>0</v>
      </c>
      <c r="T628">
        <v>0</v>
      </c>
      <c r="U628">
        <v>0</v>
      </c>
      <c r="V628">
        <v>0</v>
      </c>
      <c r="W628">
        <v>0</v>
      </c>
      <c r="X628">
        <v>0</v>
      </c>
      <c r="Y628">
        <v>0</v>
      </c>
      <c r="Z628">
        <v>0</v>
      </c>
      <c r="AA628">
        <v>0</v>
      </c>
      <c r="AB628">
        <v>0</v>
      </c>
      <c r="AC628">
        <v>0</v>
      </c>
      <c r="AD628">
        <v>0</v>
      </c>
      <c r="AE628">
        <v>0</v>
      </c>
    </row>
    <row r="629" spans="1:31" x14ac:dyDescent="0.2">
      <c r="A629">
        <v>3436</v>
      </c>
      <c r="B629">
        <v>1</v>
      </c>
      <c r="C629" t="s">
        <v>158</v>
      </c>
      <c r="D629" t="s">
        <v>127</v>
      </c>
      <c r="E629" t="s">
        <v>99</v>
      </c>
      <c r="F629">
        <v>40320</v>
      </c>
      <c r="G629" t="s">
        <v>241</v>
      </c>
      <c r="H629">
        <v>0</v>
      </c>
      <c r="I629">
        <v>0</v>
      </c>
      <c r="J629">
        <v>0</v>
      </c>
      <c r="K629">
        <v>0</v>
      </c>
      <c r="L629">
        <v>0</v>
      </c>
      <c r="M629">
        <v>0</v>
      </c>
      <c r="N629">
        <v>0</v>
      </c>
      <c r="O629">
        <v>0</v>
      </c>
      <c r="P629">
        <v>0</v>
      </c>
      <c r="Q629">
        <v>0</v>
      </c>
      <c r="R629">
        <v>0</v>
      </c>
      <c r="S629">
        <v>0</v>
      </c>
      <c r="T629">
        <v>0</v>
      </c>
      <c r="U629">
        <v>0</v>
      </c>
      <c r="V629">
        <v>0</v>
      </c>
      <c r="W629">
        <v>0</v>
      </c>
      <c r="X629">
        <v>0</v>
      </c>
      <c r="Y629">
        <v>0</v>
      </c>
      <c r="Z629">
        <v>0</v>
      </c>
      <c r="AA629">
        <v>0</v>
      </c>
      <c r="AB629">
        <v>0</v>
      </c>
      <c r="AC629">
        <v>0</v>
      </c>
      <c r="AD629">
        <v>0</v>
      </c>
      <c r="AE629">
        <v>0</v>
      </c>
    </row>
    <row r="630" spans="1:31" x14ac:dyDescent="0.2">
      <c r="A630">
        <v>3437</v>
      </c>
      <c r="B630">
        <v>1</v>
      </c>
      <c r="C630" t="s">
        <v>159</v>
      </c>
      <c r="D630" t="s">
        <v>127</v>
      </c>
      <c r="E630" t="s">
        <v>99</v>
      </c>
      <c r="F630">
        <v>40320</v>
      </c>
      <c r="G630" t="s">
        <v>241</v>
      </c>
      <c r="H630">
        <v>0</v>
      </c>
      <c r="I630">
        <v>0</v>
      </c>
      <c r="J630">
        <v>0</v>
      </c>
      <c r="K630">
        <v>0</v>
      </c>
      <c r="L630">
        <v>0</v>
      </c>
      <c r="M630">
        <v>0</v>
      </c>
      <c r="N630">
        <v>0</v>
      </c>
      <c r="O630">
        <v>0</v>
      </c>
      <c r="P630">
        <v>0</v>
      </c>
      <c r="Q630">
        <v>0</v>
      </c>
      <c r="R630">
        <v>0</v>
      </c>
      <c r="S630">
        <v>0</v>
      </c>
      <c r="T630">
        <v>0</v>
      </c>
      <c r="U630">
        <v>0</v>
      </c>
      <c r="V630">
        <v>0</v>
      </c>
      <c r="W630">
        <v>0</v>
      </c>
      <c r="X630">
        <v>0</v>
      </c>
      <c r="Y630">
        <v>0</v>
      </c>
      <c r="Z630">
        <v>0</v>
      </c>
      <c r="AA630">
        <v>0</v>
      </c>
      <c r="AB630">
        <v>0</v>
      </c>
      <c r="AC630">
        <v>0</v>
      </c>
      <c r="AD630">
        <v>0</v>
      </c>
      <c r="AE630">
        <v>0</v>
      </c>
    </row>
    <row r="631" spans="1:31" x14ac:dyDescent="0.2">
      <c r="A631">
        <v>3445</v>
      </c>
      <c r="B631">
        <v>1</v>
      </c>
      <c r="C631" t="s">
        <v>160</v>
      </c>
      <c r="D631" t="s">
        <v>127</v>
      </c>
      <c r="E631" t="s">
        <v>99</v>
      </c>
      <c r="F631">
        <v>40320</v>
      </c>
      <c r="G631" t="s">
        <v>241</v>
      </c>
      <c r="H631">
        <v>0</v>
      </c>
      <c r="I631">
        <v>0</v>
      </c>
      <c r="J631">
        <v>0</v>
      </c>
      <c r="K631">
        <v>0</v>
      </c>
      <c r="L631">
        <v>0</v>
      </c>
      <c r="M631">
        <v>0</v>
      </c>
      <c r="N631">
        <v>0</v>
      </c>
      <c r="O631">
        <v>0</v>
      </c>
      <c r="P631">
        <v>0</v>
      </c>
      <c r="Q631">
        <v>0</v>
      </c>
      <c r="R631">
        <v>0</v>
      </c>
      <c r="S631">
        <v>0</v>
      </c>
      <c r="T631">
        <v>0</v>
      </c>
      <c r="U631">
        <v>0</v>
      </c>
      <c r="V631">
        <v>0</v>
      </c>
      <c r="W631">
        <v>0</v>
      </c>
      <c r="X631">
        <v>0</v>
      </c>
      <c r="Y631">
        <v>0</v>
      </c>
      <c r="Z631">
        <v>0</v>
      </c>
      <c r="AA631">
        <v>0</v>
      </c>
      <c r="AB631">
        <v>0</v>
      </c>
      <c r="AC631">
        <v>0</v>
      </c>
      <c r="AD631">
        <v>0</v>
      </c>
      <c r="AE631">
        <v>0</v>
      </c>
    </row>
    <row r="632" spans="1:31" x14ac:dyDescent="0.2">
      <c r="A632">
        <v>3450</v>
      </c>
      <c r="B632">
        <v>1</v>
      </c>
      <c r="C632" t="s">
        <v>162</v>
      </c>
      <c r="D632" t="s">
        <v>127</v>
      </c>
      <c r="E632" t="s">
        <v>99</v>
      </c>
      <c r="F632">
        <v>40320</v>
      </c>
      <c r="G632" t="s">
        <v>241</v>
      </c>
      <c r="H632">
        <v>0</v>
      </c>
      <c r="I632">
        <v>14000</v>
      </c>
      <c r="J632">
        <v>14000</v>
      </c>
      <c r="K632">
        <v>14000</v>
      </c>
      <c r="L632">
        <v>14000</v>
      </c>
      <c r="M632">
        <v>0</v>
      </c>
      <c r="N632">
        <v>0</v>
      </c>
      <c r="O632">
        <v>0</v>
      </c>
      <c r="P632">
        <v>0</v>
      </c>
      <c r="Q632">
        <v>0</v>
      </c>
      <c r="R632">
        <v>0</v>
      </c>
      <c r="S632">
        <v>0</v>
      </c>
      <c r="T632">
        <v>0</v>
      </c>
      <c r="U632">
        <v>0</v>
      </c>
      <c r="V632">
        <v>0</v>
      </c>
      <c r="W632">
        <v>0</v>
      </c>
      <c r="X632">
        <v>0</v>
      </c>
      <c r="Y632">
        <v>0</v>
      </c>
      <c r="Z632">
        <v>0</v>
      </c>
      <c r="AA632">
        <v>0</v>
      </c>
      <c r="AB632">
        <v>0</v>
      </c>
      <c r="AC632">
        <v>0</v>
      </c>
      <c r="AD632">
        <v>0</v>
      </c>
      <c r="AE632">
        <v>0</v>
      </c>
    </row>
    <row r="633" spans="1:31" x14ac:dyDescent="0.2">
      <c r="A633">
        <v>3453</v>
      </c>
      <c r="B633">
        <v>1</v>
      </c>
      <c r="C633" t="s">
        <v>163</v>
      </c>
      <c r="D633" t="s">
        <v>141</v>
      </c>
      <c r="E633">
        <v>40000</v>
      </c>
      <c r="F633">
        <v>40320</v>
      </c>
      <c r="G633" t="s">
        <v>241</v>
      </c>
      <c r="H633">
        <v>0</v>
      </c>
      <c r="I633">
        <v>0</v>
      </c>
      <c r="J633">
        <v>0</v>
      </c>
      <c r="K633">
        <v>0</v>
      </c>
      <c r="L633">
        <v>0</v>
      </c>
      <c r="M633">
        <v>0</v>
      </c>
      <c r="N633">
        <v>0</v>
      </c>
      <c r="O633">
        <v>0</v>
      </c>
      <c r="P633">
        <v>0</v>
      </c>
      <c r="Q633">
        <v>0</v>
      </c>
      <c r="R633">
        <v>0</v>
      </c>
      <c r="S633">
        <v>0</v>
      </c>
      <c r="T633">
        <v>0</v>
      </c>
      <c r="U633">
        <v>0</v>
      </c>
      <c r="V633">
        <v>0</v>
      </c>
      <c r="W633">
        <v>0</v>
      </c>
      <c r="X633">
        <v>0</v>
      </c>
      <c r="Y633">
        <v>0</v>
      </c>
      <c r="Z633">
        <v>0</v>
      </c>
      <c r="AA633">
        <v>0</v>
      </c>
      <c r="AB633">
        <v>0</v>
      </c>
      <c r="AC633">
        <v>0</v>
      </c>
      <c r="AD633">
        <v>0</v>
      </c>
      <c r="AE633">
        <v>0</v>
      </c>
    </row>
    <row r="634" spans="1:31" x14ac:dyDescent="0.2">
      <c r="A634">
        <v>3455</v>
      </c>
      <c r="B634">
        <v>1</v>
      </c>
      <c r="C634" t="s">
        <v>164</v>
      </c>
      <c r="D634" t="s">
        <v>127</v>
      </c>
      <c r="E634" t="s">
        <v>99</v>
      </c>
      <c r="F634">
        <v>40320</v>
      </c>
      <c r="G634" t="s">
        <v>241</v>
      </c>
      <c r="H634">
        <v>0</v>
      </c>
      <c r="I634">
        <v>0</v>
      </c>
      <c r="J634">
        <v>0</v>
      </c>
      <c r="K634">
        <v>0</v>
      </c>
      <c r="L634">
        <v>0</v>
      </c>
      <c r="M634">
        <v>0</v>
      </c>
      <c r="N634">
        <v>0</v>
      </c>
      <c r="O634">
        <v>0</v>
      </c>
      <c r="P634">
        <v>0</v>
      </c>
      <c r="Q634">
        <v>0</v>
      </c>
      <c r="R634">
        <v>0</v>
      </c>
      <c r="S634">
        <v>0</v>
      </c>
      <c r="T634">
        <v>0</v>
      </c>
      <c r="U634">
        <v>0</v>
      </c>
      <c r="V634">
        <v>0</v>
      </c>
      <c r="W634">
        <v>0</v>
      </c>
      <c r="X634">
        <v>0</v>
      </c>
      <c r="Y634">
        <v>0</v>
      </c>
      <c r="Z634">
        <v>0</v>
      </c>
      <c r="AA634">
        <v>0</v>
      </c>
      <c r="AB634">
        <v>0</v>
      </c>
      <c r="AC634">
        <v>0</v>
      </c>
      <c r="AD634">
        <v>0</v>
      </c>
      <c r="AE634">
        <v>0</v>
      </c>
    </row>
    <row r="635" spans="1:31" x14ac:dyDescent="0.2">
      <c r="A635">
        <v>3456</v>
      </c>
      <c r="B635">
        <v>1</v>
      </c>
      <c r="C635" t="s">
        <v>165</v>
      </c>
      <c r="D635" t="s">
        <v>127</v>
      </c>
      <c r="E635" t="s">
        <v>99</v>
      </c>
      <c r="F635">
        <v>40320</v>
      </c>
      <c r="G635" t="s">
        <v>241</v>
      </c>
      <c r="H635">
        <v>0</v>
      </c>
      <c r="I635">
        <v>0</v>
      </c>
      <c r="J635">
        <v>0</v>
      </c>
      <c r="K635">
        <v>0</v>
      </c>
      <c r="L635">
        <v>0</v>
      </c>
      <c r="M635">
        <v>0</v>
      </c>
      <c r="N635">
        <v>0</v>
      </c>
      <c r="O635">
        <v>0</v>
      </c>
      <c r="P635">
        <v>0</v>
      </c>
      <c r="Q635">
        <v>0</v>
      </c>
      <c r="R635">
        <v>0</v>
      </c>
      <c r="S635">
        <v>0</v>
      </c>
      <c r="T635">
        <v>0</v>
      </c>
      <c r="U635">
        <v>0</v>
      </c>
      <c r="V635">
        <v>0</v>
      </c>
      <c r="W635">
        <v>0</v>
      </c>
      <c r="X635">
        <v>0</v>
      </c>
      <c r="Y635">
        <v>0</v>
      </c>
      <c r="Z635">
        <v>0</v>
      </c>
      <c r="AA635">
        <v>0</v>
      </c>
      <c r="AB635">
        <v>0</v>
      </c>
      <c r="AC635">
        <v>0</v>
      </c>
      <c r="AD635">
        <v>0</v>
      </c>
      <c r="AE635">
        <v>0</v>
      </c>
    </row>
    <row r="636" spans="1:31" x14ac:dyDescent="0.2">
      <c r="A636">
        <v>3479</v>
      </c>
      <c r="B636">
        <v>1</v>
      </c>
      <c r="C636" t="s">
        <v>171</v>
      </c>
      <c r="D636" t="s">
        <v>127</v>
      </c>
      <c r="E636">
        <v>40000</v>
      </c>
      <c r="F636">
        <v>40320</v>
      </c>
      <c r="G636" t="s">
        <v>241</v>
      </c>
      <c r="H636">
        <v>0</v>
      </c>
      <c r="I636">
        <v>0</v>
      </c>
      <c r="J636">
        <v>0</v>
      </c>
      <c r="K636">
        <v>0</v>
      </c>
      <c r="L636">
        <v>0</v>
      </c>
      <c r="M636">
        <v>0</v>
      </c>
      <c r="N636">
        <v>0</v>
      </c>
      <c r="O636">
        <v>0</v>
      </c>
      <c r="P636">
        <v>0</v>
      </c>
      <c r="Q636">
        <v>0</v>
      </c>
      <c r="R636">
        <v>0</v>
      </c>
      <c r="S636">
        <v>0</v>
      </c>
      <c r="T636">
        <v>0</v>
      </c>
      <c r="U636">
        <v>0</v>
      </c>
      <c r="V636">
        <v>0</v>
      </c>
      <c r="W636">
        <v>0</v>
      </c>
      <c r="X636">
        <v>0</v>
      </c>
      <c r="Y636">
        <v>0</v>
      </c>
      <c r="Z636">
        <v>0</v>
      </c>
      <c r="AA636">
        <v>0</v>
      </c>
      <c r="AB636">
        <v>0</v>
      </c>
      <c r="AC636">
        <v>0</v>
      </c>
      <c r="AD636">
        <v>0</v>
      </c>
      <c r="AE636">
        <v>0</v>
      </c>
    </row>
    <row r="637" spans="1:31" x14ac:dyDescent="0.2">
      <c r="A637">
        <v>3480</v>
      </c>
      <c r="B637">
        <v>1</v>
      </c>
      <c r="C637" t="s">
        <v>172</v>
      </c>
      <c r="D637" t="s">
        <v>127</v>
      </c>
      <c r="E637">
        <v>40000</v>
      </c>
      <c r="F637">
        <v>40320</v>
      </c>
      <c r="G637" t="s">
        <v>241</v>
      </c>
      <c r="H637">
        <v>0</v>
      </c>
      <c r="I637">
        <v>0</v>
      </c>
      <c r="J637">
        <v>0</v>
      </c>
      <c r="K637">
        <v>0</v>
      </c>
      <c r="L637">
        <v>0</v>
      </c>
      <c r="M637">
        <v>0</v>
      </c>
      <c r="N637">
        <v>0</v>
      </c>
      <c r="O637">
        <v>0</v>
      </c>
      <c r="P637">
        <v>0</v>
      </c>
      <c r="Q637">
        <v>0</v>
      </c>
      <c r="R637">
        <v>0</v>
      </c>
      <c r="S637">
        <v>0</v>
      </c>
      <c r="T637">
        <v>0</v>
      </c>
      <c r="U637">
        <v>0</v>
      </c>
      <c r="V637">
        <v>0</v>
      </c>
      <c r="W637">
        <v>0</v>
      </c>
      <c r="X637">
        <v>0</v>
      </c>
      <c r="Y637">
        <v>0</v>
      </c>
      <c r="Z637">
        <v>0</v>
      </c>
      <c r="AA637">
        <v>0</v>
      </c>
      <c r="AB637">
        <v>0</v>
      </c>
      <c r="AC637">
        <v>0</v>
      </c>
      <c r="AD637">
        <v>0</v>
      </c>
      <c r="AE637">
        <v>0</v>
      </c>
    </row>
    <row r="638" spans="1:31" x14ac:dyDescent="0.2">
      <c r="A638">
        <v>3482</v>
      </c>
      <c r="B638">
        <v>1</v>
      </c>
      <c r="C638" t="s">
        <v>173</v>
      </c>
      <c r="D638" t="s">
        <v>109</v>
      </c>
      <c r="E638">
        <v>40000</v>
      </c>
      <c r="F638">
        <v>40320</v>
      </c>
      <c r="G638" t="s">
        <v>241</v>
      </c>
      <c r="H638">
        <v>0</v>
      </c>
      <c r="I638">
        <v>0</v>
      </c>
      <c r="J638">
        <v>0</v>
      </c>
      <c r="K638">
        <v>0</v>
      </c>
      <c r="L638">
        <v>0</v>
      </c>
      <c r="M638">
        <v>0</v>
      </c>
      <c r="N638">
        <v>0</v>
      </c>
      <c r="O638">
        <v>0</v>
      </c>
      <c r="P638">
        <v>0</v>
      </c>
      <c r="Q638">
        <v>0</v>
      </c>
      <c r="R638">
        <v>0</v>
      </c>
      <c r="S638">
        <v>0</v>
      </c>
      <c r="T638">
        <v>0</v>
      </c>
      <c r="U638">
        <v>0</v>
      </c>
      <c r="V638">
        <v>0</v>
      </c>
      <c r="W638">
        <v>0</v>
      </c>
      <c r="X638">
        <v>0</v>
      </c>
      <c r="Y638">
        <v>0</v>
      </c>
      <c r="Z638">
        <v>0</v>
      </c>
      <c r="AA638">
        <v>0</v>
      </c>
      <c r="AB638">
        <v>0</v>
      </c>
      <c r="AC638">
        <v>10000</v>
      </c>
      <c r="AD638">
        <v>0</v>
      </c>
      <c r="AE638">
        <v>0</v>
      </c>
    </row>
    <row r="639" spans="1:31" x14ac:dyDescent="0.2">
      <c r="A639">
        <v>3484</v>
      </c>
      <c r="B639">
        <v>1</v>
      </c>
      <c r="C639" t="s">
        <v>174</v>
      </c>
      <c r="D639" t="s">
        <v>127</v>
      </c>
      <c r="E639">
        <v>40000</v>
      </c>
      <c r="F639">
        <v>40320</v>
      </c>
      <c r="G639" t="s">
        <v>241</v>
      </c>
      <c r="H639">
        <v>0</v>
      </c>
      <c r="I639">
        <v>0</v>
      </c>
      <c r="J639">
        <v>0</v>
      </c>
      <c r="K639">
        <v>0</v>
      </c>
      <c r="L639">
        <v>0</v>
      </c>
      <c r="M639">
        <v>0</v>
      </c>
      <c r="N639">
        <v>0</v>
      </c>
      <c r="O639">
        <v>0</v>
      </c>
      <c r="P639">
        <v>0</v>
      </c>
      <c r="Q639">
        <v>0</v>
      </c>
      <c r="R639">
        <v>0</v>
      </c>
      <c r="S639">
        <v>0</v>
      </c>
      <c r="T639">
        <v>0</v>
      </c>
      <c r="U639">
        <v>0</v>
      </c>
      <c r="V639">
        <v>0</v>
      </c>
      <c r="W639">
        <v>0</v>
      </c>
      <c r="X639">
        <v>0</v>
      </c>
      <c r="Y639">
        <v>0</v>
      </c>
      <c r="Z639">
        <v>0</v>
      </c>
      <c r="AA639">
        <v>0</v>
      </c>
      <c r="AB639">
        <v>0</v>
      </c>
      <c r="AC639">
        <v>0</v>
      </c>
      <c r="AD639">
        <v>0</v>
      </c>
      <c r="AE639">
        <v>0</v>
      </c>
    </row>
    <row r="640" spans="1:31" x14ac:dyDescent="0.2">
      <c r="A640">
        <v>3485</v>
      </c>
      <c r="B640">
        <v>1</v>
      </c>
      <c r="C640" t="s">
        <v>175</v>
      </c>
      <c r="D640" t="s">
        <v>109</v>
      </c>
      <c r="E640">
        <v>40000</v>
      </c>
      <c r="F640">
        <v>40320</v>
      </c>
      <c r="G640" t="s">
        <v>241</v>
      </c>
      <c r="H640">
        <v>0</v>
      </c>
      <c r="I640">
        <v>0</v>
      </c>
      <c r="J640">
        <v>0</v>
      </c>
      <c r="K640">
        <v>0</v>
      </c>
      <c r="L640">
        <v>0</v>
      </c>
      <c r="M640">
        <v>0</v>
      </c>
      <c r="N640">
        <v>0</v>
      </c>
      <c r="O640">
        <v>0</v>
      </c>
      <c r="P640">
        <v>0</v>
      </c>
      <c r="Q640">
        <v>0</v>
      </c>
      <c r="R640">
        <v>0</v>
      </c>
      <c r="S640">
        <v>10000</v>
      </c>
      <c r="T640">
        <v>0</v>
      </c>
      <c r="U640">
        <v>0</v>
      </c>
      <c r="V640">
        <v>0</v>
      </c>
      <c r="W640">
        <v>0</v>
      </c>
      <c r="X640">
        <v>0</v>
      </c>
      <c r="Y640">
        <v>0</v>
      </c>
      <c r="Z640">
        <v>0</v>
      </c>
      <c r="AA640">
        <v>0</v>
      </c>
      <c r="AB640">
        <v>0</v>
      </c>
      <c r="AC640">
        <v>0</v>
      </c>
      <c r="AD640">
        <v>0</v>
      </c>
      <c r="AE640">
        <v>0</v>
      </c>
    </row>
    <row r="641" spans="1:31" x14ac:dyDescent="0.2">
      <c r="A641">
        <v>3487</v>
      </c>
      <c r="B641">
        <v>1</v>
      </c>
      <c r="C641" t="s">
        <v>176</v>
      </c>
      <c r="D641" t="s">
        <v>127</v>
      </c>
      <c r="E641">
        <v>40000</v>
      </c>
      <c r="F641">
        <v>40320</v>
      </c>
      <c r="G641" t="s">
        <v>241</v>
      </c>
      <c r="H641">
        <v>0</v>
      </c>
      <c r="I641">
        <v>0</v>
      </c>
      <c r="J641">
        <v>0</v>
      </c>
      <c r="K641">
        <v>0</v>
      </c>
      <c r="L641">
        <v>0</v>
      </c>
      <c r="M641">
        <v>0</v>
      </c>
      <c r="N641">
        <v>0</v>
      </c>
      <c r="O641">
        <v>0</v>
      </c>
      <c r="P641">
        <v>0</v>
      </c>
      <c r="Q641">
        <v>0</v>
      </c>
      <c r="R641">
        <v>0</v>
      </c>
      <c r="S641">
        <v>0</v>
      </c>
      <c r="T641">
        <v>0</v>
      </c>
      <c r="U641">
        <v>0</v>
      </c>
      <c r="V641">
        <v>0</v>
      </c>
      <c r="W641">
        <v>0</v>
      </c>
      <c r="X641">
        <v>0</v>
      </c>
      <c r="Y641">
        <v>0</v>
      </c>
      <c r="Z641">
        <v>0</v>
      </c>
      <c r="AA641">
        <v>0</v>
      </c>
      <c r="AB641">
        <v>0</v>
      </c>
      <c r="AC641">
        <v>0</v>
      </c>
      <c r="AD641">
        <v>0</v>
      </c>
      <c r="AE641">
        <v>0</v>
      </c>
    </row>
    <row r="642" spans="1:31" x14ac:dyDescent="0.2">
      <c r="A642">
        <v>3488</v>
      </c>
      <c r="B642">
        <v>1</v>
      </c>
      <c r="C642" t="s">
        <v>177</v>
      </c>
      <c r="D642" t="s">
        <v>127</v>
      </c>
      <c r="E642">
        <v>40000</v>
      </c>
      <c r="F642">
        <v>40320</v>
      </c>
      <c r="G642" t="s">
        <v>241</v>
      </c>
      <c r="H642">
        <v>0</v>
      </c>
      <c r="I642">
        <v>0</v>
      </c>
      <c r="J642">
        <v>0</v>
      </c>
      <c r="K642">
        <v>0</v>
      </c>
      <c r="L642">
        <v>0</v>
      </c>
      <c r="M642">
        <v>0</v>
      </c>
      <c r="N642">
        <v>0</v>
      </c>
      <c r="O642">
        <v>0</v>
      </c>
      <c r="P642">
        <v>0</v>
      </c>
      <c r="Q642">
        <v>0</v>
      </c>
      <c r="R642">
        <v>0</v>
      </c>
      <c r="S642">
        <v>0</v>
      </c>
      <c r="T642">
        <v>0</v>
      </c>
      <c r="U642">
        <v>0</v>
      </c>
      <c r="V642">
        <v>0</v>
      </c>
      <c r="W642">
        <v>0</v>
      </c>
      <c r="X642">
        <v>0</v>
      </c>
      <c r="Y642">
        <v>0</v>
      </c>
      <c r="Z642">
        <v>0</v>
      </c>
      <c r="AA642">
        <v>0</v>
      </c>
      <c r="AB642">
        <v>0</v>
      </c>
      <c r="AC642">
        <v>0</v>
      </c>
      <c r="AD642">
        <v>0</v>
      </c>
      <c r="AE642">
        <v>0</v>
      </c>
    </row>
    <row r="643" spans="1:31" x14ac:dyDescent="0.2">
      <c r="A643">
        <v>3498</v>
      </c>
      <c r="B643">
        <v>1</v>
      </c>
      <c r="C643" t="s">
        <v>50</v>
      </c>
      <c r="D643" t="s">
        <v>37</v>
      </c>
      <c r="E643">
        <v>40000</v>
      </c>
      <c r="F643">
        <v>40312</v>
      </c>
      <c r="G643" t="s">
        <v>241</v>
      </c>
      <c r="H643">
        <v>0</v>
      </c>
      <c r="I643">
        <v>0</v>
      </c>
      <c r="J643">
        <v>0</v>
      </c>
      <c r="K643">
        <v>0</v>
      </c>
      <c r="L643">
        <v>0</v>
      </c>
      <c r="M643">
        <v>0</v>
      </c>
      <c r="N643">
        <v>0</v>
      </c>
      <c r="O643">
        <v>0</v>
      </c>
      <c r="P643">
        <v>0</v>
      </c>
      <c r="Q643">
        <v>0</v>
      </c>
      <c r="R643">
        <v>0</v>
      </c>
      <c r="S643">
        <v>0</v>
      </c>
      <c r="T643">
        <v>0</v>
      </c>
      <c r="U643">
        <v>0</v>
      </c>
      <c r="V643">
        <v>0</v>
      </c>
      <c r="W643">
        <v>0</v>
      </c>
      <c r="X643">
        <v>0</v>
      </c>
      <c r="Y643">
        <v>0</v>
      </c>
      <c r="Z643">
        <v>0</v>
      </c>
      <c r="AA643">
        <v>0</v>
      </c>
      <c r="AB643">
        <v>0</v>
      </c>
      <c r="AC643">
        <v>0</v>
      </c>
      <c r="AD643">
        <v>0</v>
      </c>
      <c r="AE643">
        <v>0</v>
      </c>
    </row>
    <row r="644" spans="1:31" x14ac:dyDescent="0.2">
      <c r="A644">
        <v>3499</v>
      </c>
      <c r="B644">
        <v>1</v>
      </c>
      <c r="C644" t="s">
        <v>51</v>
      </c>
      <c r="D644" t="s">
        <v>37</v>
      </c>
      <c r="E644" t="s">
        <v>99</v>
      </c>
      <c r="F644">
        <v>40312</v>
      </c>
      <c r="G644" t="s">
        <v>241</v>
      </c>
      <c r="H644">
        <v>16920</v>
      </c>
      <c r="I644">
        <v>17360</v>
      </c>
      <c r="J644">
        <v>15880</v>
      </c>
      <c r="K644">
        <v>16340</v>
      </c>
      <c r="L644">
        <v>11300</v>
      </c>
      <c r="M644">
        <v>18320</v>
      </c>
      <c r="N644">
        <v>17540</v>
      </c>
      <c r="O644">
        <v>19800</v>
      </c>
      <c r="P644">
        <v>18300</v>
      </c>
      <c r="Q644">
        <v>16740</v>
      </c>
      <c r="R644">
        <v>20700</v>
      </c>
      <c r="S644">
        <v>10800</v>
      </c>
      <c r="T644">
        <v>16920</v>
      </c>
      <c r="U644">
        <v>17360</v>
      </c>
      <c r="V644">
        <v>15880</v>
      </c>
      <c r="W644">
        <v>16340</v>
      </c>
      <c r="X644">
        <v>11300</v>
      </c>
      <c r="Y644">
        <v>18320</v>
      </c>
      <c r="Z644">
        <v>17540</v>
      </c>
      <c r="AA644">
        <v>19800</v>
      </c>
      <c r="AB644">
        <v>18300</v>
      </c>
      <c r="AC644">
        <v>16740</v>
      </c>
      <c r="AD644">
        <v>20700</v>
      </c>
      <c r="AE644">
        <v>10800</v>
      </c>
    </row>
    <row r="645" spans="1:31" x14ac:dyDescent="0.2">
      <c r="A645">
        <v>3500</v>
      </c>
      <c r="B645">
        <v>1</v>
      </c>
      <c r="C645" t="s">
        <v>52</v>
      </c>
      <c r="D645" t="s">
        <v>41</v>
      </c>
      <c r="E645">
        <v>40000</v>
      </c>
      <c r="F645">
        <v>40312</v>
      </c>
      <c r="G645" t="s">
        <v>241</v>
      </c>
      <c r="H645">
        <v>4524</v>
      </c>
      <c r="I645">
        <v>4200</v>
      </c>
      <c r="J645">
        <v>4488</v>
      </c>
      <c r="K645">
        <v>4740</v>
      </c>
      <c r="L645">
        <v>6240</v>
      </c>
      <c r="M645">
        <v>4464</v>
      </c>
      <c r="N645">
        <v>2412</v>
      </c>
      <c r="O645">
        <v>1200</v>
      </c>
      <c r="P645">
        <v>2352</v>
      </c>
      <c r="Q645">
        <v>1980</v>
      </c>
      <c r="R645">
        <v>12600</v>
      </c>
      <c r="S645">
        <v>10800</v>
      </c>
      <c r="T645">
        <v>5076</v>
      </c>
      <c r="U645">
        <v>5208</v>
      </c>
      <c r="V645">
        <v>4764</v>
      </c>
      <c r="W645">
        <v>4902</v>
      </c>
      <c r="X645">
        <v>3390</v>
      </c>
      <c r="Y645">
        <v>5496</v>
      </c>
      <c r="Z645">
        <v>5262</v>
      </c>
      <c r="AA645">
        <v>5940</v>
      </c>
      <c r="AB645">
        <v>5490</v>
      </c>
      <c r="AC645">
        <v>5022</v>
      </c>
      <c r="AD645">
        <v>6210</v>
      </c>
      <c r="AE645">
        <v>3240</v>
      </c>
    </row>
    <row r="646" spans="1:31" x14ac:dyDescent="0.2">
      <c r="A646">
        <v>3501</v>
      </c>
      <c r="B646">
        <v>1</v>
      </c>
      <c r="C646" t="s">
        <v>53</v>
      </c>
      <c r="D646" t="s">
        <v>41</v>
      </c>
      <c r="E646">
        <v>40000</v>
      </c>
      <c r="F646">
        <v>40312</v>
      </c>
      <c r="G646" t="s">
        <v>241</v>
      </c>
      <c r="H646">
        <v>0</v>
      </c>
      <c r="I646">
        <v>0</v>
      </c>
      <c r="J646">
        <v>0</v>
      </c>
      <c r="K646">
        <v>0</v>
      </c>
      <c r="L646">
        <v>30000</v>
      </c>
      <c r="M646">
        <v>30000</v>
      </c>
      <c r="N646">
        <v>30000</v>
      </c>
      <c r="O646">
        <v>10000</v>
      </c>
      <c r="P646">
        <v>0</v>
      </c>
      <c r="Q646">
        <v>0</v>
      </c>
      <c r="R646">
        <v>0</v>
      </c>
      <c r="S646">
        <v>0</v>
      </c>
      <c r="T646">
        <v>0</v>
      </c>
      <c r="U646">
        <v>0</v>
      </c>
      <c r="V646">
        <v>0</v>
      </c>
      <c r="W646">
        <v>0</v>
      </c>
      <c r="X646">
        <v>0</v>
      </c>
      <c r="Y646">
        <v>0</v>
      </c>
      <c r="Z646">
        <v>0</v>
      </c>
      <c r="AA646">
        <v>0</v>
      </c>
      <c r="AB646">
        <v>0</v>
      </c>
      <c r="AC646">
        <v>0</v>
      </c>
      <c r="AD646">
        <v>0</v>
      </c>
      <c r="AE646">
        <v>0</v>
      </c>
    </row>
    <row r="647" spans="1:31" x14ac:dyDescent="0.2">
      <c r="A647">
        <v>3507</v>
      </c>
      <c r="B647">
        <v>1</v>
      </c>
      <c r="C647" t="s">
        <v>54</v>
      </c>
      <c r="D647" t="s">
        <v>41</v>
      </c>
      <c r="E647">
        <v>40000</v>
      </c>
      <c r="F647">
        <v>40312</v>
      </c>
      <c r="G647" t="s">
        <v>241</v>
      </c>
      <c r="H647">
        <v>0</v>
      </c>
      <c r="I647">
        <v>0</v>
      </c>
      <c r="J647">
        <v>0</v>
      </c>
      <c r="K647">
        <v>0</v>
      </c>
      <c r="L647">
        <v>0</v>
      </c>
      <c r="M647">
        <v>0</v>
      </c>
      <c r="N647">
        <v>0</v>
      </c>
      <c r="O647">
        <v>0</v>
      </c>
      <c r="P647">
        <v>0</v>
      </c>
      <c r="Q647">
        <v>0</v>
      </c>
      <c r="R647">
        <v>0</v>
      </c>
      <c r="S647">
        <v>0</v>
      </c>
      <c r="T647">
        <v>0</v>
      </c>
      <c r="U647">
        <v>0</v>
      </c>
      <c r="V647">
        <v>0</v>
      </c>
      <c r="W647">
        <v>0</v>
      </c>
      <c r="X647">
        <v>0</v>
      </c>
      <c r="Y647">
        <v>0</v>
      </c>
      <c r="Z647">
        <v>0</v>
      </c>
      <c r="AA647">
        <v>0</v>
      </c>
      <c r="AB647">
        <v>0</v>
      </c>
      <c r="AC647">
        <v>0</v>
      </c>
      <c r="AD647">
        <v>0</v>
      </c>
      <c r="AE647">
        <v>0</v>
      </c>
    </row>
    <row r="648" spans="1:31" x14ac:dyDescent="0.2">
      <c r="A648">
        <v>3512</v>
      </c>
      <c r="B648">
        <v>1</v>
      </c>
      <c r="C648" t="s">
        <v>56</v>
      </c>
      <c r="D648" t="s">
        <v>41</v>
      </c>
      <c r="E648">
        <v>40000</v>
      </c>
      <c r="F648">
        <v>40312</v>
      </c>
      <c r="G648" t="s">
        <v>241</v>
      </c>
      <c r="H648">
        <v>0</v>
      </c>
      <c r="I648">
        <v>0</v>
      </c>
      <c r="J648">
        <v>0</v>
      </c>
      <c r="K648">
        <v>0</v>
      </c>
      <c r="L648">
        <v>0</v>
      </c>
      <c r="M648">
        <v>0</v>
      </c>
      <c r="N648">
        <v>0</v>
      </c>
      <c r="O648">
        <v>0</v>
      </c>
      <c r="P648">
        <v>0</v>
      </c>
      <c r="Q648">
        <v>0</v>
      </c>
      <c r="R648">
        <v>0</v>
      </c>
      <c r="S648">
        <v>0</v>
      </c>
      <c r="T648">
        <v>0</v>
      </c>
      <c r="U648">
        <v>0</v>
      </c>
      <c r="V648">
        <v>0</v>
      </c>
      <c r="W648">
        <v>0</v>
      </c>
      <c r="X648">
        <v>0</v>
      </c>
      <c r="Y648">
        <v>0</v>
      </c>
      <c r="Z648">
        <v>0</v>
      </c>
      <c r="AA648">
        <v>0</v>
      </c>
      <c r="AB648">
        <v>0</v>
      </c>
      <c r="AC648">
        <v>0</v>
      </c>
      <c r="AD648">
        <v>0</v>
      </c>
      <c r="AE648">
        <v>0</v>
      </c>
    </row>
    <row r="649" spans="1:31" x14ac:dyDescent="0.2">
      <c r="A649">
        <v>3650</v>
      </c>
      <c r="B649">
        <v>1</v>
      </c>
      <c r="C649" t="s">
        <v>77</v>
      </c>
      <c r="D649" t="s">
        <v>41</v>
      </c>
      <c r="E649">
        <v>40000</v>
      </c>
      <c r="F649">
        <v>40312</v>
      </c>
      <c r="G649" t="s">
        <v>241</v>
      </c>
      <c r="H649">
        <v>0</v>
      </c>
      <c r="I649">
        <v>0</v>
      </c>
      <c r="J649">
        <v>0</v>
      </c>
      <c r="K649">
        <v>0</v>
      </c>
      <c r="L649">
        <v>0</v>
      </c>
      <c r="M649">
        <v>0</v>
      </c>
      <c r="N649">
        <v>0</v>
      </c>
      <c r="O649">
        <v>0</v>
      </c>
      <c r="P649">
        <v>0</v>
      </c>
      <c r="Q649">
        <v>0</v>
      </c>
      <c r="R649">
        <v>0</v>
      </c>
      <c r="S649">
        <v>0</v>
      </c>
      <c r="T649">
        <v>0</v>
      </c>
      <c r="U649">
        <v>0</v>
      </c>
      <c r="V649">
        <v>0</v>
      </c>
      <c r="W649">
        <v>0</v>
      </c>
      <c r="X649">
        <v>0</v>
      </c>
      <c r="Y649">
        <v>0</v>
      </c>
      <c r="Z649">
        <v>0</v>
      </c>
      <c r="AA649">
        <v>0</v>
      </c>
      <c r="AB649">
        <v>0</v>
      </c>
      <c r="AC649">
        <v>0</v>
      </c>
      <c r="AD649">
        <v>0</v>
      </c>
      <c r="AE649">
        <v>0</v>
      </c>
    </row>
    <row r="650" spans="1:31" x14ac:dyDescent="0.2">
      <c r="A650">
        <v>3651</v>
      </c>
      <c r="B650">
        <v>1</v>
      </c>
      <c r="C650" t="s">
        <v>78</v>
      </c>
      <c r="D650" t="s">
        <v>43</v>
      </c>
      <c r="E650">
        <v>40000</v>
      </c>
      <c r="F650">
        <v>40312</v>
      </c>
      <c r="G650" t="s">
        <v>241</v>
      </c>
      <c r="H650">
        <v>0</v>
      </c>
      <c r="I650">
        <v>0</v>
      </c>
      <c r="J650">
        <v>0</v>
      </c>
      <c r="K650">
        <v>0</v>
      </c>
      <c r="L650">
        <v>0</v>
      </c>
      <c r="M650">
        <v>0</v>
      </c>
      <c r="N650">
        <v>0</v>
      </c>
      <c r="O650">
        <v>0</v>
      </c>
      <c r="P650">
        <v>0</v>
      </c>
      <c r="Q650">
        <v>0</v>
      </c>
      <c r="R650">
        <v>0</v>
      </c>
      <c r="S650">
        <v>0</v>
      </c>
      <c r="T650">
        <v>0</v>
      </c>
      <c r="U650">
        <v>0</v>
      </c>
      <c r="V650">
        <v>0</v>
      </c>
      <c r="W650">
        <v>0</v>
      </c>
      <c r="X650">
        <v>0</v>
      </c>
      <c r="Y650">
        <v>0</v>
      </c>
      <c r="Z650">
        <v>0</v>
      </c>
      <c r="AA650">
        <v>0</v>
      </c>
      <c r="AB650">
        <v>0</v>
      </c>
      <c r="AC650">
        <v>0</v>
      </c>
      <c r="AD650">
        <v>0</v>
      </c>
      <c r="AE650">
        <v>0</v>
      </c>
    </row>
    <row r="651" spans="1:31" x14ac:dyDescent="0.2">
      <c r="A651">
        <v>3652</v>
      </c>
      <c r="B651">
        <v>1</v>
      </c>
      <c r="C651" t="s">
        <v>79</v>
      </c>
      <c r="D651" t="s">
        <v>41</v>
      </c>
      <c r="E651">
        <v>40000</v>
      </c>
      <c r="F651">
        <v>40312</v>
      </c>
      <c r="G651" t="s">
        <v>241</v>
      </c>
      <c r="H651">
        <v>4998</v>
      </c>
      <c r="I651">
        <v>4998</v>
      </c>
      <c r="J651">
        <v>4998</v>
      </c>
      <c r="K651">
        <v>4998</v>
      </c>
      <c r="L651">
        <v>4998</v>
      </c>
      <c r="M651">
        <v>4998</v>
      </c>
      <c r="N651">
        <v>5022</v>
      </c>
      <c r="O651">
        <v>4998</v>
      </c>
      <c r="P651">
        <v>4998</v>
      </c>
      <c r="Q651">
        <v>4998</v>
      </c>
      <c r="R651">
        <v>4998</v>
      </c>
      <c r="S651">
        <v>4998</v>
      </c>
      <c r="T651">
        <v>4998</v>
      </c>
      <c r="U651">
        <v>4998</v>
      </c>
      <c r="V651">
        <v>4998</v>
      </c>
      <c r="W651">
        <v>4998</v>
      </c>
      <c r="X651">
        <v>4998</v>
      </c>
      <c r="Y651">
        <v>4998</v>
      </c>
      <c r="Z651">
        <v>5022</v>
      </c>
      <c r="AA651">
        <v>4998</v>
      </c>
      <c r="AB651">
        <v>4998</v>
      </c>
      <c r="AC651">
        <v>4998</v>
      </c>
      <c r="AD651">
        <v>4998</v>
      </c>
      <c r="AE651">
        <v>4998</v>
      </c>
    </row>
    <row r="652" spans="1:31" x14ac:dyDescent="0.2">
      <c r="A652">
        <v>3653</v>
      </c>
      <c r="B652">
        <v>1</v>
      </c>
      <c r="C652" t="s">
        <v>80</v>
      </c>
      <c r="D652" t="s">
        <v>41</v>
      </c>
      <c r="E652">
        <v>40000</v>
      </c>
      <c r="F652">
        <v>40312</v>
      </c>
      <c r="G652" t="s">
        <v>241</v>
      </c>
      <c r="H652">
        <v>0</v>
      </c>
      <c r="I652">
        <v>0</v>
      </c>
      <c r="J652">
        <v>0</v>
      </c>
      <c r="K652">
        <v>0</v>
      </c>
      <c r="L652">
        <v>0</v>
      </c>
      <c r="M652">
        <v>0</v>
      </c>
      <c r="N652">
        <v>0</v>
      </c>
      <c r="O652">
        <v>0</v>
      </c>
      <c r="P652">
        <v>0</v>
      </c>
      <c r="Q652">
        <v>0</v>
      </c>
      <c r="R652">
        <v>0</v>
      </c>
      <c r="S652">
        <v>0</v>
      </c>
      <c r="T652">
        <v>0</v>
      </c>
      <c r="U652">
        <v>0</v>
      </c>
      <c r="V652">
        <v>0</v>
      </c>
      <c r="W652">
        <v>0</v>
      </c>
      <c r="X652">
        <v>0</v>
      </c>
      <c r="Y652">
        <v>0</v>
      </c>
      <c r="Z652">
        <v>0</v>
      </c>
      <c r="AA652">
        <v>0</v>
      </c>
      <c r="AB652">
        <v>0</v>
      </c>
      <c r="AC652">
        <v>0</v>
      </c>
      <c r="AD652">
        <v>0</v>
      </c>
      <c r="AE652">
        <v>0</v>
      </c>
    </row>
    <row r="653" spans="1:31" x14ac:dyDescent="0.2">
      <c r="A653">
        <v>3693</v>
      </c>
      <c r="B653">
        <v>1</v>
      </c>
      <c r="C653" t="s">
        <v>81</v>
      </c>
      <c r="D653" t="s">
        <v>41</v>
      </c>
      <c r="E653">
        <v>40000</v>
      </c>
      <c r="F653">
        <v>40312</v>
      </c>
      <c r="G653" t="s">
        <v>241</v>
      </c>
      <c r="H653">
        <v>0</v>
      </c>
      <c r="I653">
        <v>0</v>
      </c>
      <c r="J653">
        <v>0</v>
      </c>
      <c r="K653">
        <v>0</v>
      </c>
      <c r="L653">
        <v>0</v>
      </c>
      <c r="M653">
        <v>0</v>
      </c>
      <c r="N653">
        <v>0</v>
      </c>
      <c r="O653">
        <v>0</v>
      </c>
      <c r="P653">
        <v>0</v>
      </c>
      <c r="Q653">
        <v>0</v>
      </c>
      <c r="R653">
        <v>0</v>
      </c>
      <c r="S653">
        <v>0</v>
      </c>
      <c r="T653">
        <v>0</v>
      </c>
      <c r="U653">
        <v>0</v>
      </c>
      <c r="V653">
        <v>0</v>
      </c>
      <c r="W653">
        <v>0</v>
      </c>
      <c r="X653">
        <v>0</v>
      </c>
      <c r="Y653">
        <v>0</v>
      </c>
      <c r="Z653">
        <v>0</v>
      </c>
      <c r="AA653">
        <v>0</v>
      </c>
      <c r="AB653">
        <v>0</v>
      </c>
      <c r="AC653">
        <v>0</v>
      </c>
      <c r="AD653">
        <v>0</v>
      </c>
      <c r="AE653">
        <v>0</v>
      </c>
    </row>
    <row r="654" spans="1:31" x14ac:dyDescent="0.2">
      <c r="A654">
        <v>3700</v>
      </c>
      <c r="B654">
        <v>1</v>
      </c>
      <c r="C654" t="s">
        <v>83</v>
      </c>
      <c r="D654" t="s">
        <v>84</v>
      </c>
      <c r="E654">
        <v>40000</v>
      </c>
      <c r="F654">
        <v>40312</v>
      </c>
      <c r="G654" t="s">
        <v>241</v>
      </c>
      <c r="H654">
        <v>6803</v>
      </c>
      <c r="I654">
        <v>4050</v>
      </c>
      <c r="J654">
        <v>5453</v>
      </c>
      <c r="K654">
        <v>3383</v>
      </c>
      <c r="L654">
        <v>7590</v>
      </c>
      <c r="M654">
        <v>16245</v>
      </c>
      <c r="N654">
        <v>7755</v>
      </c>
      <c r="O654">
        <v>5873</v>
      </c>
      <c r="P654">
        <v>7118</v>
      </c>
      <c r="Q654">
        <v>3143</v>
      </c>
      <c r="R654">
        <v>5903</v>
      </c>
      <c r="S654">
        <v>1684</v>
      </c>
      <c r="T654">
        <v>6803</v>
      </c>
      <c r="U654">
        <v>4050</v>
      </c>
      <c r="V654">
        <v>5453</v>
      </c>
      <c r="W654">
        <v>3383</v>
      </c>
      <c r="X654">
        <v>7590</v>
      </c>
      <c r="Y654">
        <v>16245</v>
      </c>
      <c r="Z654">
        <v>7755</v>
      </c>
      <c r="AA654">
        <v>5873</v>
      </c>
      <c r="AB654">
        <v>7118</v>
      </c>
      <c r="AC654">
        <v>3143</v>
      </c>
      <c r="AD654">
        <v>5903</v>
      </c>
      <c r="AE654">
        <v>1684</v>
      </c>
    </row>
    <row r="655" spans="1:31" x14ac:dyDescent="0.2">
      <c r="A655">
        <v>3742</v>
      </c>
      <c r="B655">
        <v>1</v>
      </c>
      <c r="C655" t="s">
        <v>190</v>
      </c>
      <c r="D655" t="s">
        <v>92</v>
      </c>
      <c r="E655">
        <v>40000</v>
      </c>
      <c r="F655">
        <v>40322</v>
      </c>
      <c r="G655" t="s">
        <v>241</v>
      </c>
      <c r="H655">
        <v>0</v>
      </c>
      <c r="I655">
        <v>0</v>
      </c>
      <c r="J655">
        <v>0</v>
      </c>
      <c r="K655">
        <v>0</v>
      </c>
      <c r="L655">
        <v>0</v>
      </c>
      <c r="M655">
        <v>0</v>
      </c>
      <c r="N655">
        <v>0</v>
      </c>
      <c r="O655">
        <v>0</v>
      </c>
      <c r="P655">
        <v>0</v>
      </c>
      <c r="Q655">
        <v>0</v>
      </c>
      <c r="R655">
        <v>0</v>
      </c>
      <c r="S655">
        <v>115000</v>
      </c>
      <c r="T655">
        <v>0</v>
      </c>
      <c r="U655">
        <v>0</v>
      </c>
      <c r="V655">
        <v>0</v>
      </c>
      <c r="W655">
        <v>0</v>
      </c>
      <c r="X655">
        <v>0</v>
      </c>
      <c r="Y655">
        <v>0</v>
      </c>
      <c r="Z655">
        <v>0</v>
      </c>
      <c r="AA655">
        <v>0</v>
      </c>
      <c r="AB655">
        <v>0</v>
      </c>
      <c r="AC655">
        <v>0</v>
      </c>
      <c r="AD655">
        <v>0</v>
      </c>
      <c r="AE655">
        <v>115000</v>
      </c>
    </row>
    <row r="656" spans="1:31" x14ac:dyDescent="0.2">
      <c r="A656">
        <v>4302</v>
      </c>
      <c r="B656">
        <v>1</v>
      </c>
      <c r="C656" t="s">
        <v>209</v>
      </c>
      <c r="D656" t="s">
        <v>210</v>
      </c>
      <c r="E656">
        <v>40000</v>
      </c>
      <c r="F656">
        <v>40090</v>
      </c>
      <c r="G656" t="s">
        <v>241</v>
      </c>
      <c r="H656">
        <v>0</v>
      </c>
      <c r="I656">
        <v>0</v>
      </c>
      <c r="J656">
        <v>50000</v>
      </c>
      <c r="K656">
        <v>0</v>
      </c>
      <c r="L656">
        <v>0</v>
      </c>
      <c r="M656">
        <v>0</v>
      </c>
      <c r="N656">
        <v>0</v>
      </c>
      <c r="O656">
        <v>0</v>
      </c>
      <c r="P656">
        <v>0</v>
      </c>
      <c r="Q656">
        <v>0</v>
      </c>
      <c r="R656">
        <v>0</v>
      </c>
      <c r="S656">
        <v>0</v>
      </c>
      <c r="T656">
        <v>0</v>
      </c>
      <c r="U656">
        <v>0</v>
      </c>
      <c r="V656">
        <v>0</v>
      </c>
      <c r="W656">
        <v>0</v>
      </c>
      <c r="X656">
        <v>100000</v>
      </c>
      <c r="Y656">
        <v>0</v>
      </c>
      <c r="Z656">
        <v>0</v>
      </c>
      <c r="AA656">
        <v>0</v>
      </c>
      <c r="AB656">
        <v>0</v>
      </c>
      <c r="AC656">
        <v>0</v>
      </c>
      <c r="AD656">
        <v>0</v>
      </c>
      <c r="AE656">
        <v>0</v>
      </c>
    </row>
    <row r="657" spans="1:31" x14ac:dyDescent="0.2">
      <c r="A657">
        <v>4304</v>
      </c>
      <c r="B657">
        <v>1</v>
      </c>
      <c r="C657" t="s">
        <v>87</v>
      </c>
      <c r="D657" t="s">
        <v>88</v>
      </c>
      <c r="E657">
        <v>40000</v>
      </c>
      <c r="F657">
        <v>40308</v>
      </c>
      <c r="G657" t="s">
        <v>241</v>
      </c>
      <c r="H657">
        <v>15000</v>
      </c>
      <c r="I657">
        <v>15000</v>
      </c>
      <c r="J657">
        <v>45000</v>
      </c>
      <c r="K657">
        <v>0</v>
      </c>
      <c r="L657">
        <v>0</v>
      </c>
      <c r="M657">
        <v>0</v>
      </c>
      <c r="N657">
        <v>150000</v>
      </c>
      <c r="O657">
        <v>300000</v>
      </c>
      <c r="P657">
        <v>300000</v>
      </c>
      <c r="Q657">
        <v>300000</v>
      </c>
      <c r="R657">
        <v>150000</v>
      </c>
      <c r="S657">
        <v>225000</v>
      </c>
      <c r="T657">
        <v>15000</v>
      </c>
      <c r="U657">
        <v>15000</v>
      </c>
      <c r="V657">
        <v>45000</v>
      </c>
      <c r="W657">
        <v>0</v>
      </c>
      <c r="X657">
        <v>0</v>
      </c>
      <c r="Y657">
        <v>0</v>
      </c>
      <c r="Z657">
        <v>150000</v>
      </c>
      <c r="AA657">
        <v>300000</v>
      </c>
      <c r="AB657">
        <v>300000</v>
      </c>
      <c r="AC657">
        <v>300000</v>
      </c>
      <c r="AD657">
        <v>150000</v>
      </c>
      <c r="AE657">
        <v>225000</v>
      </c>
    </row>
    <row r="658" spans="1:31" x14ac:dyDescent="0.2">
      <c r="A658">
        <v>4305</v>
      </c>
      <c r="B658">
        <v>1</v>
      </c>
      <c r="C658" t="s">
        <v>213</v>
      </c>
      <c r="D658" t="s">
        <v>90</v>
      </c>
      <c r="E658">
        <v>40000</v>
      </c>
      <c r="F658">
        <v>40790</v>
      </c>
      <c r="G658" t="s">
        <v>241</v>
      </c>
      <c r="H658">
        <v>0</v>
      </c>
      <c r="I658">
        <v>0</v>
      </c>
      <c r="J658">
        <v>0</v>
      </c>
      <c r="K658">
        <v>0</v>
      </c>
      <c r="L658">
        <v>0</v>
      </c>
      <c r="M658">
        <v>0</v>
      </c>
      <c r="N658">
        <v>7500</v>
      </c>
      <c r="O658">
        <v>0</v>
      </c>
      <c r="P658">
        <v>0</v>
      </c>
      <c r="Q658">
        <v>0</v>
      </c>
      <c r="R658">
        <v>0</v>
      </c>
      <c r="S658">
        <v>7500</v>
      </c>
      <c r="T658">
        <v>0</v>
      </c>
      <c r="U658">
        <v>0</v>
      </c>
      <c r="V658">
        <v>0</v>
      </c>
      <c r="W658">
        <v>0</v>
      </c>
      <c r="X658">
        <v>0</v>
      </c>
      <c r="Y658">
        <v>0</v>
      </c>
      <c r="Z658">
        <v>7500</v>
      </c>
      <c r="AA658">
        <v>0</v>
      </c>
      <c r="AB658">
        <v>0</v>
      </c>
      <c r="AC658">
        <v>0</v>
      </c>
      <c r="AD658">
        <v>0</v>
      </c>
      <c r="AE658">
        <v>7500</v>
      </c>
    </row>
    <row r="659" spans="1:31" x14ac:dyDescent="0.2">
      <c r="A659">
        <v>4308</v>
      </c>
      <c r="B659">
        <v>1</v>
      </c>
      <c r="C659" t="s">
        <v>89</v>
      </c>
      <c r="D659" t="s">
        <v>90</v>
      </c>
      <c r="E659">
        <v>40000</v>
      </c>
      <c r="F659">
        <v>40312</v>
      </c>
      <c r="G659" t="s">
        <v>241</v>
      </c>
      <c r="H659">
        <v>0</v>
      </c>
      <c r="I659">
        <v>0</v>
      </c>
      <c r="J659">
        <v>0</v>
      </c>
      <c r="K659">
        <v>0</v>
      </c>
      <c r="L659">
        <v>0</v>
      </c>
      <c r="M659">
        <v>0</v>
      </c>
      <c r="N659">
        <v>0</v>
      </c>
      <c r="O659">
        <v>0</v>
      </c>
      <c r="P659">
        <v>0</v>
      </c>
      <c r="Q659">
        <v>0</v>
      </c>
      <c r="R659">
        <v>0</v>
      </c>
      <c r="S659">
        <v>0</v>
      </c>
      <c r="T659">
        <v>0</v>
      </c>
      <c r="U659">
        <v>0</v>
      </c>
      <c r="V659">
        <v>0</v>
      </c>
      <c r="W659">
        <v>0</v>
      </c>
      <c r="X659">
        <v>0</v>
      </c>
      <c r="Y659">
        <v>0</v>
      </c>
      <c r="Z659">
        <v>0</v>
      </c>
      <c r="AA659">
        <v>0</v>
      </c>
      <c r="AB659">
        <v>0</v>
      </c>
      <c r="AC659">
        <v>0</v>
      </c>
      <c r="AD659">
        <v>0</v>
      </c>
      <c r="AE659">
        <v>0</v>
      </c>
    </row>
    <row r="660" spans="1:31" x14ac:dyDescent="0.2">
      <c r="A660">
        <v>4310</v>
      </c>
      <c r="B660">
        <v>1</v>
      </c>
      <c r="C660" t="s">
        <v>215</v>
      </c>
      <c r="D660" t="s">
        <v>90</v>
      </c>
      <c r="E660">
        <v>40000</v>
      </c>
      <c r="F660">
        <v>40790</v>
      </c>
      <c r="G660" t="s">
        <v>241</v>
      </c>
      <c r="H660">
        <v>0</v>
      </c>
      <c r="I660">
        <v>0</v>
      </c>
      <c r="J660">
        <v>0</v>
      </c>
      <c r="K660">
        <v>0</v>
      </c>
      <c r="L660">
        <v>0</v>
      </c>
      <c r="M660">
        <v>10000</v>
      </c>
      <c r="N660">
        <v>0</v>
      </c>
      <c r="O660">
        <v>0</v>
      </c>
      <c r="P660">
        <v>0</v>
      </c>
      <c r="Q660">
        <v>0</v>
      </c>
      <c r="R660">
        <v>0</v>
      </c>
      <c r="S660">
        <v>0</v>
      </c>
      <c r="T660">
        <v>0</v>
      </c>
      <c r="U660">
        <v>0</v>
      </c>
      <c r="V660">
        <v>0</v>
      </c>
      <c r="W660">
        <v>0</v>
      </c>
      <c r="X660">
        <v>0</v>
      </c>
      <c r="Y660">
        <v>10000</v>
      </c>
      <c r="Z660">
        <v>0</v>
      </c>
      <c r="AA660">
        <v>0</v>
      </c>
      <c r="AB660">
        <v>0</v>
      </c>
      <c r="AC660">
        <v>0</v>
      </c>
      <c r="AD660">
        <v>0</v>
      </c>
      <c r="AE660">
        <v>0</v>
      </c>
    </row>
    <row r="661" spans="1:31" x14ac:dyDescent="0.2">
      <c r="A661">
        <v>4361</v>
      </c>
      <c r="B661">
        <v>1</v>
      </c>
      <c r="C661" t="s">
        <v>219</v>
      </c>
      <c r="D661" t="s">
        <v>210</v>
      </c>
      <c r="E661">
        <v>40000</v>
      </c>
      <c r="F661">
        <v>40090</v>
      </c>
      <c r="G661" t="s">
        <v>241</v>
      </c>
      <c r="H661">
        <v>0</v>
      </c>
      <c r="I661">
        <v>0</v>
      </c>
      <c r="J661">
        <v>0</v>
      </c>
      <c r="K661">
        <v>0</v>
      </c>
      <c r="L661">
        <v>0</v>
      </c>
      <c r="M661">
        <v>0</v>
      </c>
      <c r="N661">
        <v>0</v>
      </c>
      <c r="O661">
        <v>0</v>
      </c>
      <c r="P661">
        <v>0</v>
      </c>
      <c r="Q661">
        <v>0</v>
      </c>
      <c r="R661">
        <v>0</v>
      </c>
      <c r="S661">
        <v>0</v>
      </c>
      <c r="T661">
        <v>0</v>
      </c>
      <c r="U661">
        <v>0</v>
      </c>
      <c r="V661">
        <v>0</v>
      </c>
      <c r="W661">
        <v>0</v>
      </c>
      <c r="X661">
        <v>0</v>
      </c>
      <c r="Y661">
        <v>0</v>
      </c>
      <c r="Z661">
        <v>0</v>
      </c>
      <c r="AA661">
        <v>0</v>
      </c>
      <c r="AB661">
        <v>0</v>
      </c>
      <c r="AC661">
        <v>0</v>
      </c>
      <c r="AD661">
        <v>0</v>
      </c>
      <c r="AE661">
        <v>0</v>
      </c>
    </row>
    <row r="662" spans="1:31" x14ac:dyDescent="0.2">
      <c r="A662">
        <v>4367</v>
      </c>
      <c r="B662">
        <v>1</v>
      </c>
      <c r="C662" t="s">
        <v>220</v>
      </c>
      <c r="D662" t="s">
        <v>210</v>
      </c>
      <c r="E662">
        <v>40000</v>
      </c>
      <c r="F662">
        <v>40090</v>
      </c>
      <c r="G662" t="s">
        <v>241</v>
      </c>
      <c r="H662">
        <v>0</v>
      </c>
      <c r="I662">
        <v>0</v>
      </c>
      <c r="J662">
        <v>0</v>
      </c>
      <c r="K662">
        <v>0</v>
      </c>
      <c r="L662">
        <v>0</v>
      </c>
      <c r="M662">
        <v>0</v>
      </c>
      <c r="N662">
        <v>0</v>
      </c>
      <c r="O662">
        <v>0</v>
      </c>
      <c r="P662">
        <v>0</v>
      </c>
      <c r="Q662">
        <v>0</v>
      </c>
      <c r="R662">
        <v>0</v>
      </c>
      <c r="S662">
        <v>0</v>
      </c>
      <c r="T662">
        <v>0</v>
      </c>
      <c r="U662">
        <v>0</v>
      </c>
      <c r="V662">
        <v>0</v>
      </c>
      <c r="W662">
        <v>0</v>
      </c>
      <c r="X662">
        <v>0</v>
      </c>
      <c r="Y662">
        <v>0</v>
      </c>
      <c r="Z662">
        <v>0</v>
      </c>
      <c r="AA662">
        <v>0</v>
      </c>
      <c r="AB662">
        <v>0</v>
      </c>
      <c r="AC662">
        <v>0</v>
      </c>
      <c r="AD662">
        <v>0</v>
      </c>
      <c r="AE662">
        <v>0</v>
      </c>
    </row>
    <row r="663" spans="1:31" x14ac:dyDescent="0.2">
      <c r="A663">
        <v>4375</v>
      </c>
      <c r="B663">
        <v>1</v>
      </c>
      <c r="C663" t="s">
        <v>223</v>
      </c>
      <c r="D663" t="s">
        <v>210</v>
      </c>
      <c r="E663" t="s">
        <v>99</v>
      </c>
      <c r="F663">
        <v>40090</v>
      </c>
      <c r="G663" t="s">
        <v>241</v>
      </c>
      <c r="H663">
        <v>0</v>
      </c>
      <c r="I663">
        <v>0</v>
      </c>
      <c r="J663">
        <v>0</v>
      </c>
      <c r="K663">
        <v>0</v>
      </c>
      <c r="L663">
        <v>35910</v>
      </c>
      <c r="M663">
        <v>0</v>
      </c>
      <c r="N663">
        <v>0</v>
      </c>
      <c r="O663">
        <v>0</v>
      </c>
      <c r="P663">
        <v>0</v>
      </c>
      <c r="Q663">
        <v>0</v>
      </c>
      <c r="R663">
        <v>0</v>
      </c>
      <c r="S663">
        <v>0</v>
      </c>
      <c r="T663">
        <v>0</v>
      </c>
      <c r="U663">
        <v>0</v>
      </c>
      <c r="V663">
        <v>0</v>
      </c>
      <c r="W663">
        <v>0</v>
      </c>
      <c r="X663">
        <v>0</v>
      </c>
      <c r="Y663">
        <v>0</v>
      </c>
      <c r="Z663">
        <v>0</v>
      </c>
      <c r="AA663">
        <v>0</v>
      </c>
      <c r="AB663">
        <v>0</v>
      </c>
      <c r="AC663">
        <v>0</v>
      </c>
      <c r="AD663">
        <v>0</v>
      </c>
      <c r="AE663">
        <v>0</v>
      </c>
    </row>
    <row r="664" spans="1:31" x14ac:dyDescent="0.2">
      <c r="A664">
        <v>4377</v>
      </c>
      <c r="B664">
        <v>1</v>
      </c>
      <c r="C664" t="s">
        <v>226</v>
      </c>
      <c r="D664" t="s">
        <v>210</v>
      </c>
      <c r="E664" t="s">
        <v>99</v>
      </c>
      <c r="F664">
        <v>40090</v>
      </c>
      <c r="G664" t="s">
        <v>241</v>
      </c>
      <c r="H664">
        <v>0</v>
      </c>
      <c r="I664">
        <v>0</v>
      </c>
      <c r="J664">
        <v>0</v>
      </c>
      <c r="K664">
        <v>0</v>
      </c>
      <c r="L664">
        <v>0</v>
      </c>
      <c r="M664">
        <v>0</v>
      </c>
      <c r="N664">
        <v>0</v>
      </c>
      <c r="O664">
        <v>0</v>
      </c>
      <c r="P664">
        <v>0</v>
      </c>
      <c r="Q664">
        <v>0</v>
      </c>
      <c r="R664">
        <v>227038</v>
      </c>
      <c r="S664">
        <v>0</v>
      </c>
      <c r="T664">
        <v>0</v>
      </c>
      <c r="U664">
        <v>0</v>
      </c>
      <c r="V664">
        <v>0</v>
      </c>
      <c r="W664">
        <v>0</v>
      </c>
      <c r="X664">
        <v>0</v>
      </c>
      <c r="Y664">
        <v>0</v>
      </c>
      <c r="Z664">
        <v>0</v>
      </c>
      <c r="AA664">
        <v>0</v>
      </c>
      <c r="AB664">
        <v>0</v>
      </c>
      <c r="AC664">
        <v>0</v>
      </c>
      <c r="AD664">
        <v>0</v>
      </c>
      <c r="AE664">
        <v>0</v>
      </c>
    </row>
    <row r="665" spans="1:31" x14ac:dyDescent="0.2">
      <c r="A665">
        <v>4382</v>
      </c>
      <c r="B665">
        <v>1</v>
      </c>
      <c r="C665" t="s">
        <v>227</v>
      </c>
      <c r="D665" t="s">
        <v>210</v>
      </c>
      <c r="E665" t="s">
        <v>99</v>
      </c>
      <c r="F665">
        <v>40090</v>
      </c>
      <c r="G665" t="s">
        <v>241</v>
      </c>
      <c r="H665">
        <v>0</v>
      </c>
      <c r="I665">
        <v>0</v>
      </c>
      <c r="J665">
        <v>83408</v>
      </c>
      <c r="K665">
        <v>0</v>
      </c>
      <c r="L665">
        <v>0</v>
      </c>
      <c r="M665">
        <v>0</v>
      </c>
      <c r="N665">
        <v>0</v>
      </c>
      <c r="O665">
        <v>0</v>
      </c>
      <c r="P665">
        <v>0</v>
      </c>
      <c r="Q665">
        <v>0</v>
      </c>
      <c r="R665">
        <v>0</v>
      </c>
      <c r="S665">
        <v>0</v>
      </c>
      <c r="T665">
        <v>0</v>
      </c>
      <c r="U665">
        <v>0</v>
      </c>
      <c r="V665">
        <v>0</v>
      </c>
      <c r="W665">
        <v>0</v>
      </c>
      <c r="X665">
        <v>0</v>
      </c>
      <c r="Y665">
        <v>0</v>
      </c>
      <c r="Z665">
        <v>0</v>
      </c>
      <c r="AA665">
        <v>0</v>
      </c>
      <c r="AB665">
        <v>0</v>
      </c>
      <c r="AC665">
        <v>0</v>
      </c>
      <c r="AD665">
        <v>0</v>
      </c>
      <c r="AE665">
        <v>0</v>
      </c>
    </row>
    <row r="666" spans="1:31" x14ac:dyDescent="0.2">
      <c r="A666">
        <v>2827</v>
      </c>
      <c r="B666">
        <v>1</v>
      </c>
      <c r="C666" t="s">
        <v>114</v>
      </c>
      <c r="D666" t="s">
        <v>115</v>
      </c>
      <c r="E666" t="s">
        <v>99</v>
      </c>
      <c r="F666">
        <v>40323</v>
      </c>
      <c r="G666" t="s">
        <v>560</v>
      </c>
      <c r="H666">
        <v>500000</v>
      </c>
      <c r="I666">
        <v>0</v>
      </c>
      <c r="J666">
        <v>0</v>
      </c>
      <c r="K666">
        <v>0</v>
      </c>
      <c r="L666">
        <v>0</v>
      </c>
      <c r="M666">
        <v>0</v>
      </c>
      <c r="N666">
        <v>0</v>
      </c>
      <c r="O666">
        <v>0</v>
      </c>
      <c r="P666">
        <v>0</v>
      </c>
      <c r="Q666">
        <v>0</v>
      </c>
      <c r="R666">
        <v>0</v>
      </c>
      <c r="S666">
        <v>0</v>
      </c>
      <c r="T666">
        <v>0</v>
      </c>
      <c r="U666">
        <v>0</v>
      </c>
      <c r="V666">
        <v>0</v>
      </c>
      <c r="W666">
        <v>0</v>
      </c>
      <c r="X666">
        <v>0</v>
      </c>
      <c r="Y666">
        <v>0</v>
      </c>
      <c r="Z666">
        <v>0</v>
      </c>
      <c r="AA666">
        <v>0</v>
      </c>
      <c r="AB666">
        <v>0</v>
      </c>
      <c r="AC666">
        <v>0</v>
      </c>
      <c r="AD666">
        <v>0</v>
      </c>
      <c r="AE666">
        <v>0</v>
      </c>
    </row>
    <row r="667" spans="1:31" x14ac:dyDescent="0.2">
      <c r="A667">
        <v>1000</v>
      </c>
      <c r="B667">
        <v>1</v>
      </c>
      <c r="C667" t="s">
        <v>239</v>
      </c>
      <c r="D667" t="s">
        <v>240</v>
      </c>
      <c r="E667">
        <v>41108</v>
      </c>
      <c r="F667">
        <v>40410</v>
      </c>
      <c r="G667" t="s">
        <v>561</v>
      </c>
      <c r="H667">
        <v>0</v>
      </c>
      <c r="I667">
        <v>0</v>
      </c>
      <c r="J667">
        <v>0</v>
      </c>
      <c r="K667">
        <v>0</v>
      </c>
      <c r="L667">
        <v>0</v>
      </c>
      <c r="M667">
        <v>0</v>
      </c>
      <c r="N667">
        <v>0</v>
      </c>
      <c r="O667">
        <v>0</v>
      </c>
      <c r="P667">
        <v>0</v>
      </c>
      <c r="Q667">
        <v>0</v>
      </c>
      <c r="R667">
        <v>0</v>
      </c>
      <c r="S667">
        <v>0</v>
      </c>
      <c r="T667">
        <v>0</v>
      </c>
      <c r="U667">
        <v>0</v>
      </c>
      <c r="V667">
        <v>15000</v>
      </c>
      <c r="W667">
        <v>0</v>
      </c>
      <c r="X667">
        <v>0</v>
      </c>
      <c r="Y667">
        <v>0</v>
      </c>
      <c r="Z667">
        <v>0</v>
      </c>
      <c r="AA667">
        <v>0</v>
      </c>
      <c r="AB667">
        <v>0</v>
      </c>
      <c r="AC667">
        <v>0</v>
      </c>
      <c r="AD667">
        <v>0</v>
      </c>
      <c r="AE667">
        <v>0</v>
      </c>
    </row>
    <row r="668" spans="1:31" x14ac:dyDescent="0.2">
      <c r="A668">
        <v>1001</v>
      </c>
      <c r="B668">
        <v>1</v>
      </c>
      <c r="C668" t="s">
        <v>242</v>
      </c>
      <c r="D668" t="s">
        <v>240</v>
      </c>
      <c r="E668">
        <v>41108</v>
      </c>
      <c r="F668">
        <v>40410</v>
      </c>
      <c r="G668" t="s">
        <v>561</v>
      </c>
      <c r="H668">
        <v>0</v>
      </c>
      <c r="I668">
        <v>0</v>
      </c>
      <c r="J668">
        <v>0</v>
      </c>
      <c r="K668">
        <v>0</v>
      </c>
      <c r="L668">
        <v>0</v>
      </c>
      <c r="M668">
        <v>0</v>
      </c>
      <c r="N668">
        <v>0</v>
      </c>
      <c r="O668">
        <v>0</v>
      </c>
      <c r="P668">
        <v>0</v>
      </c>
      <c r="Q668">
        <v>0</v>
      </c>
      <c r="R668">
        <v>0</v>
      </c>
      <c r="S668">
        <v>0</v>
      </c>
      <c r="T668">
        <v>0</v>
      </c>
      <c r="U668">
        <v>0</v>
      </c>
      <c r="V668">
        <v>0</v>
      </c>
      <c r="W668">
        <v>0</v>
      </c>
      <c r="X668">
        <v>0</v>
      </c>
      <c r="Y668">
        <v>0</v>
      </c>
      <c r="Z668">
        <v>0</v>
      </c>
      <c r="AA668">
        <v>0</v>
      </c>
      <c r="AB668">
        <v>0</v>
      </c>
      <c r="AC668">
        <v>0</v>
      </c>
      <c r="AD668">
        <v>0</v>
      </c>
      <c r="AE668">
        <v>0</v>
      </c>
    </row>
    <row r="669" spans="1:31" x14ac:dyDescent="0.2">
      <c r="A669">
        <v>1004</v>
      </c>
      <c r="B669">
        <v>1</v>
      </c>
      <c r="C669" t="s">
        <v>243</v>
      </c>
      <c r="D669" t="s">
        <v>240</v>
      </c>
      <c r="E669">
        <v>41106</v>
      </c>
      <c r="F669">
        <v>40410</v>
      </c>
      <c r="G669" t="s">
        <v>561</v>
      </c>
      <c r="H669">
        <v>0</v>
      </c>
      <c r="I669">
        <v>0</v>
      </c>
      <c r="J669">
        <v>0</v>
      </c>
      <c r="K669">
        <v>0</v>
      </c>
      <c r="L669">
        <v>0</v>
      </c>
      <c r="M669">
        <v>0</v>
      </c>
      <c r="N669">
        <v>0</v>
      </c>
      <c r="O669">
        <v>0</v>
      </c>
      <c r="P669">
        <v>0</v>
      </c>
      <c r="Q669">
        <v>0</v>
      </c>
      <c r="R669">
        <v>0</v>
      </c>
      <c r="S669">
        <v>0</v>
      </c>
      <c r="T669">
        <v>0</v>
      </c>
      <c r="U669">
        <v>0</v>
      </c>
      <c r="V669">
        <v>0</v>
      </c>
      <c r="W669">
        <v>0</v>
      </c>
      <c r="X669">
        <v>0</v>
      </c>
      <c r="Y669">
        <v>0</v>
      </c>
      <c r="Z669">
        <v>0</v>
      </c>
      <c r="AA669">
        <v>0</v>
      </c>
      <c r="AB669">
        <v>0</v>
      </c>
      <c r="AC669">
        <v>0</v>
      </c>
      <c r="AD669">
        <v>0</v>
      </c>
      <c r="AE669">
        <v>0</v>
      </c>
    </row>
    <row r="670" spans="1:31" x14ac:dyDescent="0.2">
      <c r="A670">
        <v>1004</v>
      </c>
      <c r="B670">
        <v>2</v>
      </c>
      <c r="C670" t="s">
        <v>243</v>
      </c>
      <c r="D670" t="s">
        <v>240</v>
      </c>
      <c r="E670">
        <v>41106</v>
      </c>
      <c r="F670">
        <v>40410</v>
      </c>
      <c r="G670" t="s">
        <v>561</v>
      </c>
      <c r="H670">
        <v>0</v>
      </c>
      <c r="I670">
        <v>0</v>
      </c>
      <c r="J670">
        <v>0</v>
      </c>
      <c r="K670">
        <v>0</v>
      </c>
      <c r="L670">
        <v>0</v>
      </c>
      <c r="M670">
        <v>0</v>
      </c>
      <c r="N670">
        <v>0</v>
      </c>
      <c r="O670">
        <v>0</v>
      </c>
      <c r="P670">
        <v>0</v>
      </c>
      <c r="Q670">
        <v>0</v>
      </c>
      <c r="R670">
        <v>0</v>
      </c>
      <c r="S670">
        <v>0</v>
      </c>
      <c r="T670">
        <v>0</v>
      </c>
      <c r="U670">
        <v>0</v>
      </c>
      <c r="V670">
        <v>0</v>
      </c>
      <c r="W670">
        <v>0</v>
      </c>
      <c r="X670">
        <v>0</v>
      </c>
      <c r="Y670">
        <v>0</v>
      </c>
      <c r="Z670">
        <v>0</v>
      </c>
      <c r="AA670">
        <v>0</v>
      </c>
      <c r="AB670">
        <v>0</v>
      </c>
      <c r="AC670">
        <v>0</v>
      </c>
      <c r="AD670">
        <v>0</v>
      </c>
      <c r="AE670">
        <v>0</v>
      </c>
    </row>
    <row r="671" spans="1:31" x14ac:dyDescent="0.2">
      <c r="A671">
        <v>1008</v>
      </c>
      <c r="B671">
        <v>1</v>
      </c>
      <c r="C671" t="s">
        <v>244</v>
      </c>
      <c r="D671" t="s">
        <v>240</v>
      </c>
      <c r="E671">
        <v>41107</v>
      </c>
      <c r="F671">
        <v>40410</v>
      </c>
      <c r="G671" t="s">
        <v>561</v>
      </c>
      <c r="H671">
        <v>0</v>
      </c>
      <c r="I671">
        <v>0</v>
      </c>
      <c r="J671">
        <v>0</v>
      </c>
      <c r="K671">
        <v>0</v>
      </c>
      <c r="L671">
        <v>0</v>
      </c>
      <c r="M671">
        <v>0</v>
      </c>
      <c r="N671">
        <v>0</v>
      </c>
      <c r="O671">
        <v>0</v>
      </c>
      <c r="P671">
        <v>0</v>
      </c>
      <c r="Q671">
        <v>0</v>
      </c>
      <c r="R671">
        <v>0</v>
      </c>
      <c r="S671">
        <v>0</v>
      </c>
      <c r="T671">
        <v>0</v>
      </c>
      <c r="U671">
        <v>0</v>
      </c>
      <c r="V671">
        <v>0</v>
      </c>
      <c r="W671">
        <v>0</v>
      </c>
      <c r="X671">
        <v>0</v>
      </c>
      <c r="Y671">
        <v>0</v>
      </c>
      <c r="Z671">
        <v>0</v>
      </c>
      <c r="AA671">
        <v>0</v>
      </c>
      <c r="AB671">
        <v>0</v>
      </c>
      <c r="AC671">
        <v>0</v>
      </c>
      <c r="AD671">
        <v>0</v>
      </c>
      <c r="AE671">
        <v>0</v>
      </c>
    </row>
    <row r="672" spans="1:31" x14ac:dyDescent="0.2">
      <c r="A672">
        <v>1009</v>
      </c>
      <c r="B672">
        <v>1</v>
      </c>
      <c r="C672" t="s">
        <v>245</v>
      </c>
      <c r="D672" t="s">
        <v>240</v>
      </c>
      <c r="E672">
        <v>41107</v>
      </c>
      <c r="F672">
        <v>40410</v>
      </c>
      <c r="G672" t="s">
        <v>561</v>
      </c>
      <c r="H672">
        <v>0</v>
      </c>
      <c r="I672">
        <v>0</v>
      </c>
      <c r="J672">
        <v>0</v>
      </c>
      <c r="K672">
        <v>0</v>
      </c>
      <c r="L672">
        <v>0</v>
      </c>
      <c r="M672">
        <v>0</v>
      </c>
      <c r="N672">
        <v>0</v>
      </c>
      <c r="O672">
        <v>0</v>
      </c>
      <c r="P672">
        <v>0</v>
      </c>
      <c r="Q672">
        <v>0</v>
      </c>
      <c r="R672">
        <v>0</v>
      </c>
      <c r="S672">
        <v>0</v>
      </c>
      <c r="T672">
        <v>0</v>
      </c>
      <c r="U672">
        <v>0</v>
      </c>
      <c r="V672">
        <v>0</v>
      </c>
      <c r="W672">
        <v>0</v>
      </c>
      <c r="X672">
        <v>0</v>
      </c>
      <c r="Y672">
        <v>0</v>
      </c>
      <c r="Z672">
        <v>0</v>
      </c>
      <c r="AA672">
        <v>0</v>
      </c>
      <c r="AB672">
        <v>0</v>
      </c>
      <c r="AC672">
        <v>0</v>
      </c>
      <c r="AD672">
        <v>0</v>
      </c>
      <c r="AE672">
        <v>0</v>
      </c>
    </row>
    <row r="673" spans="1:31" x14ac:dyDescent="0.2">
      <c r="A673">
        <v>1010</v>
      </c>
      <c r="B673">
        <v>1</v>
      </c>
      <c r="C673" t="s">
        <v>246</v>
      </c>
      <c r="D673" t="s">
        <v>240</v>
      </c>
      <c r="E673">
        <v>41106</v>
      </c>
      <c r="F673">
        <v>40410</v>
      </c>
      <c r="G673" t="s">
        <v>561</v>
      </c>
      <c r="H673">
        <v>0</v>
      </c>
      <c r="I673">
        <v>0</v>
      </c>
      <c r="J673">
        <v>0</v>
      </c>
      <c r="K673">
        <v>0</v>
      </c>
      <c r="L673">
        <v>0</v>
      </c>
      <c r="M673">
        <v>0</v>
      </c>
      <c r="N673">
        <v>0</v>
      </c>
      <c r="O673">
        <v>0</v>
      </c>
      <c r="P673">
        <v>0</v>
      </c>
      <c r="Q673">
        <v>0</v>
      </c>
      <c r="R673">
        <v>0</v>
      </c>
      <c r="S673">
        <v>0</v>
      </c>
      <c r="T673">
        <v>0</v>
      </c>
      <c r="U673">
        <v>0</v>
      </c>
      <c r="V673">
        <v>0</v>
      </c>
      <c r="W673">
        <v>0</v>
      </c>
      <c r="X673">
        <v>0</v>
      </c>
      <c r="Y673">
        <v>0</v>
      </c>
      <c r="Z673">
        <v>0</v>
      </c>
      <c r="AA673">
        <v>0</v>
      </c>
      <c r="AB673">
        <v>0</v>
      </c>
      <c r="AC673">
        <v>0</v>
      </c>
      <c r="AD673">
        <v>0</v>
      </c>
      <c r="AE673">
        <v>0</v>
      </c>
    </row>
    <row r="674" spans="1:31" x14ac:dyDescent="0.2">
      <c r="A674">
        <v>1012</v>
      </c>
      <c r="B674">
        <v>4</v>
      </c>
      <c r="C674" t="s">
        <v>247</v>
      </c>
      <c r="D674" t="s">
        <v>240</v>
      </c>
      <c r="E674">
        <v>41106</v>
      </c>
      <c r="F674">
        <v>40410</v>
      </c>
      <c r="G674" t="s">
        <v>561</v>
      </c>
      <c r="H674">
        <v>0</v>
      </c>
      <c r="I674">
        <v>0</v>
      </c>
      <c r="J674">
        <v>0</v>
      </c>
      <c r="K674">
        <v>0</v>
      </c>
      <c r="L674">
        <v>0</v>
      </c>
      <c r="M674">
        <v>0</v>
      </c>
      <c r="N674">
        <v>0</v>
      </c>
      <c r="O674">
        <v>0</v>
      </c>
      <c r="P674">
        <v>0</v>
      </c>
      <c r="Q674">
        <v>0</v>
      </c>
      <c r="R674">
        <v>0</v>
      </c>
      <c r="S674">
        <v>0</v>
      </c>
      <c r="T674">
        <v>0</v>
      </c>
      <c r="U674">
        <v>0</v>
      </c>
      <c r="V674">
        <v>0</v>
      </c>
      <c r="W674">
        <v>0</v>
      </c>
      <c r="X674">
        <v>0</v>
      </c>
      <c r="Y674">
        <v>0</v>
      </c>
      <c r="Z674">
        <v>0</v>
      </c>
      <c r="AA674">
        <v>0</v>
      </c>
      <c r="AB674">
        <v>0</v>
      </c>
      <c r="AC674">
        <v>0</v>
      </c>
      <c r="AD674">
        <v>0</v>
      </c>
      <c r="AE674">
        <v>0</v>
      </c>
    </row>
    <row r="675" spans="1:31" x14ac:dyDescent="0.2">
      <c r="A675">
        <v>1012</v>
      </c>
      <c r="B675">
        <v>5</v>
      </c>
      <c r="C675" t="s">
        <v>247</v>
      </c>
      <c r="D675" t="s">
        <v>240</v>
      </c>
      <c r="E675">
        <v>41106</v>
      </c>
      <c r="F675">
        <v>40410</v>
      </c>
      <c r="G675" t="s">
        <v>561</v>
      </c>
      <c r="H675">
        <v>0</v>
      </c>
      <c r="I675">
        <v>0</v>
      </c>
      <c r="J675">
        <v>0</v>
      </c>
      <c r="K675">
        <v>0</v>
      </c>
      <c r="L675">
        <v>0</v>
      </c>
      <c r="M675">
        <v>0</v>
      </c>
      <c r="N675">
        <v>0</v>
      </c>
      <c r="O675">
        <v>0</v>
      </c>
      <c r="P675">
        <v>0</v>
      </c>
      <c r="Q675">
        <v>0</v>
      </c>
      <c r="R675">
        <v>0</v>
      </c>
      <c r="S675">
        <v>0</v>
      </c>
      <c r="T675">
        <v>0</v>
      </c>
      <c r="U675">
        <v>0</v>
      </c>
      <c r="V675">
        <v>0</v>
      </c>
      <c r="W675">
        <v>0</v>
      </c>
      <c r="X675">
        <v>0</v>
      </c>
      <c r="Y675">
        <v>0</v>
      </c>
      <c r="Z675">
        <v>0</v>
      </c>
      <c r="AA675">
        <v>0</v>
      </c>
      <c r="AB675">
        <v>0</v>
      </c>
      <c r="AC675">
        <v>0</v>
      </c>
      <c r="AD675">
        <v>0</v>
      </c>
      <c r="AE675">
        <v>0</v>
      </c>
    </row>
    <row r="676" spans="1:31" x14ac:dyDescent="0.2">
      <c r="A676">
        <v>1012</v>
      </c>
      <c r="B676">
        <v>8</v>
      </c>
      <c r="C676" t="s">
        <v>247</v>
      </c>
      <c r="D676" t="s">
        <v>240</v>
      </c>
      <c r="E676">
        <v>41106</v>
      </c>
      <c r="F676">
        <v>40410</v>
      </c>
      <c r="G676" t="s">
        <v>561</v>
      </c>
      <c r="H676">
        <v>0</v>
      </c>
      <c r="I676">
        <v>0</v>
      </c>
      <c r="J676">
        <v>0</v>
      </c>
      <c r="K676">
        <v>0</v>
      </c>
      <c r="L676">
        <v>0</v>
      </c>
      <c r="M676">
        <v>0</v>
      </c>
      <c r="N676">
        <v>0</v>
      </c>
      <c r="O676">
        <v>0</v>
      </c>
      <c r="P676">
        <v>0</v>
      </c>
      <c r="Q676">
        <v>0</v>
      </c>
      <c r="R676">
        <v>0</v>
      </c>
      <c r="S676">
        <v>0</v>
      </c>
      <c r="T676">
        <v>0</v>
      </c>
      <c r="U676">
        <v>200000</v>
      </c>
      <c r="V676">
        <v>0</v>
      </c>
      <c r="W676">
        <v>0</v>
      </c>
      <c r="X676">
        <v>0</v>
      </c>
      <c r="Y676">
        <v>0</v>
      </c>
      <c r="Z676">
        <v>0</v>
      </c>
      <c r="AA676">
        <v>0</v>
      </c>
      <c r="AB676">
        <v>0</v>
      </c>
      <c r="AC676">
        <v>0</v>
      </c>
      <c r="AD676">
        <v>0</v>
      </c>
      <c r="AE676">
        <v>0</v>
      </c>
    </row>
    <row r="677" spans="1:31" x14ac:dyDescent="0.2">
      <c r="A677">
        <v>1012</v>
      </c>
      <c r="B677">
        <v>9</v>
      </c>
      <c r="C677" t="s">
        <v>247</v>
      </c>
      <c r="D677" t="s">
        <v>240</v>
      </c>
      <c r="E677">
        <v>41106</v>
      </c>
      <c r="F677">
        <v>40410</v>
      </c>
      <c r="G677" t="s">
        <v>561</v>
      </c>
      <c r="H677">
        <v>0</v>
      </c>
      <c r="I677">
        <v>0</v>
      </c>
      <c r="J677">
        <v>0</v>
      </c>
      <c r="K677">
        <v>0</v>
      </c>
      <c r="L677">
        <v>0</v>
      </c>
      <c r="M677">
        <v>0</v>
      </c>
      <c r="N677">
        <v>0</v>
      </c>
      <c r="O677">
        <v>0</v>
      </c>
      <c r="P677">
        <v>0</v>
      </c>
      <c r="Q677">
        <v>0</v>
      </c>
      <c r="R677">
        <v>0</v>
      </c>
      <c r="S677">
        <v>0</v>
      </c>
      <c r="T677">
        <v>0</v>
      </c>
      <c r="U677">
        <v>0</v>
      </c>
      <c r="V677">
        <v>0</v>
      </c>
      <c r="W677">
        <v>0</v>
      </c>
      <c r="X677">
        <v>0</v>
      </c>
      <c r="Y677">
        <v>0</v>
      </c>
      <c r="Z677">
        <v>0</v>
      </c>
      <c r="AA677">
        <v>0</v>
      </c>
      <c r="AB677">
        <v>0</v>
      </c>
      <c r="AC677">
        <v>0</v>
      </c>
      <c r="AD677">
        <v>0</v>
      </c>
      <c r="AE677">
        <v>0</v>
      </c>
    </row>
    <row r="678" spans="1:31" x14ac:dyDescent="0.2">
      <c r="A678">
        <v>1012</v>
      </c>
      <c r="B678">
        <v>10</v>
      </c>
      <c r="C678" t="s">
        <v>247</v>
      </c>
      <c r="D678" t="s">
        <v>240</v>
      </c>
      <c r="E678">
        <v>41106</v>
      </c>
      <c r="F678">
        <v>40410</v>
      </c>
      <c r="G678" t="s">
        <v>561</v>
      </c>
      <c r="H678">
        <v>0</v>
      </c>
      <c r="I678">
        <v>0</v>
      </c>
      <c r="J678">
        <v>0</v>
      </c>
      <c r="K678">
        <v>0</v>
      </c>
      <c r="L678">
        <v>0</v>
      </c>
      <c r="M678">
        <v>0</v>
      </c>
      <c r="N678">
        <v>0</v>
      </c>
      <c r="O678">
        <v>0</v>
      </c>
      <c r="P678">
        <v>0</v>
      </c>
      <c r="Q678">
        <v>0</v>
      </c>
      <c r="R678">
        <v>0</v>
      </c>
      <c r="S678">
        <v>0</v>
      </c>
      <c r="T678">
        <v>0</v>
      </c>
      <c r="U678">
        <v>0</v>
      </c>
      <c r="V678">
        <v>0</v>
      </c>
      <c r="W678">
        <v>0</v>
      </c>
      <c r="X678">
        <v>0</v>
      </c>
      <c r="Y678">
        <v>0</v>
      </c>
      <c r="Z678">
        <v>0</v>
      </c>
      <c r="AA678">
        <v>0</v>
      </c>
      <c r="AB678">
        <v>0</v>
      </c>
      <c r="AC678">
        <v>0</v>
      </c>
      <c r="AD678">
        <v>0</v>
      </c>
      <c r="AE678">
        <v>0</v>
      </c>
    </row>
    <row r="679" spans="1:31" x14ac:dyDescent="0.2">
      <c r="A679">
        <v>1013</v>
      </c>
      <c r="B679">
        <v>1</v>
      </c>
      <c r="C679" t="s">
        <v>248</v>
      </c>
      <c r="D679" t="s">
        <v>240</v>
      </c>
      <c r="E679">
        <v>41106</v>
      </c>
      <c r="F679">
        <v>40410</v>
      </c>
      <c r="G679" t="s">
        <v>561</v>
      </c>
      <c r="H679">
        <v>0</v>
      </c>
      <c r="I679">
        <v>0</v>
      </c>
      <c r="J679">
        <v>0</v>
      </c>
      <c r="K679">
        <v>0</v>
      </c>
      <c r="L679">
        <v>0</v>
      </c>
      <c r="M679">
        <v>0</v>
      </c>
      <c r="N679">
        <v>0</v>
      </c>
      <c r="O679">
        <v>0</v>
      </c>
      <c r="P679">
        <v>0</v>
      </c>
      <c r="Q679">
        <v>0</v>
      </c>
      <c r="R679">
        <v>0</v>
      </c>
      <c r="S679">
        <v>0</v>
      </c>
      <c r="T679">
        <v>0</v>
      </c>
      <c r="U679">
        <v>0</v>
      </c>
      <c r="V679">
        <v>0</v>
      </c>
      <c r="W679">
        <v>0</v>
      </c>
      <c r="X679">
        <v>0</v>
      </c>
      <c r="Y679">
        <v>0</v>
      </c>
      <c r="Z679">
        <v>0</v>
      </c>
      <c r="AA679">
        <v>0</v>
      </c>
      <c r="AB679">
        <v>0</v>
      </c>
      <c r="AC679">
        <v>0</v>
      </c>
      <c r="AD679">
        <v>0</v>
      </c>
      <c r="AE679">
        <v>0</v>
      </c>
    </row>
    <row r="680" spans="1:31" x14ac:dyDescent="0.2">
      <c r="A680">
        <v>1014</v>
      </c>
      <c r="B680">
        <v>1</v>
      </c>
      <c r="C680" t="s">
        <v>249</v>
      </c>
      <c r="D680" t="s">
        <v>240</v>
      </c>
      <c r="E680">
        <v>41107</v>
      </c>
      <c r="F680">
        <v>40410</v>
      </c>
      <c r="G680" t="s">
        <v>561</v>
      </c>
      <c r="H680">
        <v>0</v>
      </c>
      <c r="I680">
        <v>0</v>
      </c>
      <c r="J680">
        <v>0</v>
      </c>
      <c r="K680">
        <v>0</v>
      </c>
      <c r="L680">
        <v>0</v>
      </c>
      <c r="M680">
        <v>0</v>
      </c>
      <c r="N680">
        <v>0</v>
      </c>
      <c r="O680">
        <v>0</v>
      </c>
      <c r="P680">
        <v>0</v>
      </c>
      <c r="Q680">
        <v>0</v>
      </c>
      <c r="R680">
        <v>0</v>
      </c>
      <c r="S680">
        <v>0</v>
      </c>
      <c r="T680">
        <v>0</v>
      </c>
      <c r="U680">
        <v>0</v>
      </c>
      <c r="V680">
        <v>0</v>
      </c>
      <c r="W680">
        <v>0</v>
      </c>
      <c r="X680">
        <v>0</v>
      </c>
      <c r="Y680">
        <v>0</v>
      </c>
      <c r="Z680">
        <v>0</v>
      </c>
      <c r="AA680">
        <v>0</v>
      </c>
      <c r="AB680">
        <v>0</v>
      </c>
      <c r="AC680">
        <v>0</v>
      </c>
      <c r="AD680">
        <v>0</v>
      </c>
      <c r="AE680">
        <v>0</v>
      </c>
    </row>
    <row r="681" spans="1:31" x14ac:dyDescent="0.2">
      <c r="A681">
        <v>1015</v>
      </c>
      <c r="B681">
        <v>1</v>
      </c>
      <c r="C681" t="s">
        <v>250</v>
      </c>
      <c r="D681" t="s">
        <v>240</v>
      </c>
      <c r="E681">
        <v>41106</v>
      </c>
      <c r="F681">
        <v>40410</v>
      </c>
      <c r="G681" t="s">
        <v>561</v>
      </c>
      <c r="H681">
        <v>0</v>
      </c>
      <c r="I681">
        <v>0</v>
      </c>
      <c r="J681">
        <v>0</v>
      </c>
      <c r="K681">
        <v>0</v>
      </c>
      <c r="L681">
        <v>0</v>
      </c>
      <c r="M681">
        <v>0</v>
      </c>
      <c r="N681">
        <v>0</v>
      </c>
      <c r="O681">
        <v>0</v>
      </c>
      <c r="P681">
        <v>0</v>
      </c>
      <c r="Q681">
        <v>0</v>
      </c>
      <c r="R681">
        <v>0</v>
      </c>
      <c r="S681">
        <v>0</v>
      </c>
      <c r="T681">
        <v>0</v>
      </c>
      <c r="U681">
        <v>0</v>
      </c>
      <c r="V681">
        <v>0</v>
      </c>
      <c r="W681">
        <v>0</v>
      </c>
      <c r="X681">
        <v>0</v>
      </c>
      <c r="Y681">
        <v>0</v>
      </c>
      <c r="Z681">
        <v>0</v>
      </c>
      <c r="AA681">
        <v>0</v>
      </c>
      <c r="AB681">
        <v>0</v>
      </c>
      <c r="AC681">
        <v>0</v>
      </c>
      <c r="AD681">
        <v>0</v>
      </c>
      <c r="AE681">
        <v>0</v>
      </c>
    </row>
    <row r="682" spans="1:31" x14ac:dyDescent="0.2">
      <c r="A682">
        <v>1016</v>
      </c>
      <c r="B682">
        <v>1</v>
      </c>
      <c r="C682" t="s">
        <v>251</v>
      </c>
      <c r="D682" t="s">
        <v>240</v>
      </c>
      <c r="E682">
        <v>41107</v>
      </c>
      <c r="F682">
        <v>40410</v>
      </c>
      <c r="G682" t="s">
        <v>561</v>
      </c>
      <c r="H682">
        <v>0</v>
      </c>
      <c r="I682">
        <v>0</v>
      </c>
      <c r="J682">
        <v>0</v>
      </c>
      <c r="K682">
        <v>0</v>
      </c>
      <c r="L682">
        <v>0</v>
      </c>
      <c r="M682">
        <v>0</v>
      </c>
      <c r="N682">
        <v>0</v>
      </c>
      <c r="O682">
        <v>0</v>
      </c>
      <c r="P682">
        <v>0</v>
      </c>
      <c r="Q682">
        <v>0</v>
      </c>
      <c r="R682">
        <v>0</v>
      </c>
      <c r="S682">
        <v>0</v>
      </c>
      <c r="T682">
        <v>0</v>
      </c>
      <c r="U682">
        <v>0</v>
      </c>
      <c r="V682">
        <v>0</v>
      </c>
      <c r="W682">
        <v>0</v>
      </c>
      <c r="X682">
        <v>0</v>
      </c>
      <c r="Y682">
        <v>0</v>
      </c>
      <c r="Z682">
        <v>0</v>
      </c>
      <c r="AA682">
        <v>0</v>
      </c>
      <c r="AB682">
        <v>0</v>
      </c>
      <c r="AC682">
        <v>0</v>
      </c>
      <c r="AD682">
        <v>0</v>
      </c>
      <c r="AE682">
        <v>0</v>
      </c>
    </row>
    <row r="683" spans="1:31" x14ac:dyDescent="0.2">
      <c r="A683">
        <v>1017</v>
      </c>
      <c r="B683">
        <v>1</v>
      </c>
      <c r="C683" t="s">
        <v>252</v>
      </c>
      <c r="D683" t="s">
        <v>240</v>
      </c>
      <c r="E683">
        <v>41107</v>
      </c>
      <c r="F683">
        <v>40410</v>
      </c>
      <c r="G683" t="s">
        <v>561</v>
      </c>
      <c r="H683">
        <v>0</v>
      </c>
      <c r="I683">
        <v>0</v>
      </c>
      <c r="J683">
        <v>0</v>
      </c>
      <c r="K683">
        <v>0</v>
      </c>
      <c r="L683">
        <v>0</v>
      </c>
      <c r="M683">
        <v>0</v>
      </c>
      <c r="N683">
        <v>0</v>
      </c>
      <c r="O683">
        <v>0</v>
      </c>
      <c r="P683">
        <v>0</v>
      </c>
      <c r="Q683">
        <v>0</v>
      </c>
      <c r="R683">
        <v>0</v>
      </c>
      <c r="S683">
        <v>0</v>
      </c>
      <c r="T683">
        <v>0</v>
      </c>
      <c r="U683">
        <v>0</v>
      </c>
      <c r="V683">
        <v>0</v>
      </c>
      <c r="W683">
        <v>0</v>
      </c>
      <c r="X683">
        <v>0</v>
      </c>
      <c r="Y683">
        <v>0</v>
      </c>
      <c r="Z683">
        <v>0</v>
      </c>
      <c r="AA683">
        <v>0</v>
      </c>
      <c r="AB683">
        <v>0</v>
      </c>
      <c r="AC683">
        <v>0</v>
      </c>
      <c r="AD683">
        <v>0</v>
      </c>
      <c r="AE683">
        <v>0</v>
      </c>
    </row>
    <row r="684" spans="1:31" x14ac:dyDescent="0.2">
      <c r="A684">
        <v>1018</v>
      </c>
      <c r="B684">
        <v>1</v>
      </c>
      <c r="C684" t="s">
        <v>253</v>
      </c>
      <c r="D684" t="s">
        <v>240</v>
      </c>
      <c r="E684">
        <v>41107</v>
      </c>
      <c r="F684">
        <v>40410</v>
      </c>
      <c r="G684" t="s">
        <v>561</v>
      </c>
      <c r="H684">
        <v>0</v>
      </c>
      <c r="I684">
        <v>0</v>
      </c>
      <c r="J684">
        <v>0</v>
      </c>
      <c r="K684">
        <v>0</v>
      </c>
      <c r="L684">
        <v>0</v>
      </c>
      <c r="M684">
        <v>0</v>
      </c>
      <c r="N684">
        <v>0</v>
      </c>
      <c r="O684">
        <v>0</v>
      </c>
      <c r="P684">
        <v>0</v>
      </c>
      <c r="Q684">
        <v>0</v>
      </c>
      <c r="R684">
        <v>0</v>
      </c>
      <c r="S684">
        <v>0</v>
      </c>
      <c r="T684">
        <v>0</v>
      </c>
      <c r="U684">
        <v>199200</v>
      </c>
      <c r="V684">
        <v>0</v>
      </c>
      <c r="W684">
        <v>0</v>
      </c>
      <c r="X684">
        <v>0</v>
      </c>
      <c r="Y684">
        <v>0</v>
      </c>
      <c r="Z684">
        <v>0</v>
      </c>
      <c r="AA684">
        <v>0</v>
      </c>
      <c r="AB684">
        <v>0</v>
      </c>
      <c r="AC684">
        <v>0</v>
      </c>
      <c r="AD684">
        <v>0</v>
      </c>
      <c r="AE684">
        <v>0</v>
      </c>
    </row>
    <row r="685" spans="1:31" x14ac:dyDescent="0.2">
      <c r="A685">
        <v>1018</v>
      </c>
      <c r="B685">
        <v>2</v>
      </c>
      <c r="C685" t="s">
        <v>253</v>
      </c>
      <c r="D685" t="s">
        <v>240</v>
      </c>
      <c r="E685">
        <v>41107</v>
      </c>
      <c r="F685">
        <v>40410</v>
      </c>
      <c r="G685" t="s">
        <v>561</v>
      </c>
      <c r="H685">
        <v>0</v>
      </c>
      <c r="I685">
        <v>0</v>
      </c>
      <c r="J685">
        <v>0</v>
      </c>
      <c r="K685">
        <v>0</v>
      </c>
      <c r="L685">
        <v>0</v>
      </c>
      <c r="M685">
        <v>0</v>
      </c>
      <c r="N685">
        <v>0</v>
      </c>
      <c r="O685">
        <v>0</v>
      </c>
      <c r="P685">
        <v>0</v>
      </c>
      <c r="Q685">
        <v>0</v>
      </c>
      <c r="R685">
        <v>0</v>
      </c>
      <c r="S685">
        <v>0</v>
      </c>
      <c r="T685">
        <v>0</v>
      </c>
      <c r="U685">
        <v>0</v>
      </c>
      <c r="V685">
        <v>0</v>
      </c>
      <c r="W685">
        <v>0</v>
      </c>
      <c r="X685">
        <v>0</v>
      </c>
      <c r="Y685">
        <v>0</v>
      </c>
      <c r="Z685">
        <v>0</v>
      </c>
      <c r="AA685">
        <v>0</v>
      </c>
      <c r="AB685">
        <v>0</v>
      </c>
      <c r="AC685">
        <v>0</v>
      </c>
      <c r="AD685">
        <v>0</v>
      </c>
      <c r="AE685">
        <v>0</v>
      </c>
    </row>
    <row r="686" spans="1:31" x14ac:dyDescent="0.2">
      <c r="A686">
        <v>1018</v>
      </c>
      <c r="B686">
        <v>3</v>
      </c>
      <c r="C686" t="s">
        <v>253</v>
      </c>
      <c r="D686" t="s">
        <v>240</v>
      </c>
      <c r="E686">
        <v>41107</v>
      </c>
      <c r="F686">
        <v>40410</v>
      </c>
      <c r="G686" t="s">
        <v>561</v>
      </c>
      <c r="H686">
        <v>0</v>
      </c>
      <c r="I686">
        <v>0</v>
      </c>
      <c r="J686">
        <v>0</v>
      </c>
      <c r="K686">
        <v>0</v>
      </c>
      <c r="L686">
        <v>0</v>
      </c>
      <c r="M686">
        <v>0</v>
      </c>
      <c r="N686">
        <v>0</v>
      </c>
      <c r="O686">
        <v>0</v>
      </c>
      <c r="P686">
        <v>0</v>
      </c>
      <c r="Q686">
        <v>0</v>
      </c>
      <c r="R686">
        <v>0</v>
      </c>
      <c r="S686">
        <v>0</v>
      </c>
      <c r="T686">
        <v>0</v>
      </c>
      <c r="U686">
        <v>0</v>
      </c>
      <c r="V686">
        <v>0</v>
      </c>
      <c r="W686">
        <v>0</v>
      </c>
      <c r="X686">
        <v>0</v>
      </c>
      <c r="Y686">
        <v>0</v>
      </c>
      <c r="Z686">
        <v>0</v>
      </c>
      <c r="AA686">
        <v>0</v>
      </c>
      <c r="AB686">
        <v>0</v>
      </c>
      <c r="AC686">
        <v>0</v>
      </c>
      <c r="AD686">
        <v>0</v>
      </c>
      <c r="AE686">
        <v>0</v>
      </c>
    </row>
    <row r="687" spans="1:31" x14ac:dyDescent="0.2">
      <c r="A687">
        <v>1018</v>
      </c>
      <c r="B687">
        <v>4</v>
      </c>
      <c r="C687" t="s">
        <v>253</v>
      </c>
      <c r="D687" t="s">
        <v>240</v>
      </c>
      <c r="E687">
        <v>41107</v>
      </c>
      <c r="F687">
        <v>40410</v>
      </c>
      <c r="G687" t="s">
        <v>561</v>
      </c>
      <c r="H687">
        <v>0</v>
      </c>
      <c r="I687">
        <v>0</v>
      </c>
      <c r="J687">
        <v>0</v>
      </c>
      <c r="K687">
        <v>0</v>
      </c>
      <c r="L687">
        <v>0</v>
      </c>
      <c r="M687">
        <v>0</v>
      </c>
      <c r="N687">
        <v>0</v>
      </c>
      <c r="O687">
        <v>0</v>
      </c>
      <c r="P687">
        <v>0</v>
      </c>
      <c r="Q687">
        <v>0</v>
      </c>
      <c r="R687">
        <v>0</v>
      </c>
      <c r="S687">
        <v>0</v>
      </c>
      <c r="T687">
        <v>0</v>
      </c>
      <c r="U687">
        <v>0</v>
      </c>
      <c r="V687">
        <v>0</v>
      </c>
      <c r="W687">
        <v>0</v>
      </c>
      <c r="X687">
        <v>0</v>
      </c>
      <c r="Y687">
        <v>0</v>
      </c>
      <c r="Z687">
        <v>0</v>
      </c>
      <c r="AA687">
        <v>0</v>
      </c>
      <c r="AB687">
        <v>0</v>
      </c>
      <c r="AC687">
        <v>0</v>
      </c>
      <c r="AD687">
        <v>0</v>
      </c>
      <c r="AE687">
        <v>0</v>
      </c>
    </row>
    <row r="688" spans="1:31" x14ac:dyDescent="0.2">
      <c r="A688">
        <v>1018</v>
      </c>
      <c r="B688">
        <v>5</v>
      </c>
      <c r="C688" t="s">
        <v>253</v>
      </c>
      <c r="D688" t="s">
        <v>240</v>
      </c>
      <c r="E688">
        <v>41107</v>
      </c>
      <c r="F688">
        <v>40410</v>
      </c>
      <c r="G688" t="s">
        <v>561</v>
      </c>
      <c r="H688">
        <v>0</v>
      </c>
      <c r="I688">
        <v>0</v>
      </c>
      <c r="J688">
        <v>0</v>
      </c>
      <c r="K688">
        <v>0</v>
      </c>
      <c r="L688">
        <v>0</v>
      </c>
      <c r="M688">
        <v>0</v>
      </c>
      <c r="N688">
        <v>0</v>
      </c>
      <c r="O688">
        <v>0</v>
      </c>
      <c r="P688">
        <v>0</v>
      </c>
      <c r="Q688">
        <v>0</v>
      </c>
      <c r="R688">
        <v>0</v>
      </c>
      <c r="S688">
        <v>0</v>
      </c>
      <c r="T688">
        <v>0</v>
      </c>
      <c r="U688">
        <v>0</v>
      </c>
      <c r="V688">
        <v>0</v>
      </c>
      <c r="W688">
        <v>0</v>
      </c>
      <c r="X688">
        <v>0</v>
      </c>
      <c r="Y688">
        <v>0</v>
      </c>
      <c r="Z688">
        <v>0</v>
      </c>
      <c r="AA688">
        <v>0</v>
      </c>
      <c r="AB688">
        <v>0</v>
      </c>
      <c r="AC688">
        <v>0</v>
      </c>
      <c r="AD688">
        <v>0</v>
      </c>
      <c r="AE688">
        <v>0</v>
      </c>
    </row>
    <row r="689" spans="1:31" x14ac:dyDescent="0.2">
      <c r="A689">
        <v>1018</v>
      </c>
      <c r="B689">
        <v>6</v>
      </c>
      <c r="C689" t="s">
        <v>253</v>
      </c>
      <c r="D689" t="s">
        <v>240</v>
      </c>
      <c r="E689">
        <v>41107</v>
      </c>
      <c r="F689">
        <v>40410</v>
      </c>
      <c r="G689" t="s">
        <v>561</v>
      </c>
      <c r="H689">
        <v>0</v>
      </c>
      <c r="I689">
        <v>0</v>
      </c>
      <c r="J689">
        <v>0</v>
      </c>
      <c r="K689">
        <v>0</v>
      </c>
      <c r="L689">
        <v>0</v>
      </c>
      <c r="M689">
        <v>0</v>
      </c>
      <c r="N689">
        <v>0</v>
      </c>
      <c r="O689">
        <v>0</v>
      </c>
      <c r="P689">
        <v>0</v>
      </c>
      <c r="Q689">
        <v>0</v>
      </c>
      <c r="R689">
        <v>0</v>
      </c>
      <c r="S689">
        <v>0</v>
      </c>
      <c r="T689">
        <v>0</v>
      </c>
      <c r="U689">
        <v>0</v>
      </c>
      <c r="V689">
        <v>0</v>
      </c>
      <c r="W689">
        <v>0</v>
      </c>
      <c r="X689">
        <v>0</v>
      </c>
      <c r="Y689">
        <v>0</v>
      </c>
      <c r="Z689">
        <v>0</v>
      </c>
      <c r="AA689">
        <v>0</v>
      </c>
      <c r="AB689">
        <v>0</v>
      </c>
      <c r="AC689">
        <v>0</v>
      </c>
      <c r="AD689">
        <v>0</v>
      </c>
      <c r="AE689">
        <v>0</v>
      </c>
    </row>
    <row r="690" spans="1:31" x14ac:dyDescent="0.2">
      <c r="A690">
        <v>1020</v>
      </c>
      <c r="B690">
        <v>1</v>
      </c>
      <c r="C690" t="s">
        <v>254</v>
      </c>
      <c r="D690" t="s">
        <v>240</v>
      </c>
      <c r="E690">
        <v>41108</v>
      </c>
      <c r="F690">
        <v>40410</v>
      </c>
      <c r="G690" t="s">
        <v>561</v>
      </c>
      <c r="H690">
        <v>0</v>
      </c>
      <c r="I690">
        <v>0</v>
      </c>
      <c r="J690">
        <v>0</v>
      </c>
      <c r="K690">
        <v>0</v>
      </c>
      <c r="L690">
        <v>0</v>
      </c>
      <c r="M690">
        <v>0</v>
      </c>
      <c r="N690">
        <v>0</v>
      </c>
      <c r="O690">
        <v>0</v>
      </c>
      <c r="P690">
        <v>0</v>
      </c>
      <c r="Q690">
        <v>0</v>
      </c>
      <c r="R690">
        <v>0</v>
      </c>
      <c r="S690">
        <v>0</v>
      </c>
      <c r="T690">
        <v>0</v>
      </c>
      <c r="U690">
        <v>0</v>
      </c>
      <c r="V690">
        <v>75000</v>
      </c>
      <c r="W690">
        <v>0</v>
      </c>
      <c r="X690">
        <v>0</v>
      </c>
      <c r="Y690">
        <v>0</v>
      </c>
      <c r="Z690">
        <v>0</v>
      </c>
      <c r="AA690">
        <v>0</v>
      </c>
      <c r="AB690">
        <v>0</v>
      </c>
      <c r="AC690">
        <v>0</v>
      </c>
      <c r="AD690">
        <v>0</v>
      </c>
      <c r="AE690">
        <v>0</v>
      </c>
    </row>
    <row r="691" spans="1:31" x14ac:dyDescent="0.2">
      <c r="A691">
        <v>1021</v>
      </c>
      <c r="B691">
        <v>1</v>
      </c>
      <c r="C691" t="s">
        <v>255</v>
      </c>
      <c r="D691" t="s">
        <v>240</v>
      </c>
      <c r="E691">
        <v>41107</v>
      </c>
      <c r="F691">
        <v>40410</v>
      </c>
      <c r="G691" t="s">
        <v>561</v>
      </c>
      <c r="H691">
        <v>0</v>
      </c>
      <c r="I691">
        <v>0</v>
      </c>
      <c r="J691">
        <v>0</v>
      </c>
      <c r="K691">
        <v>0</v>
      </c>
      <c r="L691">
        <v>0</v>
      </c>
      <c r="M691">
        <v>0</v>
      </c>
      <c r="N691">
        <v>0</v>
      </c>
      <c r="O691">
        <v>0</v>
      </c>
      <c r="P691">
        <v>0</v>
      </c>
      <c r="Q691">
        <v>0</v>
      </c>
      <c r="R691">
        <v>0</v>
      </c>
      <c r="S691">
        <v>0</v>
      </c>
      <c r="T691">
        <v>0</v>
      </c>
      <c r="U691">
        <v>0</v>
      </c>
      <c r="V691">
        <v>0</v>
      </c>
      <c r="W691">
        <v>0</v>
      </c>
      <c r="X691">
        <v>0</v>
      </c>
      <c r="Y691">
        <v>0</v>
      </c>
      <c r="Z691">
        <v>0</v>
      </c>
      <c r="AA691">
        <v>0</v>
      </c>
      <c r="AB691">
        <v>0</v>
      </c>
      <c r="AC691">
        <v>0</v>
      </c>
      <c r="AD691">
        <v>0</v>
      </c>
      <c r="AE691">
        <v>0</v>
      </c>
    </row>
    <row r="692" spans="1:31" x14ac:dyDescent="0.2">
      <c r="A692">
        <v>1022</v>
      </c>
      <c r="B692">
        <v>1</v>
      </c>
      <c r="C692" t="s">
        <v>256</v>
      </c>
      <c r="D692" t="s">
        <v>240</v>
      </c>
      <c r="E692">
        <v>41104</v>
      </c>
      <c r="F692">
        <v>40410</v>
      </c>
      <c r="G692" t="s">
        <v>561</v>
      </c>
      <c r="H692">
        <v>0</v>
      </c>
      <c r="I692">
        <v>20000</v>
      </c>
      <c r="J692">
        <v>0</v>
      </c>
      <c r="K692">
        <v>0</v>
      </c>
      <c r="L692">
        <v>0</v>
      </c>
      <c r="M692">
        <v>0</v>
      </c>
      <c r="N692">
        <v>0</v>
      </c>
      <c r="O692">
        <v>0</v>
      </c>
      <c r="P692">
        <v>0</v>
      </c>
      <c r="Q692">
        <v>0</v>
      </c>
      <c r="R692">
        <v>0</v>
      </c>
      <c r="S692">
        <v>0</v>
      </c>
      <c r="T692">
        <v>0</v>
      </c>
      <c r="U692">
        <v>0</v>
      </c>
      <c r="V692">
        <v>0</v>
      </c>
      <c r="W692">
        <v>0</v>
      </c>
      <c r="X692">
        <v>0</v>
      </c>
      <c r="Y692">
        <v>0</v>
      </c>
      <c r="Z692">
        <v>0</v>
      </c>
      <c r="AA692">
        <v>0</v>
      </c>
      <c r="AB692">
        <v>0</v>
      </c>
      <c r="AC692">
        <v>0</v>
      </c>
      <c r="AD692">
        <v>0</v>
      </c>
      <c r="AE692">
        <v>0</v>
      </c>
    </row>
    <row r="693" spans="1:31" x14ac:dyDescent="0.2">
      <c r="A693">
        <v>1023</v>
      </c>
      <c r="B693">
        <v>1</v>
      </c>
      <c r="C693" t="s">
        <v>257</v>
      </c>
      <c r="D693" t="s">
        <v>240</v>
      </c>
      <c r="E693">
        <v>41106</v>
      </c>
      <c r="F693">
        <v>40410</v>
      </c>
      <c r="G693" t="s">
        <v>561</v>
      </c>
      <c r="H693">
        <v>0</v>
      </c>
      <c r="I693">
        <v>0</v>
      </c>
      <c r="J693">
        <v>0</v>
      </c>
      <c r="K693">
        <v>0</v>
      </c>
      <c r="L693">
        <v>0</v>
      </c>
      <c r="M693">
        <v>0</v>
      </c>
      <c r="N693">
        <v>0</v>
      </c>
      <c r="O693">
        <v>0</v>
      </c>
      <c r="P693">
        <v>0</v>
      </c>
      <c r="Q693">
        <v>0</v>
      </c>
      <c r="R693">
        <v>0</v>
      </c>
      <c r="S693">
        <v>0</v>
      </c>
      <c r="T693">
        <v>0</v>
      </c>
      <c r="U693">
        <v>0</v>
      </c>
      <c r="V693">
        <v>0</v>
      </c>
      <c r="W693">
        <v>0</v>
      </c>
      <c r="X693">
        <v>0</v>
      </c>
      <c r="Y693">
        <v>0</v>
      </c>
      <c r="Z693">
        <v>0</v>
      </c>
      <c r="AA693">
        <v>0</v>
      </c>
      <c r="AB693">
        <v>0</v>
      </c>
      <c r="AC693">
        <v>0</v>
      </c>
      <c r="AD693">
        <v>0</v>
      </c>
      <c r="AE693">
        <v>0</v>
      </c>
    </row>
    <row r="694" spans="1:31" x14ac:dyDescent="0.2">
      <c r="A694">
        <v>1026</v>
      </c>
      <c r="B694">
        <v>1</v>
      </c>
      <c r="C694" t="s">
        <v>258</v>
      </c>
      <c r="D694" t="s">
        <v>240</v>
      </c>
      <c r="E694">
        <v>41108</v>
      </c>
      <c r="F694">
        <v>40410</v>
      </c>
      <c r="G694" t="s">
        <v>561</v>
      </c>
      <c r="H694">
        <v>0</v>
      </c>
      <c r="I694">
        <v>0</v>
      </c>
      <c r="J694">
        <v>0</v>
      </c>
      <c r="K694">
        <v>0</v>
      </c>
      <c r="L694">
        <v>0</v>
      </c>
      <c r="M694">
        <v>0</v>
      </c>
      <c r="N694">
        <v>0</v>
      </c>
      <c r="O694">
        <v>0</v>
      </c>
      <c r="P694">
        <v>0</v>
      </c>
      <c r="Q694">
        <v>0</v>
      </c>
      <c r="R694">
        <v>0</v>
      </c>
      <c r="S694">
        <v>0</v>
      </c>
      <c r="T694">
        <v>0</v>
      </c>
      <c r="U694">
        <v>0</v>
      </c>
      <c r="V694">
        <v>0</v>
      </c>
      <c r="W694">
        <v>0</v>
      </c>
      <c r="X694">
        <v>0</v>
      </c>
      <c r="Y694">
        <v>0</v>
      </c>
      <c r="Z694">
        <v>0</v>
      </c>
      <c r="AA694">
        <v>0</v>
      </c>
      <c r="AB694">
        <v>0</v>
      </c>
      <c r="AC694">
        <v>0</v>
      </c>
      <c r="AD694">
        <v>0</v>
      </c>
      <c r="AE694">
        <v>0</v>
      </c>
    </row>
    <row r="695" spans="1:31" x14ac:dyDescent="0.2">
      <c r="A695">
        <v>1027</v>
      </c>
      <c r="B695">
        <v>1</v>
      </c>
      <c r="C695" t="s">
        <v>259</v>
      </c>
      <c r="D695" t="s">
        <v>240</v>
      </c>
      <c r="E695">
        <v>41108</v>
      </c>
      <c r="F695">
        <v>40410</v>
      </c>
      <c r="G695" t="s">
        <v>561</v>
      </c>
      <c r="H695">
        <v>0</v>
      </c>
      <c r="I695">
        <v>0</v>
      </c>
      <c r="J695">
        <v>0</v>
      </c>
      <c r="K695">
        <v>0</v>
      </c>
      <c r="L695">
        <v>0</v>
      </c>
      <c r="M695">
        <v>0</v>
      </c>
      <c r="N695">
        <v>0</v>
      </c>
      <c r="O695">
        <v>0</v>
      </c>
      <c r="P695">
        <v>0</v>
      </c>
      <c r="Q695">
        <v>0</v>
      </c>
      <c r="R695">
        <v>0</v>
      </c>
      <c r="S695">
        <v>0</v>
      </c>
      <c r="T695">
        <v>0</v>
      </c>
      <c r="U695">
        <v>100000</v>
      </c>
      <c r="V695">
        <v>0</v>
      </c>
      <c r="W695">
        <v>0</v>
      </c>
      <c r="X695">
        <v>0</v>
      </c>
      <c r="Y695">
        <v>0</v>
      </c>
      <c r="Z695">
        <v>0</v>
      </c>
      <c r="AA695">
        <v>0</v>
      </c>
      <c r="AB695">
        <v>0</v>
      </c>
      <c r="AC695">
        <v>0</v>
      </c>
      <c r="AD695">
        <v>0</v>
      </c>
      <c r="AE695">
        <v>0</v>
      </c>
    </row>
    <row r="696" spans="1:31" x14ac:dyDescent="0.2">
      <c r="A696">
        <v>1028</v>
      </c>
      <c r="B696">
        <v>1</v>
      </c>
      <c r="C696" t="s">
        <v>260</v>
      </c>
      <c r="D696" t="s">
        <v>240</v>
      </c>
      <c r="E696">
        <v>41108</v>
      </c>
      <c r="F696">
        <v>40410</v>
      </c>
      <c r="G696" t="s">
        <v>561</v>
      </c>
      <c r="H696">
        <v>0</v>
      </c>
      <c r="I696">
        <v>0</v>
      </c>
      <c r="J696">
        <v>0</v>
      </c>
      <c r="K696">
        <v>0</v>
      </c>
      <c r="L696">
        <v>0</v>
      </c>
      <c r="M696">
        <v>0</v>
      </c>
      <c r="N696">
        <v>0</v>
      </c>
      <c r="O696">
        <v>0</v>
      </c>
      <c r="P696">
        <v>0</v>
      </c>
      <c r="Q696">
        <v>0</v>
      </c>
      <c r="R696">
        <v>0</v>
      </c>
      <c r="S696">
        <v>0</v>
      </c>
      <c r="T696">
        <v>0</v>
      </c>
      <c r="U696">
        <v>0</v>
      </c>
      <c r="V696">
        <v>0</v>
      </c>
      <c r="W696">
        <v>0</v>
      </c>
      <c r="X696">
        <v>0</v>
      </c>
      <c r="Y696">
        <v>0</v>
      </c>
      <c r="Z696">
        <v>0</v>
      </c>
      <c r="AA696">
        <v>0</v>
      </c>
      <c r="AB696">
        <v>0</v>
      </c>
      <c r="AC696">
        <v>0</v>
      </c>
      <c r="AD696">
        <v>0</v>
      </c>
      <c r="AE696">
        <v>0</v>
      </c>
    </row>
    <row r="697" spans="1:31" x14ac:dyDescent="0.2">
      <c r="A697">
        <v>1029</v>
      </c>
      <c r="B697">
        <v>1</v>
      </c>
      <c r="C697" t="s">
        <v>261</v>
      </c>
      <c r="D697" t="s">
        <v>240</v>
      </c>
      <c r="E697">
        <v>41108</v>
      </c>
      <c r="F697">
        <v>40410</v>
      </c>
      <c r="G697" t="s">
        <v>561</v>
      </c>
      <c r="H697">
        <v>0</v>
      </c>
      <c r="I697">
        <v>0</v>
      </c>
      <c r="J697">
        <v>0</v>
      </c>
      <c r="K697">
        <v>0</v>
      </c>
      <c r="L697">
        <v>0</v>
      </c>
      <c r="M697">
        <v>0</v>
      </c>
      <c r="N697">
        <v>0</v>
      </c>
      <c r="O697">
        <v>15000</v>
      </c>
      <c r="P697">
        <v>0</v>
      </c>
      <c r="Q697">
        <v>0</v>
      </c>
      <c r="R697">
        <v>0</v>
      </c>
      <c r="S697">
        <v>0</v>
      </c>
      <c r="T697">
        <v>0</v>
      </c>
      <c r="U697">
        <v>0</v>
      </c>
      <c r="V697">
        <v>0</v>
      </c>
      <c r="W697">
        <v>0</v>
      </c>
      <c r="X697">
        <v>0</v>
      </c>
      <c r="Y697">
        <v>0</v>
      </c>
      <c r="Z697">
        <v>0</v>
      </c>
      <c r="AA697">
        <v>0</v>
      </c>
      <c r="AB697">
        <v>0</v>
      </c>
      <c r="AC697">
        <v>0</v>
      </c>
      <c r="AD697">
        <v>0</v>
      </c>
      <c r="AE697">
        <v>0</v>
      </c>
    </row>
    <row r="698" spans="1:31" x14ac:dyDescent="0.2">
      <c r="A698">
        <v>1030</v>
      </c>
      <c r="B698">
        <v>1</v>
      </c>
      <c r="C698" t="s">
        <v>262</v>
      </c>
      <c r="D698" t="s">
        <v>240</v>
      </c>
      <c r="E698">
        <v>41107</v>
      </c>
      <c r="F698">
        <v>40410</v>
      </c>
      <c r="G698" t="s">
        <v>561</v>
      </c>
      <c r="H698">
        <v>0</v>
      </c>
      <c r="I698">
        <v>0</v>
      </c>
      <c r="J698">
        <v>0</v>
      </c>
      <c r="K698">
        <v>0</v>
      </c>
      <c r="L698">
        <v>0</v>
      </c>
      <c r="M698">
        <v>0</v>
      </c>
      <c r="N698">
        <v>0</v>
      </c>
      <c r="O698">
        <v>0</v>
      </c>
      <c r="P698">
        <v>0</v>
      </c>
      <c r="Q698">
        <v>0</v>
      </c>
      <c r="R698">
        <v>0</v>
      </c>
      <c r="S698">
        <v>0</v>
      </c>
      <c r="T698">
        <v>0</v>
      </c>
      <c r="U698">
        <v>0</v>
      </c>
      <c r="V698">
        <v>0</v>
      </c>
      <c r="W698">
        <v>0</v>
      </c>
      <c r="X698">
        <v>0</v>
      </c>
      <c r="Y698">
        <v>0</v>
      </c>
      <c r="Z698">
        <v>0</v>
      </c>
      <c r="AA698">
        <v>0</v>
      </c>
      <c r="AB698">
        <v>0</v>
      </c>
      <c r="AC698">
        <v>0</v>
      </c>
      <c r="AD698">
        <v>0</v>
      </c>
      <c r="AE698">
        <v>0</v>
      </c>
    </row>
    <row r="699" spans="1:31" x14ac:dyDescent="0.2">
      <c r="A699">
        <v>1031</v>
      </c>
      <c r="B699">
        <v>1</v>
      </c>
      <c r="C699" t="s">
        <v>263</v>
      </c>
      <c r="D699" t="s">
        <v>240</v>
      </c>
      <c r="E699">
        <v>41107</v>
      </c>
      <c r="F699">
        <v>40410</v>
      </c>
      <c r="G699" t="s">
        <v>561</v>
      </c>
      <c r="H699">
        <v>0</v>
      </c>
      <c r="I699">
        <v>0</v>
      </c>
      <c r="J699">
        <v>0</v>
      </c>
      <c r="K699">
        <v>0</v>
      </c>
      <c r="L699">
        <v>0</v>
      </c>
      <c r="M699">
        <v>0</v>
      </c>
      <c r="N699">
        <v>0</v>
      </c>
      <c r="O699">
        <v>0</v>
      </c>
      <c r="P699">
        <v>0</v>
      </c>
      <c r="Q699">
        <v>0</v>
      </c>
      <c r="R699">
        <v>0</v>
      </c>
      <c r="S699">
        <v>0</v>
      </c>
      <c r="T699">
        <v>0</v>
      </c>
      <c r="U699">
        <v>0</v>
      </c>
      <c r="V699">
        <v>0</v>
      </c>
      <c r="W699">
        <v>0</v>
      </c>
      <c r="X699">
        <v>0</v>
      </c>
      <c r="Y699">
        <v>0</v>
      </c>
      <c r="Z699">
        <v>0</v>
      </c>
      <c r="AA699">
        <v>0</v>
      </c>
      <c r="AB699">
        <v>0</v>
      </c>
      <c r="AC699">
        <v>0</v>
      </c>
      <c r="AD699">
        <v>0</v>
      </c>
      <c r="AE699">
        <v>0</v>
      </c>
    </row>
    <row r="700" spans="1:31" x14ac:dyDescent="0.2">
      <c r="A700">
        <v>1031</v>
      </c>
      <c r="B700">
        <v>2</v>
      </c>
      <c r="C700" t="s">
        <v>263</v>
      </c>
      <c r="D700" t="s">
        <v>240</v>
      </c>
      <c r="E700">
        <v>41107</v>
      </c>
      <c r="F700">
        <v>40410</v>
      </c>
      <c r="G700" t="s">
        <v>561</v>
      </c>
      <c r="H700">
        <v>0</v>
      </c>
      <c r="I700">
        <v>0</v>
      </c>
      <c r="J700">
        <v>0</v>
      </c>
      <c r="K700">
        <v>0</v>
      </c>
      <c r="L700">
        <v>0</v>
      </c>
      <c r="M700">
        <v>0</v>
      </c>
      <c r="N700">
        <v>0</v>
      </c>
      <c r="O700">
        <v>0</v>
      </c>
      <c r="P700">
        <v>0</v>
      </c>
      <c r="Q700">
        <v>0</v>
      </c>
      <c r="R700">
        <v>0</v>
      </c>
      <c r="S700">
        <v>0</v>
      </c>
      <c r="T700">
        <v>0</v>
      </c>
      <c r="U700">
        <v>0</v>
      </c>
      <c r="V700">
        <v>0</v>
      </c>
      <c r="W700">
        <v>0</v>
      </c>
      <c r="X700">
        <v>0</v>
      </c>
      <c r="Y700">
        <v>0</v>
      </c>
      <c r="Z700">
        <v>0</v>
      </c>
      <c r="AA700">
        <v>0</v>
      </c>
      <c r="AB700">
        <v>0</v>
      </c>
      <c r="AC700">
        <v>0</v>
      </c>
      <c r="AD700">
        <v>0</v>
      </c>
      <c r="AE700">
        <v>0</v>
      </c>
    </row>
    <row r="701" spans="1:31" x14ac:dyDescent="0.2">
      <c r="A701">
        <v>1031</v>
      </c>
      <c r="B701">
        <v>3</v>
      </c>
      <c r="C701" t="s">
        <v>263</v>
      </c>
      <c r="D701" t="s">
        <v>240</v>
      </c>
      <c r="E701">
        <v>41107</v>
      </c>
      <c r="F701">
        <v>40410</v>
      </c>
      <c r="G701" t="s">
        <v>561</v>
      </c>
      <c r="H701">
        <v>0</v>
      </c>
      <c r="I701">
        <v>0</v>
      </c>
      <c r="J701">
        <v>0</v>
      </c>
      <c r="K701">
        <v>0</v>
      </c>
      <c r="L701">
        <v>0</v>
      </c>
      <c r="M701">
        <v>0</v>
      </c>
      <c r="N701">
        <v>0</v>
      </c>
      <c r="O701">
        <v>0</v>
      </c>
      <c r="P701">
        <v>0</v>
      </c>
      <c r="Q701">
        <v>0</v>
      </c>
      <c r="R701">
        <v>0</v>
      </c>
      <c r="S701">
        <v>0</v>
      </c>
      <c r="T701">
        <v>0</v>
      </c>
      <c r="U701">
        <v>0</v>
      </c>
      <c r="V701">
        <v>0</v>
      </c>
      <c r="W701">
        <v>0</v>
      </c>
      <c r="X701">
        <v>0</v>
      </c>
      <c r="Y701">
        <v>0</v>
      </c>
      <c r="Z701">
        <v>0</v>
      </c>
      <c r="AA701">
        <v>0</v>
      </c>
      <c r="AB701">
        <v>0</v>
      </c>
      <c r="AC701">
        <v>0</v>
      </c>
      <c r="AD701">
        <v>0</v>
      </c>
      <c r="AE701">
        <v>0</v>
      </c>
    </row>
    <row r="702" spans="1:31" x14ac:dyDescent="0.2">
      <c r="A702">
        <v>1031</v>
      </c>
      <c r="B702">
        <v>4</v>
      </c>
      <c r="C702" t="s">
        <v>263</v>
      </c>
      <c r="D702" t="s">
        <v>240</v>
      </c>
      <c r="E702">
        <v>41107</v>
      </c>
      <c r="F702">
        <v>40410</v>
      </c>
      <c r="G702" t="s">
        <v>561</v>
      </c>
      <c r="H702">
        <v>0</v>
      </c>
      <c r="I702">
        <v>0</v>
      </c>
      <c r="J702">
        <v>0</v>
      </c>
      <c r="K702">
        <v>0</v>
      </c>
      <c r="L702">
        <v>0</v>
      </c>
      <c r="M702">
        <v>0</v>
      </c>
      <c r="N702">
        <v>0</v>
      </c>
      <c r="O702">
        <v>0</v>
      </c>
      <c r="P702">
        <v>0</v>
      </c>
      <c r="Q702">
        <v>0</v>
      </c>
      <c r="R702">
        <v>0</v>
      </c>
      <c r="S702">
        <v>0</v>
      </c>
      <c r="T702">
        <v>0</v>
      </c>
      <c r="U702">
        <v>0</v>
      </c>
      <c r="V702">
        <v>0</v>
      </c>
      <c r="W702">
        <v>0</v>
      </c>
      <c r="X702">
        <v>0</v>
      </c>
      <c r="Y702">
        <v>0</v>
      </c>
      <c r="Z702">
        <v>0</v>
      </c>
      <c r="AA702">
        <v>0</v>
      </c>
      <c r="AB702">
        <v>0</v>
      </c>
      <c r="AC702">
        <v>0</v>
      </c>
      <c r="AD702">
        <v>0</v>
      </c>
      <c r="AE702">
        <v>0</v>
      </c>
    </row>
    <row r="703" spans="1:31" x14ac:dyDescent="0.2">
      <c r="A703">
        <v>1031</v>
      </c>
      <c r="B703">
        <v>5</v>
      </c>
      <c r="C703" t="s">
        <v>263</v>
      </c>
      <c r="D703" t="s">
        <v>240</v>
      </c>
      <c r="E703">
        <v>41107</v>
      </c>
      <c r="F703">
        <v>40410</v>
      </c>
      <c r="G703" t="s">
        <v>561</v>
      </c>
      <c r="H703">
        <v>0</v>
      </c>
      <c r="I703">
        <v>0</v>
      </c>
      <c r="J703">
        <v>0</v>
      </c>
      <c r="K703">
        <v>0</v>
      </c>
      <c r="L703">
        <v>0</v>
      </c>
      <c r="M703">
        <v>0</v>
      </c>
      <c r="N703">
        <v>0</v>
      </c>
      <c r="O703">
        <v>0</v>
      </c>
      <c r="P703">
        <v>0</v>
      </c>
      <c r="Q703">
        <v>0</v>
      </c>
      <c r="R703">
        <v>0</v>
      </c>
      <c r="S703">
        <v>0</v>
      </c>
      <c r="T703">
        <v>0</v>
      </c>
      <c r="U703">
        <v>0</v>
      </c>
      <c r="V703">
        <v>0</v>
      </c>
      <c r="W703">
        <v>0</v>
      </c>
      <c r="X703">
        <v>0</v>
      </c>
      <c r="Y703">
        <v>0</v>
      </c>
      <c r="Z703">
        <v>0</v>
      </c>
      <c r="AA703">
        <v>0</v>
      </c>
      <c r="AB703">
        <v>0</v>
      </c>
      <c r="AC703">
        <v>0</v>
      </c>
      <c r="AD703">
        <v>0</v>
      </c>
      <c r="AE703">
        <v>0</v>
      </c>
    </row>
    <row r="704" spans="1:31" x14ac:dyDescent="0.2">
      <c r="A704">
        <v>1032</v>
      </c>
      <c r="B704">
        <v>1</v>
      </c>
      <c r="C704" t="s">
        <v>264</v>
      </c>
      <c r="D704" t="s">
        <v>240</v>
      </c>
      <c r="E704">
        <v>41107</v>
      </c>
      <c r="F704">
        <v>40410</v>
      </c>
      <c r="G704" t="s">
        <v>561</v>
      </c>
      <c r="H704">
        <v>0</v>
      </c>
      <c r="I704">
        <v>0</v>
      </c>
      <c r="J704">
        <v>0</v>
      </c>
      <c r="K704">
        <v>0</v>
      </c>
      <c r="L704">
        <v>0</v>
      </c>
      <c r="M704">
        <v>0</v>
      </c>
      <c r="N704">
        <v>0</v>
      </c>
      <c r="O704">
        <v>0</v>
      </c>
      <c r="P704">
        <v>0</v>
      </c>
      <c r="Q704">
        <v>0</v>
      </c>
      <c r="R704">
        <v>0</v>
      </c>
      <c r="S704">
        <v>0</v>
      </c>
      <c r="T704">
        <v>0</v>
      </c>
      <c r="U704">
        <v>0</v>
      </c>
      <c r="V704">
        <v>0</v>
      </c>
      <c r="W704">
        <v>0</v>
      </c>
      <c r="X704">
        <v>0</v>
      </c>
      <c r="Y704">
        <v>0</v>
      </c>
      <c r="Z704">
        <v>0</v>
      </c>
      <c r="AA704">
        <v>0</v>
      </c>
      <c r="AB704">
        <v>0</v>
      </c>
      <c r="AC704">
        <v>0</v>
      </c>
      <c r="AD704">
        <v>0</v>
      </c>
      <c r="AE704">
        <v>0</v>
      </c>
    </row>
    <row r="705" spans="1:31" x14ac:dyDescent="0.2">
      <c r="A705">
        <v>1038</v>
      </c>
      <c r="B705">
        <v>1</v>
      </c>
      <c r="C705" t="s">
        <v>265</v>
      </c>
      <c r="D705" t="s">
        <v>240</v>
      </c>
      <c r="E705">
        <v>41108</v>
      </c>
      <c r="F705">
        <v>40410</v>
      </c>
      <c r="G705" t="s">
        <v>561</v>
      </c>
      <c r="H705">
        <v>0</v>
      </c>
      <c r="I705">
        <v>0</v>
      </c>
      <c r="J705">
        <v>0</v>
      </c>
      <c r="K705">
        <v>0</v>
      </c>
      <c r="L705">
        <v>0</v>
      </c>
      <c r="M705">
        <v>0</v>
      </c>
      <c r="N705">
        <v>0</v>
      </c>
      <c r="O705">
        <v>0</v>
      </c>
      <c r="P705">
        <v>0</v>
      </c>
      <c r="Q705">
        <v>0</v>
      </c>
      <c r="R705">
        <v>0</v>
      </c>
      <c r="S705">
        <v>0</v>
      </c>
      <c r="T705">
        <v>0</v>
      </c>
      <c r="U705">
        <v>0</v>
      </c>
      <c r="V705">
        <v>0</v>
      </c>
      <c r="W705">
        <v>0</v>
      </c>
      <c r="X705">
        <v>0</v>
      </c>
      <c r="Y705">
        <v>0</v>
      </c>
      <c r="Z705">
        <v>0</v>
      </c>
      <c r="AA705">
        <v>0</v>
      </c>
      <c r="AB705">
        <v>0</v>
      </c>
      <c r="AC705">
        <v>0</v>
      </c>
      <c r="AD705">
        <v>0</v>
      </c>
      <c r="AE705">
        <v>0</v>
      </c>
    </row>
    <row r="706" spans="1:31" x14ac:dyDescent="0.2">
      <c r="A706">
        <v>1039</v>
      </c>
      <c r="B706">
        <v>1</v>
      </c>
      <c r="C706" t="s">
        <v>266</v>
      </c>
      <c r="D706" t="s">
        <v>240</v>
      </c>
      <c r="E706">
        <v>41105</v>
      </c>
      <c r="F706">
        <v>40410</v>
      </c>
      <c r="G706" t="s">
        <v>561</v>
      </c>
      <c r="H706">
        <v>0</v>
      </c>
      <c r="I706">
        <v>0</v>
      </c>
      <c r="J706">
        <v>0</v>
      </c>
      <c r="K706">
        <v>0</v>
      </c>
      <c r="L706">
        <v>0</v>
      </c>
      <c r="M706">
        <v>0</v>
      </c>
      <c r="N706">
        <v>0</v>
      </c>
      <c r="O706">
        <v>0</v>
      </c>
      <c r="P706">
        <v>0</v>
      </c>
      <c r="Q706">
        <v>0</v>
      </c>
      <c r="R706">
        <v>0</v>
      </c>
      <c r="S706">
        <v>0</v>
      </c>
      <c r="T706">
        <v>0</v>
      </c>
      <c r="U706">
        <v>0</v>
      </c>
      <c r="V706">
        <v>0</v>
      </c>
      <c r="W706">
        <v>0</v>
      </c>
      <c r="X706">
        <v>0</v>
      </c>
      <c r="Y706">
        <v>0</v>
      </c>
      <c r="Z706">
        <v>0</v>
      </c>
      <c r="AA706">
        <v>0</v>
      </c>
      <c r="AB706">
        <v>0</v>
      </c>
      <c r="AC706">
        <v>0</v>
      </c>
      <c r="AD706">
        <v>0</v>
      </c>
      <c r="AE706">
        <v>0</v>
      </c>
    </row>
    <row r="707" spans="1:31" x14ac:dyDescent="0.2">
      <c r="A707">
        <v>1040</v>
      </c>
      <c r="B707">
        <v>1</v>
      </c>
      <c r="C707" t="s">
        <v>267</v>
      </c>
      <c r="D707" t="s">
        <v>240</v>
      </c>
      <c r="E707">
        <v>41107</v>
      </c>
      <c r="F707">
        <v>40410</v>
      </c>
      <c r="G707" t="s">
        <v>561</v>
      </c>
      <c r="H707">
        <v>0</v>
      </c>
      <c r="I707">
        <v>0</v>
      </c>
      <c r="J707">
        <v>0</v>
      </c>
      <c r="K707">
        <v>0</v>
      </c>
      <c r="L707">
        <v>0</v>
      </c>
      <c r="M707">
        <v>0</v>
      </c>
      <c r="N707">
        <v>0</v>
      </c>
      <c r="O707">
        <v>0</v>
      </c>
      <c r="P707">
        <v>0</v>
      </c>
      <c r="Q707">
        <v>0</v>
      </c>
      <c r="R707">
        <v>0</v>
      </c>
      <c r="S707">
        <v>0</v>
      </c>
      <c r="T707">
        <v>0</v>
      </c>
      <c r="U707">
        <v>0</v>
      </c>
      <c r="V707">
        <v>0</v>
      </c>
      <c r="W707">
        <v>0</v>
      </c>
      <c r="X707">
        <v>0</v>
      </c>
      <c r="Y707">
        <v>0</v>
      </c>
      <c r="Z707">
        <v>0</v>
      </c>
      <c r="AA707">
        <v>0</v>
      </c>
      <c r="AB707">
        <v>0</v>
      </c>
      <c r="AC707">
        <v>0</v>
      </c>
      <c r="AD707">
        <v>0</v>
      </c>
      <c r="AE707">
        <v>0</v>
      </c>
    </row>
    <row r="708" spans="1:31" x14ac:dyDescent="0.2">
      <c r="A708">
        <v>1041</v>
      </c>
      <c r="B708">
        <v>1</v>
      </c>
      <c r="C708" t="s">
        <v>268</v>
      </c>
      <c r="D708" t="s">
        <v>240</v>
      </c>
      <c r="E708">
        <v>41106</v>
      </c>
      <c r="F708">
        <v>40410</v>
      </c>
      <c r="G708" t="s">
        <v>561</v>
      </c>
      <c r="H708">
        <v>0</v>
      </c>
      <c r="I708">
        <v>0</v>
      </c>
      <c r="J708">
        <v>0</v>
      </c>
      <c r="K708">
        <v>0</v>
      </c>
      <c r="L708">
        <v>0</v>
      </c>
      <c r="M708">
        <v>0</v>
      </c>
      <c r="N708">
        <v>0</v>
      </c>
      <c r="O708">
        <v>0</v>
      </c>
      <c r="P708">
        <v>0</v>
      </c>
      <c r="Q708">
        <v>0</v>
      </c>
      <c r="R708">
        <v>0</v>
      </c>
      <c r="S708">
        <v>0</v>
      </c>
      <c r="T708">
        <v>20000</v>
      </c>
      <c r="U708">
        <v>0</v>
      </c>
      <c r="V708">
        <v>0</v>
      </c>
      <c r="W708">
        <v>0</v>
      </c>
      <c r="X708">
        <v>0</v>
      </c>
      <c r="Y708">
        <v>0</v>
      </c>
      <c r="Z708">
        <v>0</v>
      </c>
      <c r="AA708">
        <v>0</v>
      </c>
      <c r="AB708">
        <v>0</v>
      </c>
      <c r="AC708">
        <v>0</v>
      </c>
      <c r="AD708">
        <v>0</v>
      </c>
      <c r="AE708">
        <v>0</v>
      </c>
    </row>
    <row r="709" spans="1:31" x14ac:dyDescent="0.2">
      <c r="A709">
        <v>1042</v>
      </c>
      <c r="B709">
        <v>1</v>
      </c>
      <c r="C709" t="s">
        <v>269</v>
      </c>
      <c r="D709" t="s">
        <v>240</v>
      </c>
      <c r="E709">
        <v>41107</v>
      </c>
      <c r="F709">
        <v>40410</v>
      </c>
      <c r="G709" t="s">
        <v>561</v>
      </c>
      <c r="H709">
        <v>0</v>
      </c>
      <c r="I709">
        <v>0</v>
      </c>
      <c r="J709">
        <v>0</v>
      </c>
      <c r="K709">
        <v>0</v>
      </c>
      <c r="L709">
        <v>0</v>
      </c>
      <c r="M709">
        <v>0</v>
      </c>
      <c r="N709">
        <v>0</v>
      </c>
      <c r="O709">
        <v>0</v>
      </c>
      <c r="P709">
        <v>0</v>
      </c>
      <c r="Q709">
        <v>0</v>
      </c>
      <c r="R709">
        <v>0</v>
      </c>
      <c r="S709">
        <v>0</v>
      </c>
      <c r="T709">
        <v>0</v>
      </c>
      <c r="U709">
        <v>0</v>
      </c>
      <c r="V709">
        <v>0</v>
      </c>
      <c r="W709">
        <v>0</v>
      </c>
      <c r="X709">
        <v>0</v>
      </c>
      <c r="Y709">
        <v>0</v>
      </c>
      <c r="Z709">
        <v>0</v>
      </c>
      <c r="AA709">
        <v>0</v>
      </c>
      <c r="AB709">
        <v>0</v>
      </c>
      <c r="AC709">
        <v>0</v>
      </c>
      <c r="AD709">
        <v>0</v>
      </c>
      <c r="AE709">
        <v>0</v>
      </c>
    </row>
    <row r="710" spans="1:31" x14ac:dyDescent="0.2">
      <c r="A710">
        <v>1043</v>
      </c>
      <c r="B710">
        <v>1</v>
      </c>
      <c r="C710" t="s">
        <v>270</v>
      </c>
      <c r="D710" t="s">
        <v>240</v>
      </c>
      <c r="E710">
        <v>41108</v>
      </c>
      <c r="F710">
        <v>40410</v>
      </c>
      <c r="G710" t="s">
        <v>561</v>
      </c>
      <c r="H710">
        <v>0</v>
      </c>
      <c r="I710">
        <v>0</v>
      </c>
      <c r="J710">
        <v>0</v>
      </c>
      <c r="K710">
        <v>0</v>
      </c>
      <c r="L710">
        <v>0</v>
      </c>
      <c r="M710">
        <v>0</v>
      </c>
      <c r="N710">
        <v>0</v>
      </c>
      <c r="O710">
        <v>0</v>
      </c>
      <c r="P710">
        <v>0</v>
      </c>
      <c r="Q710">
        <v>0</v>
      </c>
      <c r="R710">
        <v>0</v>
      </c>
      <c r="S710">
        <v>0</v>
      </c>
      <c r="T710">
        <v>0</v>
      </c>
      <c r="U710">
        <v>0</v>
      </c>
      <c r="V710">
        <v>0</v>
      </c>
      <c r="W710">
        <v>0</v>
      </c>
      <c r="X710">
        <v>0</v>
      </c>
      <c r="Y710">
        <v>0</v>
      </c>
      <c r="Z710">
        <v>0</v>
      </c>
      <c r="AA710">
        <v>0</v>
      </c>
      <c r="AB710">
        <v>0</v>
      </c>
      <c r="AC710">
        <v>0</v>
      </c>
      <c r="AD710">
        <v>0</v>
      </c>
      <c r="AE710">
        <v>0</v>
      </c>
    </row>
    <row r="711" spans="1:31" x14ac:dyDescent="0.2">
      <c r="A711">
        <v>1044</v>
      </c>
      <c r="B711">
        <v>1</v>
      </c>
      <c r="C711" t="s">
        <v>271</v>
      </c>
      <c r="D711" t="s">
        <v>240</v>
      </c>
      <c r="E711">
        <v>41104</v>
      </c>
      <c r="F711">
        <v>40410</v>
      </c>
      <c r="G711" t="s">
        <v>561</v>
      </c>
      <c r="H711">
        <v>0</v>
      </c>
      <c r="I711">
        <v>0</v>
      </c>
      <c r="J711">
        <v>0</v>
      </c>
      <c r="K711">
        <v>0</v>
      </c>
      <c r="L711">
        <v>0</v>
      </c>
      <c r="M711">
        <v>0</v>
      </c>
      <c r="N711">
        <v>0</v>
      </c>
      <c r="O711">
        <v>0</v>
      </c>
      <c r="P711">
        <v>0</v>
      </c>
      <c r="Q711">
        <v>0</v>
      </c>
      <c r="R711">
        <v>0</v>
      </c>
      <c r="S711">
        <v>0</v>
      </c>
      <c r="T711">
        <v>0</v>
      </c>
      <c r="U711">
        <v>25000</v>
      </c>
      <c r="V711">
        <v>0</v>
      </c>
      <c r="W711">
        <v>0</v>
      </c>
      <c r="X711">
        <v>0</v>
      </c>
      <c r="Y711">
        <v>0</v>
      </c>
      <c r="Z711">
        <v>0</v>
      </c>
      <c r="AA711">
        <v>0</v>
      </c>
      <c r="AB711">
        <v>0</v>
      </c>
      <c r="AC711">
        <v>0</v>
      </c>
      <c r="AD711">
        <v>0</v>
      </c>
      <c r="AE711">
        <v>0</v>
      </c>
    </row>
    <row r="712" spans="1:31" x14ac:dyDescent="0.2">
      <c r="A712">
        <v>1045</v>
      </c>
      <c r="B712">
        <v>1</v>
      </c>
      <c r="C712" t="s">
        <v>272</v>
      </c>
      <c r="D712" t="s">
        <v>240</v>
      </c>
      <c r="E712">
        <v>41106</v>
      </c>
      <c r="F712">
        <v>40410</v>
      </c>
      <c r="G712" t="s">
        <v>561</v>
      </c>
      <c r="H712">
        <v>0</v>
      </c>
      <c r="I712">
        <v>28000</v>
      </c>
      <c r="J712">
        <v>0</v>
      </c>
      <c r="K712">
        <v>0</v>
      </c>
      <c r="L712">
        <v>0</v>
      </c>
      <c r="M712">
        <v>0</v>
      </c>
      <c r="N712">
        <v>0</v>
      </c>
      <c r="O712">
        <v>0</v>
      </c>
      <c r="P712">
        <v>0</v>
      </c>
      <c r="Q712">
        <v>0</v>
      </c>
      <c r="R712">
        <v>0</v>
      </c>
      <c r="S712">
        <v>0</v>
      </c>
      <c r="T712">
        <v>0</v>
      </c>
      <c r="U712">
        <v>0</v>
      </c>
      <c r="V712">
        <v>0</v>
      </c>
      <c r="W712">
        <v>0</v>
      </c>
      <c r="X712">
        <v>0</v>
      </c>
      <c r="Y712">
        <v>0</v>
      </c>
      <c r="Z712">
        <v>0</v>
      </c>
      <c r="AA712">
        <v>0</v>
      </c>
      <c r="AB712">
        <v>0</v>
      </c>
      <c r="AC712">
        <v>0</v>
      </c>
      <c r="AD712">
        <v>0</v>
      </c>
      <c r="AE712">
        <v>0</v>
      </c>
    </row>
    <row r="713" spans="1:31" x14ac:dyDescent="0.2">
      <c r="A713">
        <v>1046</v>
      </c>
      <c r="B713">
        <v>1</v>
      </c>
      <c r="C713" t="s">
        <v>273</v>
      </c>
      <c r="D713" t="s">
        <v>240</v>
      </c>
      <c r="E713">
        <v>41108</v>
      </c>
      <c r="F713">
        <v>40410</v>
      </c>
      <c r="G713" t="s">
        <v>561</v>
      </c>
      <c r="H713">
        <v>0</v>
      </c>
      <c r="I713">
        <v>0</v>
      </c>
      <c r="J713">
        <v>0</v>
      </c>
      <c r="K713">
        <v>0</v>
      </c>
      <c r="L713">
        <v>0</v>
      </c>
      <c r="M713">
        <v>0</v>
      </c>
      <c r="N713">
        <v>0</v>
      </c>
      <c r="O713">
        <v>0</v>
      </c>
      <c r="P713">
        <v>0</v>
      </c>
      <c r="Q713">
        <v>0</v>
      </c>
      <c r="R713">
        <v>0</v>
      </c>
      <c r="S713">
        <v>0</v>
      </c>
      <c r="T713">
        <v>0</v>
      </c>
      <c r="U713">
        <v>0</v>
      </c>
      <c r="V713">
        <v>0</v>
      </c>
      <c r="W713">
        <v>0</v>
      </c>
      <c r="X713">
        <v>0</v>
      </c>
      <c r="Y713">
        <v>0</v>
      </c>
      <c r="Z713">
        <v>0</v>
      </c>
      <c r="AA713">
        <v>0</v>
      </c>
      <c r="AB713">
        <v>0</v>
      </c>
      <c r="AC713">
        <v>0</v>
      </c>
      <c r="AD713">
        <v>0</v>
      </c>
      <c r="AE713">
        <v>0</v>
      </c>
    </row>
    <row r="714" spans="1:31" x14ac:dyDescent="0.2">
      <c r="A714">
        <v>1047</v>
      </c>
      <c r="B714">
        <v>1</v>
      </c>
      <c r="C714" t="s">
        <v>274</v>
      </c>
      <c r="D714" t="s">
        <v>240</v>
      </c>
      <c r="E714">
        <v>41104</v>
      </c>
      <c r="F714">
        <v>40410</v>
      </c>
      <c r="G714" t="s">
        <v>561</v>
      </c>
      <c r="H714">
        <v>0</v>
      </c>
      <c r="I714">
        <v>0</v>
      </c>
      <c r="J714">
        <v>0</v>
      </c>
      <c r="K714">
        <v>0</v>
      </c>
      <c r="L714">
        <v>0</v>
      </c>
      <c r="M714">
        <v>0</v>
      </c>
      <c r="N714">
        <v>0</v>
      </c>
      <c r="O714">
        <v>0</v>
      </c>
      <c r="P714">
        <v>0</v>
      </c>
      <c r="Q714">
        <v>0</v>
      </c>
      <c r="R714">
        <v>0</v>
      </c>
      <c r="S714">
        <v>0</v>
      </c>
      <c r="T714">
        <v>0</v>
      </c>
      <c r="U714">
        <v>0</v>
      </c>
      <c r="V714">
        <v>0</v>
      </c>
      <c r="W714">
        <v>0</v>
      </c>
      <c r="X714">
        <v>0</v>
      </c>
      <c r="Y714">
        <v>0</v>
      </c>
      <c r="Z714">
        <v>0</v>
      </c>
      <c r="AA714">
        <v>0</v>
      </c>
      <c r="AB714">
        <v>0</v>
      </c>
      <c r="AC714">
        <v>0</v>
      </c>
      <c r="AD714">
        <v>0</v>
      </c>
      <c r="AE714">
        <v>0</v>
      </c>
    </row>
    <row r="715" spans="1:31" x14ac:dyDescent="0.2">
      <c r="A715">
        <v>1048</v>
      </c>
      <c r="B715">
        <v>1</v>
      </c>
      <c r="C715" t="s">
        <v>275</v>
      </c>
      <c r="D715" t="s">
        <v>240</v>
      </c>
      <c r="E715">
        <v>41105</v>
      </c>
      <c r="F715">
        <v>40410</v>
      </c>
      <c r="G715" t="s">
        <v>561</v>
      </c>
      <c r="H715">
        <v>0</v>
      </c>
      <c r="I715">
        <v>0</v>
      </c>
      <c r="J715">
        <v>0</v>
      </c>
      <c r="K715">
        <v>0</v>
      </c>
      <c r="L715">
        <v>0</v>
      </c>
      <c r="M715">
        <v>0</v>
      </c>
      <c r="N715">
        <v>0</v>
      </c>
      <c r="O715">
        <v>0</v>
      </c>
      <c r="P715">
        <v>0</v>
      </c>
      <c r="Q715">
        <v>0</v>
      </c>
      <c r="R715">
        <v>0</v>
      </c>
      <c r="S715">
        <v>0</v>
      </c>
      <c r="T715">
        <v>0</v>
      </c>
      <c r="U715">
        <v>0</v>
      </c>
      <c r="V715">
        <v>0</v>
      </c>
      <c r="W715">
        <v>0</v>
      </c>
      <c r="X715">
        <v>0</v>
      </c>
      <c r="Y715">
        <v>0</v>
      </c>
      <c r="Z715">
        <v>0</v>
      </c>
      <c r="AA715">
        <v>0</v>
      </c>
      <c r="AB715">
        <v>0</v>
      </c>
      <c r="AC715">
        <v>0</v>
      </c>
      <c r="AD715">
        <v>0</v>
      </c>
      <c r="AE715">
        <v>0</v>
      </c>
    </row>
    <row r="716" spans="1:31" x14ac:dyDescent="0.2">
      <c r="A716">
        <v>1050</v>
      </c>
      <c r="B716">
        <v>1</v>
      </c>
      <c r="C716" t="s">
        <v>276</v>
      </c>
      <c r="D716" t="s">
        <v>240</v>
      </c>
      <c r="E716">
        <v>41105</v>
      </c>
      <c r="F716">
        <v>40410</v>
      </c>
      <c r="G716" t="s">
        <v>561</v>
      </c>
      <c r="H716">
        <v>0</v>
      </c>
      <c r="I716">
        <v>0</v>
      </c>
      <c r="J716">
        <v>0</v>
      </c>
      <c r="K716">
        <v>0</v>
      </c>
      <c r="L716">
        <v>0</v>
      </c>
      <c r="M716">
        <v>0</v>
      </c>
      <c r="N716">
        <v>0</v>
      </c>
      <c r="O716">
        <v>0</v>
      </c>
      <c r="P716">
        <v>0</v>
      </c>
      <c r="Q716">
        <v>0</v>
      </c>
      <c r="R716">
        <v>0</v>
      </c>
      <c r="S716">
        <v>0</v>
      </c>
      <c r="T716">
        <v>0</v>
      </c>
      <c r="U716">
        <v>0</v>
      </c>
      <c r="V716">
        <v>0</v>
      </c>
      <c r="W716">
        <v>0</v>
      </c>
      <c r="X716">
        <v>0</v>
      </c>
      <c r="Y716">
        <v>0</v>
      </c>
      <c r="Z716">
        <v>0</v>
      </c>
      <c r="AA716">
        <v>0</v>
      </c>
      <c r="AB716">
        <v>0</v>
      </c>
      <c r="AC716">
        <v>0</v>
      </c>
      <c r="AD716">
        <v>0</v>
      </c>
      <c r="AE716">
        <v>0</v>
      </c>
    </row>
    <row r="717" spans="1:31" x14ac:dyDescent="0.2">
      <c r="A717">
        <v>1051</v>
      </c>
      <c r="B717">
        <v>1</v>
      </c>
      <c r="C717" t="s">
        <v>277</v>
      </c>
      <c r="D717" t="s">
        <v>240</v>
      </c>
      <c r="E717">
        <v>41106</v>
      </c>
      <c r="F717">
        <v>40410</v>
      </c>
      <c r="G717" t="s">
        <v>561</v>
      </c>
      <c r="H717">
        <v>0</v>
      </c>
      <c r="I717">
        <v>0</v>
      </c>
      <c r="J717">
        <v>0</v>
      </c>
      <c r="K717">
        <v>0</v>
      </c>
      <c r="L717">
        <v>0</v>
      </c>
      <c r="M717">
        <v>0</v>
      </c>
      <c r="N717">
        <v>0</v>
      </c>
      <c r="O717">
        <v>0</v>
      </c>
      <c r="P717">
        <v>0</v>
      </c>
      <c r="Q717">
        <v>0</v>
      </c>
      <c r="R717">
        <v>0</v>
      </c>
      <c r="S717">
        <v>0</v>
      </c>
      <c r="T717">
        <v>0</v>
      </c>
      <c r="U717">
        <v>0</v>
      </c>
      <c r="V717">
        <v>0</v>
      </c>
      <c r="W717">
        <v>0</v>
      </c>
      <c r="X717">
        <v>0</v>
      </c>
      <c r="Y717">
        <v>0</v>
      </c>
      <c r="Z717">
        <v>0</v>
      </c>
      <c r="AA717">
        <v>0</v>
      </c>
      <c r="AB717">
        <v>0</v>
      </c>
      <c r="AC717">
        <v>0</v>
      </c>
      <c r="AD717">
        <v>0</v>
      </c>
      <c r="AE717">
        <v>0</v>
      </c>
    </row>
    <row r="718" spans="1:31" x14ac:dyDescent="0.2">
      <c r="A718">
        <v>1052</v>
      </c>
      <c r="B718">
        <v>1</v>
      </c>
      <c r="C718" t="s">
        <v>278</v>
      </c>
      <c r="D718" t="s">
        <v>240</v>
      </c>
      <c r="E718">
        <v>41106</v>
      </c>
      <c r="F718">
        <v>40410</v>
      </c>
      <c r="G718" t="s">
        <v>561</v>
      </c>
      <c r="H718">
        <v>0</v>
      </c>
      <c r="I718">
        <v>0</v>
      </c>
      <c r="J718">
        <v>0</v>
      </c>
      <c r="K718">
        <v>0</v>
      </c>
      <c r="L718">
        <v>0</v>
      </c>
      <c r="M718">
        <v>0</v>
      </c>
      <c r="N718">
        <v>0</v>
      </c>
      <c r="O718">
        <v>0</v>
      </c>
      <c r="P718">
        <v>0</v>
      </c>
      <c r="Q718">
        <v>0</v>
      </c>
      <c r="R718">
        <v>0</v>
      </c>
      <c r="S718">
        <v>0</v>
      </c>
      <c r="T718">
        <v>0</v>
      </c>
      <c r="U718">
        <v>0</v>
      </c>
      <c r="V718">
        <v>0</v>
      </c>
      <c r="W718">
        <v>0</v>
      </c>
      <c r="X718">
        <v>0</v>
      </c>
      <c r="Y718">
        <v>0</v>
      </c>
      <c r="Z718">
        <v>0</v>
      </c>
      <c r="AA718">
        <v>0</v>
      </c>
      <c r="AB718">
        <v>0</v>
      </c>
      <c r="AC718">
        <v>0</v>
      </c>
      <c r="AD718">
        <v>0</v>
      </c>
      <c r="AE718">
        <v>0</v>
      </c>
    </row>
    <row r="719" spans="1:31" x14ac:dyDescent="0.2">
      <c r="A719">
        <v>1053</v>
      </c>
      <c r="B719">
        <v>1</v>
      </c>
      <c r="C719" t="s">
        <v>279</v>
      </c>
      <c r="D719" t="s">
        <v>240</v>
      </c>
      <c r="E719">
        <v>41106</v>
      </c>
      <c r="F719">
        <v>40410</v>
      </c>
      <c r="G719" t="s">
        <v>561</v>
      </c>
      <c r="H719">
        <v>0</v>
      </c>
      <c r="I719">
        <v>0</v>
      </c>
      <c r="J719">
        <v>0</v>
      </c>
      <c r="K719">
        <v>0</v>
      </c>
      <c r="L719">
        <v>0</v>
      </c>
      <c r="M719">
        <v>0</v>
      </c>
      <c r="N719">
        <v>0</v>
      </c>
      <c r="O719">
        <v>0</v>
      </c>
      <c r="P719">
        <v>0</v>
      </c>
      <c r="Q719">
        <v>0</v>
      </c>
      <c r="R719">
        <v>0</v>
      </c>
      <c r="S719">
        <v>0</v>
      </c>
      <c r="T719">
        <v>0</v>
      </c>
      <c r="U719">
        <v>0</v>
      </c>
      <c r="V719">
        <v>0</v>
      </c>
      <c r="W719">
        <v>0</v>
      </c>
      <c r="X719">
        <v>0</v>
      </c>
      <c r="Y719">
        <v>0</v>
      </c>
      <c r="Z719">
        <v>0</v>
      </c>
      <c r="AA719">
        <v>0</v>
      </c>
      <c r="AB719">
        <v>0</v>
      </c>
      <c r="AC719">
        <v>0</v>
      </c>
      <c r="AD719">
        <v>0</v>
      </c>
      <c r="AE719">
        <v>0</v>
      </c>
    </row>
    <row r="720" spans="1:31" x14ac:dyDescent="0.2">
      <c r="A720">
        <v>1054</v>
      </c>
      <c r="B720">
        <v>1</v>
      </c>
      <c r="C720" t="s">
        <v>280</v>
      </c>
      <c r="D720" t="s">
        <v>240</v>
      </c>
      <c r="E720">
        <v>41106</v>
      </c>
      <c r="F720">
        <v>40410</v>
      </c>
      <c r="G720" t="s">
        <v>561</v>
      </c>
      <c r="H720">
        <v>0</v>
      </c>
      <c r="I720">
        <v>0</v>
      </c>
      <c r="J720">
        <v>0</v>
      </c>
      <c r="K720">
        <v>0</v>
      </c>
      <c r="L720">
        <v>0</v>
      </c>
      <c r="M720">
        <v>0</v>
      </c>
      <c r="N720">
        <v>0</v>
      </c>
      <c r="O720">
        <v>0</v>
      </c>
      <c r="P720">
        <v>0</v>
      </c>
      <c r="Q720">
        <v>0</v>
      </c>
      <c r="R720">
        <v>0</v>
      </c>
      <c r="S720">
        <v>0</v>
      </c>
      <c r="T720">
        <v>0</v>
      </c>
      <c r="U720">
        <v>0</v>
      </c>
      <c r="V720">
        <v>0</v>
      </c>
      <c r="W720">
        <v>0</v>
      </c>
      <c r="X720">
        <v>0</v>
      </c>
      <c r="Y720">
        <v>0</v>
      </c>
      <c r="Z720">
        <v>0</v>
      </c>
      <c r="AA720">
        <v>0</v>
      </c>
      <c r="AB720">
        <v>0</v>
      </c>
      <c r="AC720">
        <v>0</v>
      </c>
      <c r="AD720">
        <v>0</v>
      </c>
      <c r="AE720">
        <v>0</v>
      </c>
    </row>
    <row r="721" spans="1:31" x14ac:dyDescent="0.2">
      <c r="A721">
        <v>1055</v>
      </c>
      <c r="B721">
        <v>1</v>
      </c>
      <c r="C721" t="s">
        <v>281</v>
      </c>
      <c r="D721" t="s">
        <v>240</v>
      </c>
      <c r="E721">
        <v>41106</v>
      </c>
      <c r="F721">
        <v>40410</v>
      </c>
      <c r="G721" t="s">
        <v>561</v>
      </c>
      <c r="H721">
        <v>0</v>
      </c>
      <c r="I721">
        <v>0</v>
      </c>
      <c r="J721">
        <v>0</v>
      </c>
      <c r="K721">
        <v>0</v>
      </c>
      <c r="L721">
        <v>0</v>
      </c>
      <c r="M721">
        <v>0</v>
      </c>
      <c r="N721">
        <v>0</v>
      </c>
      <c r="O721">
        <v>0</v>
      </c>
      <c r="P721">
        <v>0</v>
      </c>
      <c r="Q721">
        <v>0</v>
      </c>
      <c r="R721">
        <v>0</v>
      </c>
      <c r="S721">
        <v>0</v>
      </c>
      <c r="T721">
        <v>0</v>
      </c>
      <c r="U721">
        <v>0</v>
      </c>
      <c r="V721">
        <v>0</v>
      </c>
      <c r="W721">
        <v>0</v>
      </c>
      <c r="X721">
        <v>0</v>
      </c>
      <c r="Y721">
        <v>0</v>
      </c>
      <c r="Z721">
        <v>0</v>
      </c>
      <c r="AA721">
        <v>0</v>
      </c>
      <c r="AB721">
        <v>0</v>
      </c>
      <c r="AC721">
        <v>0</v>
      </c>
      <c r="AD721">
        <v>0</v>
      </c>
      <c r="AE721">
        <v>0</v>
      </c>
    </row>
    <row r="722" spans="1:31" x14ac:dyDescent="0.2">
      <c r="A722">
        <v>1056</v>
      </c>
      <c r="B722">
        <v>1</v>
      </c>
      <c r="C722" t="s">
        <v>282</v>
      </c>
      <c r="D722" t="s">
        <v>240</v>
      </c>
      <c r="E722">
        <v>41107</v>
      </c>
      <c r="F722">
        <v>40410</v>
      </c>
      <c r="G722" t="s">
        <v>561</v>
      </c>
      <c r="H722">
        <v>0</v>
      </c>
      <c r="I722">
        <v>0</v>
      </c>
      <c r="J722">
        <v>0</v>
      </c>
      <c r="K722">
        <v>0</v>
      </c>
      <c r="L722">
        <v>0</v>
      </c>
      <c r="M722">
        <v>0</v>
      </c>
      <c r="N722">
        <v>0</v>
      </c>
      <c r="O722">
        <v>0</v>
      </c>
      <c r="P722">
        <v>0</v>
      </c>
      <c r="Q722">
        <v>0</v>
      </c>
      <c r="R722">
        <v>0</v>
      </c>
      <c r="S722">
        <v>0</v>
      </c>
      <c r="T722">
        <v>0</v>
      </c>
      <c r="U722">
        <v>0</v>
      </c>
      <c r="V722">
        <v>0</v>
      </c>
      <c r="W722">
        <v>0</v>
      </c>
      <c r="X722">
        <v>0</v>
      </c>
      <c r="Y722">
        <v>0</v>
      </c>
      <c r="Z722">
        <v>0</v>
      </c>
      <c r="AA722">
        <v>0</v>
      </c>
      <c r="AB722">
        <v>0</v>
      </c>
      <c r="AC722">
        <v>0</v>
      </c>
      <c r="AD722">
        <v>0</v>
      </c>
      <c r="AE722">
        <v>0</v>
      </c>
    </row>
    <row r="723" spans="1:31" x14ac:dyDescent="0.2">
      <c r="A723">
        <v>1057</v>
      </c>
      <c r="B723">
        <v>1</v>
      </c>
      <c r="C723" t="s">
        <v>283</v>
      </c>
      <c r="D723" t="s">
        <v>240</v>
      </c>
      <c r="E723">
        <v>41104</v>
      </c>
      <c r="F723">
        <v>40410</v>
      </c>
      <c r="G723" t="s">
        <v>561</v>
      </c>
      <c r="H723">
        <v>0</v>
      </c>
      <c r="I723">
        <v>0</v>
      </c>
      <c r="J723">
        <v>0</v>
      </c>
      <c r="K723">
        <v>0</v>
      </c>
      <c r="L723">
        <v>0</v>
      </c>
      <c r="M723">
        <v>0</v>
      </c>
      <c r="N723">
        <v>0</v>
      </c>
      <c r="O723">
        <v>0</v>
      </c>
      <c r="P723">
        <v>0</v>
      </c>
      <c r="Q723">
        <v>0</v>
      </c>
      <c r="R723">
        <v>0</v>
      </c>
      <c r="S723">
        <v>0</v>
      </c>
      <c r="T723">
        <v>0</v>
      </c>
      <c r="U723">
        <v>0</v>
      </c>
      <c r="V723">
        <v>0</v>
      </c>
      <c r="W723">
        <v>0</v>
      </c>
      <c r="X723">
        <v>0</v>
      </c>
      <c r="Y723">
        <v>0</v>
      </c>
      <c r="Z723">
        <v>0</v>
      </c>
      <c r="AA723">
        <v>0</v>
      </c>
      <c r="AB723">
        <v>0</v>
      </c>
      <c r="AC723">
        <v>0</v>
      </c>
      <c r="AD723">
        <v>0</v>
      </c>
      <c r="AE723">
        <v>0</v>
      </c>
    </row>
    <row r="724" spans="1:31" x14ac:dyDescent="0.2">
      <c r="A724">
        <v>1058</v>
      </c>
      <c r="B724">
        <v>1</v>
      </c>
      <c r="C724" t="s">
        <v>284</v>
      </c>
      <c r="D724" t="s">
        <v>240</v>
      </c>
      <c r="E724">
        <v>41105</v>
      </c>
      <c r="F724">
        <v>40410</v>
      </c>
      <c r="G724" t="s">
        <v>561</v>
      </c>
      <c r="H724">
        <v>0</v>
      </c>
      <c r="I724">
        <v>0</v>
      </c>
      <c r="J724">
        <v>0</v>
      </c>
      <c r="K724">
        <v>0</v>
      </c>
      <c r="L724">
        <v>0</v>
      </c>
      <c r="M724">
        <v>0</v>
      </c>
      <c r="N724">
        <v>0</v>
      </c>
      <c r="O724">
        <v>0</v>
      </c>
      <c r="P724">
        <v>0</v>
      </c>
      <c r="Q724">
        <v>0</v>
      </c>
      <c r="R724">
        <v>0</v>
      </c>
      <c r="S724">
        <v>0</v>
      </c>
      <c r="T724">
        <v>0</v>
      </c>
      <c r="U724">
        <v>0</v>
      </c>
      <c r="V724">
        <v>0</v>
      </c>
      <c r="W724">
        <v>0</v>
      </c>
      <c r="X724">
        <v>0</v>
      </c>
      <c r="Y724">
        <v>0</v>
      </c>
      <c r="Z724">
        <v>0</v>
      </c>
      <c r="AA724">
        <v>0</v>
      </c>
      <c r="AB724">
        <v>0</v>
      </c>
      <c r="AC724">
        <v>0</v>
      </c>
      <c r="AD724">
        <v>0</v>
      </c>
      <c r="AE724">
        <v>0</v>
      </c>
    </row>
    <row r="725" spans="1:31" x14ac:dyDescent="0.2">
      <c r="A725">
        <v>1059</v>
      </c>
      <c r="B725">
        <v>1</v>
      </c>
      <c r="C725" t="s">
        <v>285</v>
      </c>
      <c r="D725" t="s">
        <v>240</v>
      </c>
      <c r="E725">
        <v>41105</v>
      </c>
      <c r="F725">
        <v>40410</v>
      </c>
      <c r="G725" t="s">
        <v>561</v>
      </c>
      <c r="H725">
        <v>0</v>
      </c>
      <c r="I725">
        <v>0</v>
      </c>
      <c r="J725">
        <v>0</v>
      </c>
      <c r="K725">
        <v>0</v>
      </c>
      <c r="L725">
        <v>0</v>
      </c>
      <c r="M725">
        <v>0</v>
      </c>
      <c r="N725">
        <v>0</v>
      </c>
      <c r="O725">
        <v>0</v>
      </c>
      <c r="P725">
        <v>0</v>
      </c>
      <c r="Q725">
        <v>0</v>
      </c>
      <c r="R725">
        <v>0</v>
      </c>
      <c r="S725">
        <v>0</v>
      </c>
      <c r="T725">
        <v>0</v>
      </c>
      <c r="U725">
        <v>0</v>
      </c>
      <c r="V725">
        <v>15000</v>
      </c>
      <c r="W725">
        <v>0</v>
      </c>
      <c r="X725">
        <v>0</v>
      </c>
      <c r="Y725">
        <v>0</v>
      </c>
      <c r="Z725">
        <v>0</v>
      </c>
      <c r="AA725">
        <v>0</v>
      </c>
      <c r="AB725">
        <v>0</v>
      </c>
      <c r="AC725">
        <v>0</v>
      </c>
      <c r="AD725">
        <v>0</v>
      </c>
      <c r="AE725">
        <v>0</v>
      </c>
    </row>
    <row r="726" spans="1:31" x14ac:dyDescent="0.2">
      <c r="A726">
        <v>1060</v>
      </c>
      <c r="B726">
        <v>1</v>
      </c>
      <c r="C726" t="s">
        <v>286</v>
      </c>
      <c r="D726" t="s">
        <v>240</v>
      </c>
      <c r="E726">
        <v>41107</v>
      </c>
      <c r="F726">
        <v>40410</v>
      </c>
      <c r="G726" t="s">
        <v>561</v>
      </c>
      <c r="H726">
        <v>0</v>
      </c>
      <c r="I726">
        <v>0</v>
      </c>
      <c r="J726">
        <v>0</v>
      </c>
      <c r="K726">
        <v>0</v>
      </c>
      <c r="L726">
        <v>0</v>
      </c>
      <c r="M726">
        <v>0</v>
      </c>
      <c r="N726">
        <v>0</v>
      </c>
      <c r="O726">
        <v>0</v>
      </c>
      <c r="P726">
        <v>0</v>
      </c>
      <c r="Q726">
        <v>0</v>
      </c>
      <c r="R726">
        <v>0</v>
      </c>
      <c r="S726">
        <v>0</v>
      </c>
      <c r="T726">
        <v>0</v>
      </c>
      <c r="U726">
        <v>0</v>
      </c>
      <c r="V726">
        <v>0</v>
      </c>
      <c r="W726">
        <v>0</v>
      </c>
      <c r="X726">
        <v>0</v>
      </c>
      <c r="Y726">
        <v>0</v>
      </c>
      <c r="Z726">
        <v>0</v>
      </c>
      <c r="AA726">
        <v>0</v>
      </c>
      <c r="AB726">
        <v>0</v>
      </c>
      <c r="AC726">
        <v>0</v>
      </c>
      <c r="AD726">
        <v>0</v>
      </c>
      <c r="AE726">
        <v>0</v>
      </c>
    </row>
    <row r="727" spans="1:31" x14ac:dyDescent="0.2">
      <c r="A727">
        <v>1061</v>
      </c>
      <c r="B727">
        <v>1</v>
      </c>
      <c r="C727" t="s">
        <v>287</v>
      </c>
      <c r="D727" t="s">
        <v>240</v>
      </c>
      <c r="E727">
        <v>41105</v>
      </c>
      <c r="F727">
        <v>40410</v>
      </c>
      <c r="G727" t="s">
        <v>561</v>
      </c>
      <c r="H727">
        <v>0</v>
      </c>
      <c r="I727">
        <v>0</v>
      </c>
      <c r="J727">
        <v>0</v>
      </c>
      <c r="K727">
        <v>0</v>
      </c>
      <c r="L727">
        <v>0</v>
      </c>
      <c r="M727">
        <v>0</v>
      </c>
      <c r="N727">
        <v>0</v>
      </c>
      <c r="O727">
        <v>0</v>
      </c>
      <c r="P727">
        <v>0</v>
      </c>
      <c r="Q727">
        <v>0</v>
      </c>
      <c r="R727">
        <v>0</v>
      </c>
      <c r="S727">
        <v>0</v>
      </c>
      <c r="T727">
        <v>0</v>
      </c>
      <c r="U727">
        <v>0</v>
      </c>
      <c r="V727">
        <v>0</v>
      </c>
      <c r="W727">
        <v>0</v>
      </c>
      <c r="X727">
        <v>0</v>
      </c>
      <c r="Y727">
        <v>0</v>
      </c>
      <c r="Z727">
        <v>0</v>
      </c>
      <c r="AA727">
        <v>0</v>
      </c>
      <c r="AB727">
        <v>0</v>
      </c>
      <c r="AC727">
        <v>0</v>
      </c>
      <c r="AD727">
        <v>0</v>
      </c>
      <c r="AE727">
        <v>0</v>
      </c>
    </row>
    <row r="728" spans="1:31" x14ac:dyDescent="0.2">
      <c r="A728">
        <v>1062</v>
      </c>
      <c r="B728">
        <v>1</v>
      </c>
      <c r="C728" t="s">
        <v>288</v>
      </c>
      <c r="D728" t="s">
        <v>240</v>
      </c>
      <c r="E728">
        <v>41107</v>
      </c>
      <c r="F728">
        <v>40410</v>
      </c>
      <c r="G728" t="s">
        <v>561</v>
      </c>
      <c r="H728">
        <v>0</v>
      </c>
      <c r="I728">
        <v>0</v>
      </c>
      <c r="J728">
        <v>0</v>
      </c>
      <c r="K728">
        <v>0</v>
      </c>
      <c r="L728">
        <v>0</v>
      </c>
      <c r="M728">
        <v>0</v>
      </c>
      <c r="N728">
        <v>0</v>
      </c>
      <c r="O728">
        <v>0</v>
      </c>
      <c r="P728">
        <v>0</v>
      </c>
      <c r="Q728">
        <v>0</v>
      </c>
      <c r="R728">
        <v>0</v>
      </c>
      <c r="S728">
        <v>0</v>
      </c>
      <c r="T728">
        <v>0</v>
      </c>
      <c r="U728">
        <v>0</v>
      </c>
      <c r="V728">
        <v>0</v>
      </c>
      <c r="W728">
        <v>0</v>
      </c>
      <c r="X728">
        <v>0</v>
      </c>
      <c r="Y728">
        <v>0</v>
      </c>
      <c r="Z728">
        <v>0</v>
      </c>
      <c r="AA728">
        <v>0</v>
      </c>
      <c r="AB728">
        <v>0</v>
      </c>
      <c r="AC728">
        <v>0</v>
      </c>
      <c r="AD728">
        <v>0</v>
      </c>
      <c r="AE728">
        <v>0</v>
      </c>
    </row>
    <row r="729" spans="1:31" x14ac:dyDescent="0.2">
      <c r="A729">
        <v>1064</v>
      </c>
      <c r="B729">
        <v>1</v>
      </c>
      <c r="C729" t="s">
        <v>289</v>
      </c>
      <c r="D729" t="s">
        <v>240</v>
      </c>
      <c r="E729">
        <v>41106</v>
      </c>
      <c r="F729">
        <v>40410</v>
      </c>
      <c r="G729" t="s">
        <v>561</v>
      </c>
      <c r="H729">
        <v>0</v>
      </c>
      <c r="I729">
        <v>0</v>
      </c>
      <c r="J729">
        <v>0</v>
      </c>
      <c r="K729">
        <v>0</v>
      </c>
      <c r="L729">
        <v>0</v>
      </c>
      <c r="M729">
        <v>0</v>
      </c>
      <c r="N729">
        <v>0</v>
      </c>
      <c r="O729">
        <v>0</v>
      </c>
      <c r="P729">
        <v>0</v>
      </c>
      <c r="Q729">
        <v>0</v>
      </c>
      <c r="R729">
        <v>0</v>
      </c>
      <c r="S729">
        <v>0</v>
      </c>
      <c r="T729">
        <v>0</v>
      </c>
      <c r="U729">
        <v>25000</v>
      </c>
      <c r="V729">
        <v>0</v>
      </c>
      <c r="W729">
        <v>0</v>
      </c>
      <c r="X729">
        <v>0</v>
      </c>
      <c r="Y729">
        <v>0</v>
      </c>
      <c r="Z729">
        <v>0</v>
      </c>
      <c r="AA729">
        <v>0</v>
      </c>
      <c r="AB729">
        <v>0</v>
      </c>
      <c r="AC729">
        <v>0</v>
      </c>
      <c r="AD729">
        <v>0</v>
      </c>
      <c r="AE729">
        <v>0</v>
      </c>
    </row>
    <row r="730" spans="1:31" x14ac:dyDescent="0.2">
      <c r="A730">
        <v>1065</v>
      </c>
      <c r="B730">
        <v>1</v>
      </c>
      <c r="C730" t="s">
        <v>290</v>
      </c>
      <c r="D730" t="s">
        <v>240</v>
      </c>
      <c r="E730">
        <v>41106</v>
      </c>
      <c r="F730">
        <v>40410</v>
      </c>
      <c r="G730" t="s">
        <v>561</v>
      </c>
      <c r="H730">
        <v>0</v>
      </c>
      <c r="I730">
        <v>0</v>
      </c>
      <c r="J730">
        <v>0</v>
      </c>
      <c r="K730">
        <v>0</v>
      </c>
      <c r="L730">
        <v>0</v>
      </c>
      <c r="M730">
        <v>0</v>
      </c>
      <c r="N730">
        <v>0</v>
      </c>
      <c r="O730">
        <v>0</v>
      </c>
      <c r="P730">
        <v>0</v>
      </c>
      <c r="Q730">
        <v>0</v>
      </c>
      <c r="R730">
        <v>0</v>
      </c>
      <c r="S730">
        <v>0</v>
      </c>
      <c r="T730">
        <v>0</v>
      </c>
      <c r="U730">
        <v>0</v>
      </c>
      <c r="V730">
        <v>0</v>
      </c>
      <c r="W730">
        <v>0</v>
      </c>
      <c r="X730">
        <v>0</v>
      </c>
      <c r="Y730">
        <v>0</v>
      </c>
      <c r="Z730">
        <v>0</v>
      </c>
      <c r="AA730">
        <v>0</v>
      </c>
      <c r="AB730">
        <v>0</v>
      </c>
      <c r="AC730">
        <v>0</v>
      </c>
      <c r="AD730">
        <v>0</v>
      </c>
      <c r="AE730">
        <v>0</v>
      </c>
    </row>
    <row r="731" spans="1:31" x14ac:dyDescent="0.2">
      <c r="A731">
        <v>1066</v>
      </c>
      <c r="B731">
        <v>1</v>
      </c>
      <c r="C731" t="s">
        <v>291</v>
      </c>
      <c r="D731" t="s">
        <v>240</v>
      </c>
      <c r="E731">
        <v>41106</v>
      </c>
      <c r="F731">
        <v>40410</v>
      </c>
      <c r="G731" t="s">
        <v>561</v>
      </c>
      <c r="H731">
        <v>0</v>
      </c>
      <c r="I731">
        <v>0</v>
      </c>
      <c r="J731">
        <v>0</v>
      </c>
      <c r="K731">
        <v>0</v>
      </c>
      <c r="L731">
        <v>0</v>
      </c>
      <c r="M731">
        <v>0</v>
      </c>
      <c r="N731">
        <v>0</v>
      </c>
      <c r="O731">
        <v>0</v>
      </c>
      <c r="P731">
        <v>0</v>
      </c>
      <c r="Q731">
        <v>0</v>
      </c>
      <c r="R731">
        <v>0</v>
      </c>
      <c r="S731">
        <v>0</v>
      </c>
      <c r="T731">
        <v>0</v>
      </c>
      <c r="U731">
        <v>0</v>
      </c>
      <c r="V731">
        <v>0</v>
      </c>
      <c r="W731">
        <v>0</v>
      </c>
      <c r="X731">
        <v>0</v>
      </c>
      <c r="Y731">
        <v>0</v>
      </c>
      <c r="Z731">
        <v>0</v>
      </c>
      <c r="AA731">
        <v>0</v>
      </c>
      <c r="AB731">
        <v>0</v>
      </c>
      <c r="AC731">
        <v>0</v>
      </c>
      <c r="AD731">
        <v>0</v>
      </c>
      <c r="AE731">
        <v>0</v>
      </c>
    </row>
    <row r="732" spans="1:31" x14ac:dyDescent="0.2">
      <c r="A732">
        <v>1067</v>
      </c>
      <c r="B732">
        <v>1</v>
      </c>
      <c r="C732" t="s">
        <v>292</v>
      </c>
      <c r="D732" t="s">
        <v>240</v>
      </c>
      <c r="E732">
        <v>41106</v>
      </c>
      <c r="F732">
        <v>40410</v>
      </c>
      <c r="G732" t="s">
        <v>561</v>
      </c>
      <c r="H732">
        <v>0</v>
      </c>
      <c r="I732">
        <v>0</v>
      </c>
      <c r="J732">
        <v>0</v>
      </c>
      <c r="K732">
        <v>0</v>
      </c>
      <c r="L732">
        <v>0</v>
      </c>
      <c r="M732">
        <v>0</v>
      </c>
      <c r="N732">
        <v>0</v>
      </c>
      <c r="O732">
        <v>0</v>
      </c>
      <c r="P732">
        <v>0</v>
      </c>
      <c r="Q732">
        <v>0</v>
      </c>
      <c r="R732">
        <v>0</v>
      </c>
      <c r="S732">
        <v>0</v>
      </c>
      <c r="T732">
        <v>0</v>
      </c>
      <c r="U732">
        <v>200000</v>
      </c>
      <c r="V732">
        <v>0</v>
      </c>
      <c r="W732">
        <v>0</v>
      </c>
      <c r="X732">
        <v>0</v>
      </c>
      <c r="Y732">
        <v>0</v>
      </c>
      <c r="Z732">
        <v>0</v>
      </c>
      <c r="AA732">
        <v>0</v>
      </c>
      <c r="AB732">
        <v>0</v>
      </c>
      <c r="AC732">
        <v>0</v>
      </c>
      <c r="AD732">
        <v>0</v>
      </c>
      <c r="AE732">
        <v>0</v>
      </c>
    </row>
    <row r="733" spans="1:31" x14ac:dyDescent="0.2">
      <c r="A733">
        <v>1067</v>
      </c>
      <c r="B733">
        <v>2</v>
      </c>
      <c r="C733" t="s">
        <v>292</v>
      </c>
      <c r="D733" t="s">
        <v>240</v>
      </c>
      <c r="E733">
        <v>41106</v>
      </c>
      <c r="F733">
        <v>40410</v>
      </c>
      <c r="G733" t="s">
        <v>561</v>
      </c>
      <c r="H733">
        <v>0</v>
      </c>
      <c r="I733">
        <v>0</v>
      </c>
      <c r="J733">
        <v>0</v>
      </c>
      <c r="K733">
        <v>0</v>
      </c>
      <c r="L733">
        <v>0</v>
      </c>
      <c r="M733">
        <v>0</v>
      </c>
      <c r="N733">
        <v>0</v>
      </c>
      <c r="O733">
        <v>0</v>
      </c>
      <c r="P733">
        <v>0</v>
      </c>
      <c r="Q733">
        <v>0</v>
      </c>
      <c r="R733">
        <v>0</v>
      </c>
      <c r="S733">
        <v>0</v>
      </c>
      <c r="T733">
        <v>0</v>
      </c>
      <c r="U733">
        <v>0</v>
      </c>
      <c r="V733">
        <v>0</v>
      </c>
      <c r="W733">
        <v>0</v>
      </c>
      <c r="X733">
        <v>0</v>
      </c>
      <c r="Y733">
        <v>0</v>
      </c>
      <c r="Z733">
        <v>0</v>
      </c>
      <c r="AA733">
        <v>0</v>
      </c>
      <c r="AB733">
        <v>0</v>
      </c>
      <c r="AC733">
        <v>0</v>
      </c>
      <c r="AD733">
        <v>0</v>
      </c>
      <c r="AE733">
        <v>0</v>
      </c>
    </row>
    <row r="734" spans="1:31" x14ac:dyDescent="0.2">
      <c r="A734">
        <v>1067</v>
      </c>
      <c r="B734">
        <v>3</v>
      </c>
      <c r="C734" t="s">
        <v>292</v>
      </c>
      <c r="D734" t="s">
        <v>240</v>
      </c>
      <c r="E734">
        <v>41106</v>
      </c>
      <c r="F734">
        <v>40410</v>
      </c>
      <c r="G734" t="s">
        <v>561</v>
      </c>
      <c r="H734">
        <v>0</v>
      </c>
      <c r="I734">
        <v>0</v>
      </c>
      <c r="J734">
        <v>0</v>
      </c>
      <c r="K734">
        <v>0</v>
      </c>
      <c r="L734">
        <v>0</v>
      </c>
      <c r="M734">
        <v>0</v>
      </c>
      <c r="N734">
        <v>0</v>
      </c>
      <c r="O734">
        <v>0</v>
      </c>
      <c r="P734">
        <v>0</v>
      </c>
      <c r="Q734">
        <v>0</v>
      </c>
      <c r="R734">
        <v>0</v>
      </c>
      <c r="S734">
        <v>0</v>
      </c>
      <c r="T734">
        <v>0</v>
      </c>
      <c r="U734">
        <v>0</v>
      </c>
      <c r="V734">
        <v>0</v>
      </c>
      <c r="W734">
        <v>0</v>
      </c>
      <c r="X734">
        <v>0</v>
      </c>
      <c r="Y734">
        <v>0</v>
      </c>
      <c r="Z734">
        <v>0</v>
      </c>
      <c r="AA734">
        <v>0</v>
      </c>
      <c r="AB734">
        <v>0</v>
      </c>
      <c r="AC734">
        <v>0</v>
      </c>
      <c r="AD734">
        <v>0</v>
      </c>
      <c r="AE734">
        <v>0</v>
      </c>
    </row>
    <row r="735" spans="1:31" x14ac:dyDescent="0.2">
      <c r="A735">
        <v>1067</v>
      </c>
      <c r="B735">
        <v>4</v>
      </c>
      <c r="C735" t="s">
        <v>292</v>
      </c>
      <c r="D735" t="s">
        <v>240</v>
      </c>
      <c r="E735">
        <v>41106</v>
      </c>
      <c r="F735">
        <v>40410</v>
      </c>
      <c r="G735" t="s">
        <v>561</v>
      </c>
      <c r="H735">
        <v>0</v>
      </c>
      <c r="I735">
        <v>0</v>
      </c>
      <c r="J735">
        <v>0</v>
      </c>
      <c r="K735">
        <v>0</v>
      </c>
      <c r="L735">
        <v>0</v>
      </c>
      <c r="M735">
        <v>0</v>
      </c>
      <c r="N735">
        <v>0</v>
      </c>
      <c r="O735">
        <v>0</v>
      </c>
      <c r="P735">
        <v>0</v>
      </c>
      <c r="Q735">
        <v>0</v>
      </c>
      <c r="R735">
        <v>0</v>
      </c>
      <c r="S735">
        <v>0</v>
      </c>
      <c r="T735">
        <v>0</v>
      </c>
      <c r="U735">
        <v>0</v>
      </c>
      <c r="V735">
        <v>0</v>
      </c>
      <c r="W735">
        <v>0</v>
      </c>
      <c r="X735">
        <v>0</v>
      </c>
      <c r="Y735">
        <v>0</v>
      </c>
      <c r="Z735">
        <v>0</v>
      </c>
      <c r="AA735">
        <v>0</v>
      </c>
      <c r="AB735">
        <v>0</v>
      </c>
      <c r="AC735">
        <v>0</v>
      </c>
      <c r="AD735">
        <v>0</v>
      </c>
      <c r="AE735">
        <v>0</v>
      </c>
    </row>
    <row r="736" spans="1:31" x14ac:dyDescent="0.2">
      <c r="A736">
        <v>1067</v>
      </c>
      <c r="B736">
        <v>5</v>
      </c>
      <c r="C736" t="s">
        <v>292</v>
      </c>
      <c r="D736" t="s">
        <v>240</v>
      </c>
      <c r="E736">
        <v>41106</v>
      </c>
      <c r="F736">
        <v>40410</v>
      </c>
      <c r="G736" t="s">
        <v>561</v>
      </c>
      <c r="H736">
        <v>0</v>
      </c>
      <c r="I736">
        <v>0</v>
      </c>
      <c r="J736">
        <v>0</v>
      </c>
      <c r="K736">
        <v>0</v>
      </c>
      <c r="L736">
        <v>0</v>
      </c>
      <c r="M736">
        <v>0</v>
      </c>
      <c r="N736">
        <v>0</v>
      </c>
      <c r="O736">
        <v>0</v>
      </c>
      <c r="P736">
        <v>0</v>
      </c>
      <c r="Q736">
        <v>0</v>
      </c>
      <c r="R736">
        <v>0</v>
      </c>
      <c r="S736">
        <v>0</v>
      </c>
      <c r="T736">
        <v>0</v>
      </c>
      <c r="U736">
        <v>0</v>
      </c>
      <c r="V736">
        <v>0</v>
      </c>
      <c r="W736">
        <v>0</v>
      </c>
      <c r="X736">
        <v>0</v>
      </c>
      <c r="Y736">
        <v>0</v>
      </c>
      <c r="Z736">
        <v>0</v>
      </c>
      <c r="AA736">
        <v>0</v>
      </c>
      <c r="AB736">
        <v>0</v>
      </c>
      <c r="AC736">
        <v>0</v>
      </c>
      <c r="AD736">
        <v>0</v>
      </c>
      <c r="AE736">
        <v>0</v>
      </c>
    </row>
    <row r="737" spans="1:31" x14ac:dyDescent="0.2">
      <c r="A737">
        <v>1068</v>
      </c>
      <c r="B737">
        <v>1</v>
      </c>
      <c r="C737" t="s">
        <v>293</v>
      </c>
      <c r="D737" t="s">
        <v>240</v>
      </c>
      <c r="E737">
        <v>41106</v>
      </c>
      <c r="F737">
        <v>40410</v>
      </c>
      <c r="G737" t="s">
        <v>561</v>
      </c>
      <c r="H737">
        <v>0</v>
      </c>
      <c r="I737">
        <v>0</v>
      </c>
      <c r="J737">
        <v>0</v>
      </c>
      <c r="K737">
        <v>0</v>
      </c>
      <c r="L737">
        <v>0</v>
      </c>
      <c r="M737">
        <v>0</v>
      </c>
      <c r="N737">
        <v>0</v>
      </c>
      <c r="O737">
        <v>0</v>
      </c>
      <c r="P737">
        <v>0</v>
      </c>
      <c r="Q737">
        <v>0</v>
      </c>
      <c r="R737">
        <v>0</v>
      </c>
      <c r="S737">
        <v>0</v>
      </c>
      <c r="T737">
        <v>0</v>
      </c>
      <c r="U737">
        <v>0</v>
      </c>
      <c r="V737">
        <v>0</v>
      </c>
      <c r="W737">
        <v>0</v>
      </c>
      <c r="X737">
        <v>0</v>
      </c>
      <c r="Y737">
        <v>0</v>
      </c>
      <c r="Z737">
        <v>0</v>
      </c>
      <c r="AA737">
        <v>0</v>
      </c>
      <c r="AB737">
        <v>0</v>
      </c>
      <c r="AC737">
        <v>0</v>
      </c>
      <c r="AD737">
        <v>5000</v>
      </c>
      <c r="AE737">
        <v>0</v>
      </c>
    </row>
    <row r="738" spans="1:31" x14ac:dyDescent="0.2">
      <c r="A738">
        <v>1069</v>
      </c>
      <c r="B738">
        <v>1</v>
      </c>
      <c r="C738" t="s">
        <v>562</v>
      </c>
      <c r="D738" t="s">
        <v>240</v>
      </c>
      <c r="E738">
        <v>41108</v>
      </c>
      <c r="F738">
        <v>40410</v>
      </c>
      <c r="G738" t="s">
        <v>561</v>
      </c>
      <c r="H738">
        <v>0</v>
      </c>
      <c r="I738">
        <v>0</v>
      </c>
      <c r="J738">
        <v>0</v>
      </c>
      <c r="K738">
        <v>0</v>
      </c>
      <c r="L738">
        <v>0</v>
      </c>
      <c r="M738">
        <v>0</v>
      </c>
      <c r="N738">
        <v>0</v>
      </c>
      <c r="O738">
        <v>0</v>
      </c>
      <c r="P738">
        <v>0</v>
      </c>
      <c r="Q738">
        <v>0</v>
      </c>
      <c r="R738">
        <v>0</v>
      </c>
      <c r="S738">
        <v>0</v>
      </c>
      <c r="T738">
        <v>0</v>
      </c>
      <c r="U738">
        <v>0</v>
      </c>
      <c r="V738">
        <v>0</v>
      </c>
      <c r="W738">
        <v>0</v>
      </c>
      <c r="X738">
        <v>0</v>
      </c>
      <c r="Y738">
        <v>0</v>
      </c>
      <c r="Z738">
        <v>0</v>
      </c>
      <c r="AA738">
        <v>0</v>
      </c>
      <c r="AB738">
        <v>0</v>
      </c>
      <c r="AC738">
        <v>0</v>
      </c>
      <c r="AD738">
        <v>0</v>
      </c>
      <c r="AE738">
        <v>0</v>
      </c>
    </row>
    <row r="739" spans="1:31" x14ac:dyDescent="0.2">
      <c r="A739">
        <v>1070</v>
      </c>
      <c r="B739">
        <v>1</v>
      </c>
      <c r="C739" t="s">
        <v>294</v>
      </c>
      <c r="D739" t="s">
        <v>240</v>
      </c>
      <c r="E739">
        <v>41108</v>
      </c>
      <c r="F739">
        <v>40410</v>
      </c>
      <c r="G739" t="s">
        <v>561</v>
      </c>
      <c r="H739">
        <v>0</v>
      </c>
      <c r="I739">
        <v>0</v>
      </c>
      <c r="J739">
        <v>0</v>
      </c>
      <c r="K739">
        <v>0</v>
      </c>
      <c r="L739">
        <v>0</v>
      </c>
      <c r="M739">
        <v>0</v>
      </c>
      <c r="N739">
        <v>0</v>
      </c>
      <c r="O739">
        <v>0</v>
      </c>
      <c r="P739">
        <v>0</v>
      </c>
      <c r="Q739">
        <v>0</v>
      </c>
      <c r="R739">
        <v>0</v>
      </c>
      <c r="S739">
        <v>35000</v>
      </c>
      <c r="T739">
        <v>0</v>
      </c>
      <c r="U739">
        <v>0</v>
      </c>
      <c r="V739">
        <v>0</v>
      </c>
      <c r="W739">
        <v>0</v>
      </c>
      <c r="X739">
        <v>0</v>
      </c>
      <c r="Y739">
        <v>0</v>
      </c>
      <c r="Z739">
        <v>0</v>
      </c>
      <c r="AA739">
        <v>0</v>
      </c>
      <c r="AB739">
        <v>0</v>
      </c>
      <c r="AC739">
        <v>0</v>
      </c>
      <c r="AD739">
        <v>0</v>
      </c>
      <c r="AE739">
        <v>0</v>
      </c>
    </row>
    <row r="740" spans="1:31" x14ac:dyDescent="0.2">
      <c r="A740">
        <v>1074</v>
      </c>
      <c r="B740">
        <v>1</v>
      </c>
      <c r="C740" t="s">
        <v>295</v>
      </c>
      <c r="D740" t="s">
        <v>240</v>
      </c>
      <c r="E740">
        <v>41108</v>
      </c>
      <c r="F740">
        <v>40410</v>
      </c>
      <c r="G740" t="s">
        <v>561</v>
      </c>
      <c r="H740">
        <v>0</v>
      </c>
      <c r="I740">
        <v>0</v>
      </c>
      <c r="J740">
        <v>0</v>
      </c>
      <c r="K740">
        <v>0</v>
      </c>
      <c r="L740">
        <v>0</v>
      </c>
      <c r="M740">
        <v>0</v>
      </c>
      <c r="N740">
        <v>0</v>
      </c>
      <c r="O740">
        <v>0</v>
      </c>
      <c r="P740">
        <v>0</v>
      </c>
      <c r="Q740">
        <v>0</v>
      </c>
      <c r="R740">
        <v>0</v>
      </c>
      <c r="S740">
        <v>0</v>
      </c>
      <c r="T740">
        <v>0</v>
      </c>
      <c r="U740">
        <v>0</v>
      </c>
      <c r="V740">
        <v>0</v>
      </c>
      <c r="W740">
        <v>0</v>
      </c>
      <c r="X740">
        <v>0</v>
      </c>
      <c r="Y740">
        <v>0</v>
      </c>
      <c r="Z740">
        <v>100000</v>
      </c>
      <c r="AA740">
        <v>0</v>
      </c>
      <c r="AB740">
        <v>0</v>
      </c>
      <c r="AC740">
        <v>0</v>
      </c>
      <c r="AD740">
        <v>0</v>
      </c>
      <c r="AE740">
        <v>0</v>
      </c>
    </row>
    <row r="741" spans="1:31" x14ac:dyDescent="0.2">
      <c r="A741">
        <v>1075</v>
      </c>
      <c r="B741">
        <v>1</v>
      </c>
      <c r="C741" t="s">
        <v>296</v>
      </c>
      <c r="D741" t="s">
        <v>240</v>
      </c>
      <c r="E741">
        <v>41108</v>
      </c>
      <c r="F741">
        <v>40410</v>
      </c>
      <c r="G741" t="s">
        <v>561</v>
      </c>
      <c r="H741">
        <v>0</v>
      </c>
      <c r="I741">
        <v>0</v>
      </c>
      <c r="J741">
        <v>0</v>
      </c>
      <c r="K741">
        <v>0</v>
      </c>
      <c r="L741">
        <v>0</v>
      </c>
      <c r="M741">
        <v>0</v>
      </c>
      <c r="N741">
        <v>0</v>
      </c>
      <c r="O741">
        <v>0</v>
      </c>
      <c r="P741">
        <v>0</v>
      </c>
      <c r="Q741">
        <v>0</v>
      </c>
      <c r="R741">
        <v>0</v>
      </c>
      <c r="S741">
        <v>0</v>
      </c>
      <c r="T741">
        <v>0</v>
      </c>
      <c r="U741">
        <v>0</v>
      </c>
      <c r="V741">
        <v>0</v>
      </c>
      <c r="W741">
        <v>0</v>
      </c>
      <c r="X741">
        <v>0</v>
      </c>
      <c r="Y741">
        <v>0</v>
      </c>
      <c r="Z741">
        <v>0</v>
      </c>
      <c r="AA741">
        <v>0</v>
      </c>
      <c r="AB741">
        <v>0</v>
      </c>
      <c r="AC741">
        <v>0</v>
      </c>
      <c r="AD741">
        <v>0</v>
      </c>
      <c r="AE741">
        <v>0</v>
      </c>
    </row>
    <row r="742" spans="1:31" x14ac:dyDescent="0.2">
      <c r="A742">
        <v>1075</v>
      </c>
      <c r="B742">
        <v>2</v>
      </c>
      <c r="C742" t="s">
        <v>296</v>
      </c>
      <c r="D742" t="s">
        <v>240</v>
      </c>
      <c r="E742">
        <v>41108</v>
      </c>
      <c r="F742">
        <v>40410</v>
      </c>
      <c r="G742" t="s">
        <v>561</v>
      </c>
      <c r="H742">
        <v>0</v>
      </c>
      <c r="I742">
        <v>0</v>
      </c>
      <c r="J742">
        <v>0</v>
      </c>
      <c r="K742">
        <v>0</v>
      </c>
      <c r="L742">
        <v>0</v>
      </c>
      <c r="M742">
        <v>0</v>
      </c>
      <c r="N742">
        <v>0</v>
      </c>
      <c r="O742">
        <v>0</v>
      </c>
      <c r="P742">
        <v>0</v>
      </c>
      <c r="Q742">
        <v>0</v>
      </c>
      <c r="R742">
        <v>0</v>
      </c>
      <c r="S742">
        <v>0</v>
      </c>
      <c r="T742">
        <v>0</v>
      </c>
      <c r="U742">
        <v>0</v>
      </c>
      <c r="V742">
        <v>0</v>
      </c>
      <c r="W742">
        <v>0</v>
      </c>
      <c r="X742">
        <v>0</v>
      </c>
      <c r="Y742">
        <v>0</v>
      </c>
      <c r="Z742">
        <v>0</v>
      </c>
      <c r="AA742">
        <v>0</v>
      </c>
      <c r="AB742">
        <v>0</v>
      </c>
      <c r="AC742">
        <v>0</v>
      </c>
      <c r="AD742">
        <v>0</v>
      </c>
      <c r="AE742">
        <v>0</v>
      </c>
    </row>
    <row r="743" spans="1:31" x14ac:dyDescent="0.2">
      <c r="A743">
        <v>1076</v>
      </c>
      <c r="B743">
        <v>1</v>
      </c>
      <c r="C743" t="s">
        <v>297</v>
      </c>
      <c r="D743" t="s">
        <v>240</v>
      </c>
      <c r="E743">
        <v>41107</v>
      </c>
      <c r="F743">
        <v>40410</v>
      </c>
      <c r="G743" t="s">
        <v>561</v>
      </c>
      <c r="H743">
        <v>0</v>
      </c>
      <c r="I743">
        <v>0</v>
      </c>
      <c r="J743">
        <v>0</v>
      </c>
      <c r="K743">
        <v>0</v>
      </c>
      <c r="L743">
        <v>0</v>
      </c>
      <c r="M743">
        <v>0</v>
      </c>
      <c r="N743">
        <v>0</v>
      </c>
      <c r="O743">
        <v>0</v>
      </c>
      <c r="P743">
        <v>0</v>
      </c>
      <c r="Q743">
        <v>0</v>
      </c>
      <c r="R743">
        <v>0</v>
      </c>
      <c r="S743">
        <v>0</v>
      </c>
      <c r="T743">
        <v>0</v>
      </c>
      <c r="U743">
        <v>0</v>
      </c>
      <c r="V743">
        <v>0</v>
      </c>
      <c r="W743">
        <v>0</v>
      </c>
      <c r="X743">
        <v>0</v>
      </c>
      <c r="Y743">
        <v>0</v>
      </c>
      <c r="Z743">
        <v>0</v>
      </c>
      <c r="AA743">
        <v>0</v>
      </c>
      <c r="AB743">
        <v>0</v>
      </c>
      <c r="AC743">
        <v>0</v>
      </c>
      <c r="AD743">
        <v>0</v>
      </c>
      <c r="AE743">
        <v>0</v>
      </c>
    </row>
    <row r="744" spans="1:31" x14ac:dyDescent="0.2">
      <c r="A744">
        <v>1077</v>
      </c>
      <c r="B744">
        <v>1</v>
      </c>
      <c r="C744" t="s">
        <v>298</v>
      </c>
      <c r="D744" t="s">
        <v>240</v>
      </c>
      <c r="E744">
        <v>41106</v>
      </c>
      <c r="F744">
        <v>40410</v>
      </c>
      <c r="G744" t="s">
        <v>561</v>
      </c>
      <c r="H744">
        <v>0</v>
      </c>
      <c r="I744">
        <v>0</v>
      </c>
      <c r="J744">
        <v>0</v>
      </c>
      <c r="K744">
        <v>0</v>
      </c>
      <c r="L744">
        <v>0</v>
      </c>
      <c r="M744">
        <v>0</v>
      </c>
      <c r="N744">
        <v>0</v>
      </c>
      <c r="O744">
        <v>0</v>
      </c>
      <c r="P744">
        <v>0</v>
      </c>
      <c r="Q744">
        <v>0</v>
      </c>
      <c r="R744">
        <v>0</v>
      </c>
      <c r="S744">
        <v>0</v>
      </c>
      <c r="T744">
        <v>0</v>
      </c>
      <c r="U744">
        <v>0</v>
      </c>
      <c r="V744">
        <v>0</v>
      </c>
      <c r="W744">
        <v>0</v>
      </c>
      <c r="X744">
        <v>0</v>
      </c>
      <c r="Y744">
        <v>0</v>
      </c>
      <c r="Z744">
        <v>0</v>
      </c>
      <c r="AA744">
        <v>0</v>
      </c>
      <c r="AB744">
        <v>0</v>
      </c>
      <c r="AC744">
        <v>0</v>
      </c>
      <c r="AD744">
        <v>0</v>
      </c>
      <c r="AE744">
        <v>0</v>
      </c>
    </row>
    <row r="745" spans="1:31" x14ac:dyDescent="0.2">
      <c r="A745">
        <v>1078</v>
      </c>
      <c r="B745">
        <v>1</v>
      </c>
      <c r="C745" t="s">
        <v>299</v>
      </c>
      <c r="D745" t="s">
        <v>240</v>
      </c>
      <c r="E745">
        <v>41106</v>
      </c>
      <c r="F745">
        <v>40410</v>
      </c>
      <c r="G745" t="s">
        <v>561</v>
      </c>
      <c r="H745">
        <v>0</v>
      </c>
      <c r="I745">
        <v>0</v>
      </c>
      <c r="J745">
        <v>0</v>
      </c>
      <c r="K745">
        <v>0</v>
      </c>
      <c r="L745">
        <v>0</v>
      </c>
      <c r="M745">
        <v>0</v>
      </c>
      <c r="N745">
        <v>0</v>
      </c>
      <c r="O745">
        <v>0</v>
      </c>
      <c r="P745">
        <v>0</v>
      </c>
      <c r="Q745">
        <v>0</v>
      </c>
      <c r="R745">
        <v>0</v>
      </c>
      <c r="S745">
        <v>0</v>
      </c>
      <c r="T745">
        <v>0</v>
      </c>
      <c r="U745">
        <v>0</v>
      </c>
      <c r="V745">
        <v>0</v>
      </c>
      <c r="W745">
        <v>0</v>
      </c>
      <c r="X745">
        <v>0</v>
      </c>
      <c r="Y745">
        <v>0</v>
      </c>
      <c r="Z745">
        <v>0</v>
      </c>
      <c r="AA745">
        <v>0</v>
      </c>
      <c r="AB745">
        <v>0</v>
      </c>
      <c r="AC745">
        <v>0</v>
      </c>
      <c r="AD745">
        <v>0</v>
      </c>
      <c r="AE745">
        <v>0</v>
      </c>
    </row>
    <row r="746" spans="1:31" x14ac:dyDescent="0.2">
      <c r="A746">
        <v>1079</v>
      </c>
      <c r="B746">
        <v>1</v>
      </c>
      <c r="C746" t="s">
        <v>300</v>
      </c>
      <c r="D746" t="s">
        <v>240</v>
      </c>
      <c r="E746">
        <v>41108</v>
      </c>
      <c r="F746">
        <v>40410</v>
      </c>
      <c r="G746" t="s">
        <v>561</v>
      </c>
      <c r="H746">
        <v>0</v>
      </c>
      <c r="I746">
        <v>0</v>
      </c>
      <c r="J746">
        <v>0</v>
      </c>
      <c r="K746">
        <v>0</v>
      </c>
      <c r="L746">
        <v>0</v>
      </c>
      <c r="M746">
        <v>0</v>
      </c>
      <c r="N746">
        <v>0</v>
      </c>
      <c r="O746">
        <v>0</v>
      </c>
      <c r="P746">
        <v>0</v>
      </c>
      <c r="Q746">
        <v>0</v>
      </c>
      <c r="R746">
        <v>0</v>
      </c>
      <c r="S746">
        <v>0</v>
      </c>
      <c r="T746">
        <v>20825</v>
      </c>
      <c r="U746">
        <v>20825</v>
      </c>
      <c r="V746">
        <v>20825</v>
      </c>
      <c r="W746">
        <v>20825</v>
      </c>
      <c r="X746">
        <v>20825</v>
      </c>
      <c r="Y746">
        <v>20825</v>
      </c>
      <c r="Z746">
        <v>20825</v>
      </c>
      <c r="AA746">
        <v>20825</v>
      </c>
      <c r="AB746">
        <v>20825</v>
      </c>
      <c r="AC746">
        <v>20825</v>
      </c>
      <c r="AD746">
        <v>20825</v>
      </c>
      <c r="AE746">
        <v>20925</v>
      </c>
    </row>
    <row r="747" spans="1:31" x14ac:dyDescent="0.2">
      <c r="A747">
        <v>1080</v>
      </c>
      <c r="B747">
        <v>1</v>
      </c>
      <c r="C747" t="s">
        <v>301</v>
      </c>
      <c r="D747" t="s">
        <v>240</v>
      </c>
      <c r="E747">
        <v>41108</v>
      </c>
      <c r="F747">
        <v>40410</v>
      </c>
      <c r="G747" t="s">
        <v>561</v>
      </c>
      <c r="H747">
        <v>0</v>
      </c>
      <c r="I747">
        <v>0</v>
      </c>
      <c r="J747">
        <v>0</v>
      </c>
      <c r="K747">
        <v>0</v>
      </c>
      <c r="L747">
        <v>0</v>
      </c>
      <c r="M747">
        <v>0</v>
      </c>
      <c r="N747">
        <v>0</v>
      </c>
      <c r="O747">
        <v>0</v>
      </c>
      <c r="P747">
        <v>0</v>
      </c>
      <c r="Q747">
        <v>0</v>
      </c>
      <c r="R747">
        <v>0</v>
      </c>
      <c r="S747">
        <v>0</v>
      </c>
      <c r="T747">
        <v>0</v>
      </c>
      <c r="U747">
        <v>0</v>
      </c>
      <c r="V747">
        <v>0</v>
      </c>
      <c r="W747">
        <v>0</v>
      </c>
      <c r="X747">
        <v>0</v>
      </c>
      <c r="Y747">
        <v>0</v>
      </c>
      <c r="Z747">
        <v>0</v>
      </c>
      <c r="AA747">
        <v>0</v>
      </c>
      <c r="AB747">
        <v>0</v>
      </c>
      <c r="AC747">
        <v>0</v>
      </c>
      <c r="AD747">
        <v>0</v>
      </c>
      <c r="AE747">
        <v>0</v>
      </c>
    </row>
    <row r="748" spans="1:31" x14ac:dyDescent="0.2">
      <c r="A748">
        <v>1082</v>
      </c>
      <c r="B748">
        <v>1</v>
      </c>
      <c r="C748" t="s">
        <v>302</v>
      </c>
      <c r="D748" t="s">
        <v>240</v>
      </c>
      <c r="E748">
        <v>41104</v>
      </c>
      <c r="F748">
        <v>40410</v>
      </c>
      <c r="G748" t="s">
        <v>561</v>
      </c>
      <c r="H748">
        <v>0</v>
      </c>
      <c r="I748">
        <v>0</v>
      </c>
      <c r="J748">
        <v>0</v>
      </c>
      <c r="K748">
        <v>0</v>
      </c>
      <c r="L748">
        <v>0</v>
      </c>
      <c r="M748">
        <v>0</v>
      </c>
      <c r="N748">
        <v>0</v>
      </c>
      <c r="O748">
        <v>0</v>
      </c>
      <c r="P748">
        <v>0</v>
      </c>
      <c r="Q748">
        <v>0</v>
      </c>
      <c r="R748">
        <v>0</v>
      </c>
      <c r="S748">
        <v>0</v>
      </c>
      <c r="T748">
        <v>0</v>
      </c>
      <c r="U748">
        <v>0</v>
      </c>
      <c r="V748">
        <v>0</v>
      </c>
      <c r="W748">
        <v>0</v>
      </c>
      <c r="X748">
        <v>0</v>
      </c>
      <c r="Y748">
        <v>0</v>
      </c>
      <c r="Z748">
        <v>0</v>
      </c>
      <c r="AA748">
        <v>0</v>
      </c>
      <c r="AB748">
        <v>0</v>
      </c>
      <c r="AC748">
        <v>0</v>
      </c>
      <c r="AD748">
        <v>0</v>
      </c>
      <c r="AE748">
        <v>0</v>
      </c>
    </row>
    <row r="749" spans="1:31" x14ac:dyDescent="0.2">
      <c r="A749">
        <v>1083</v>
      </c>
      <c r="B749">
        <v>1</v>
      </c>
      <c r="C749" t="s">
        <v>303</v>
      </c>
      <c r="D749" t="s">
        <v>240</v>
      </c>
      <c r="E749">
        <v>41104</v>
      </c>
      <c r="F749">
        <v>40410</v>
      </c>
      <c r="G749" t="s">
        <v>561</v>
      </c>
      <c r="H749">
        <v>0</v>
      </c>
      <c r="I749">
        <v>0</v>
      </c>
      <c r="J749">
        <v>0</v>
      </c>
      <c r="K749">
        <v>0</v>
      </c>
      <c r="L749">
        <v>0</v>
      </c>
      <c r="M749">
        <v>0</v>
      </c>
      <c r="N749">
        <v>0</v>
      </c>
      <c r="O749">
        <v>0</v>
      </c>
      <c r="P749">
        <v>0</v>
      </c>
      <c r="Q749">
        <v>0</v>
      </c>
      <c r="R749">
        <v>0</v>
      </c>
      <c r="S749">
        <v>0</v>
      </c>
      <c r="T749">
        <v>0</v>
      </c>
      <c r="U749">
        <v>0</v>
      </c>
      <c r="V749">
        <v>0</v>
      </c>
      <c r="W749">
        <v>0</v>
      </c>
      <c r="X749">
        <v>0</v>
      </c>
      <c r="Y749">
        <v>0</v>
      </c>
      <c r="Z749">
        <v>0</v>
      </c>
      <c r="AA749">
        <v>0</v>
      </c>
      <c r="AB749">
        <v>0</v>
      </c>
      <c r="AC749">
        <v>0</v>
      </c>
      <c r="AD749">
        <v>0</v>
      </c>
      <c r="AE749">
        <v>0</v>
      </c>
    </row>
    <row r="750" spans="1:31" x14ac:dyDescent="0.2">
      <c r="A750">
        <v>1084</v>
      </c>
      <c r="B750">
        <v>1</v>
      </c>
      <c r="C750" t="s">
        <v>304</v>
      </c>
      <c r="D750" t="s">
        <v>240</v>
      </c>
      <c r="E750">
        <v>41105</v>
      </c>
      <c r="F750">
        <v>40410</v>
      </c>
      <c r="G750" t="s">
        <v>561</v>
      </c>
      <c r="H750">
        <v>0</v>
      </c>
      <c r="I750">
        <v>0</v>
      </c>
      <c r="J750">
        <v>0</v>
      </c>
      <c r="K750">
        <v>0</v>
      </c>
      <c r="L750">
        <v>0</v>
      </c>
      <c r="M750">
        <v>0</v>
      </c>
      <c r="N750">
        <v>0</v>
      </c>
      <c r="O750">
        <v>0</v>
      </c>
      <c r="P750">
        <v>0</v>
      </c>
      <c r="Q750">
        <v>0</v>
      </c>
      <c r="R750">
        <v>0</v>
      </c>
      <c r="S750">
        <v>0</v>
      </c>
      <c r="T750">
        <v>0</v>
      </c>
      <c r="U750">
        <v>10000</v>
      </c>
      <c r="V750">
        <v>0</v>
      </c>
      <c r="W750">
        <v>0</v>
      </c>
      <c r="X750">
        <v>0</v>
      </c>
      <c r="Y750">
        <v>0</v>
      </c>
      <c r="Z750">
        <v>0</v>
      </c>
      <c r="AA750">
        <v>0</v>
      </c>
      <c r="AB750">
        <v>0</v>
      </c>
      <c r="AC750">
        <v>0</v>
      </c>
      <c r="AD750">
        <v>0</v>
      </c>
      <c r="AE750">
        <v>0</v>
      </c>
    </row>
    <row r="751" spans="1:31" x14ac:dyDescent="0.2">
      <c r="A751">
        <v>1085</v>
      </c>
      <c r="B751">
        <v>1</v>
      </c>
      <c r="C751" t="s">
        <v>305</v>
      </c>
      <c r="D751" t="s">
        <v>240</v>
      </c>
      <c r="E751">
        <v>41105</v>
      </c>
      <c r="F751">
        <v>40410</v>
      </c>
      <c r="G751" t="s">
        <v>561</v>
      </c>
      <c r="H751">
        <v>0</v>
      </c>
      <c r="I751">
        <v>0</v>
      </c>
      <c r="J751">
        <v>0</v>
      </c>
      <c r="K751">
        <v>0</v>
      </c>
      <c r="L751">
        <v>0</v>
      </c>
      <c r="M751">
        <v>0</v>
      </c>
      <c r="N751">
        <v>0</v>
      </c>
      <c r="O751">
        <v>0</v>
      </c>
      <c r="P751">
        <v>0</v>
      </c>
      <c r="Q751">
        <v>0</v>
      </c>
      <c r="R751">
        <v>0</v>
      </c>
      <c r="S751">
        <v>0</v>
      </c>
      <c r="T751">
        <v>10000</v>
      </c>
      <c r="U751">
        <v>5000</v>
      </c>
      <c r="V751">
        <v>0</v>
      </c>
      <c r="W751">
        <v>0</v>
      </c>
      <c r="X751">
        <v>0</v>
      </c>
      <c r="Y751">
        <v>0</v>
      </c>
      <c r="Z751">
        <v>0</v>
      </c>
      <c r="AA751">
        <v>0</v>
      </c>
      <c r="AB751">
        <v>0</v>
      </c>
      <c r="AC751">
        <v>0</v>
      </c>
      <c r="AD751">
        <v>0</v>
      </c>
      <c r="AE751">
        <v>0</v>
      </c>
    </row>
    <row r="752" spans="1:31" x14ac:dyDescent="0.2">
      <c r="A752">
        <v>1086</v>
      </c>
      <c r="B752">
        <v>1</v>
      </c>
      <c r="C752" t="s">
        <v>306</v>
      </c>
      <c r="D752" t="s">
        <v>240</v>
      </c>
      <c r="E752">
        <v>41104</v>
      </c>
      <c r="F752">
        <v>40410</v>
      </c>
      <c r="G752" t="s">
        <v>561</v>
      </c>
      <c r="H752">
        <v>0</v>
      </c>
      <c r="I752">
        <v>0</v>
      </c>
      <c r="J752">
        <v>0</v>
      </c>
      <c r="K752">
        <v>0</v>
      </c>
      <c r="L752">
        <v>0</v>
      </c>
      <c r="M752">
        <v>0</v>
      </c>
      <c r="N752">
        <v>0</v>
      </c>
      <c r="O752">
        <v>0</v>
      </c>
      <c r="P752">
        <v>0</v>
      </c>
      <c r="Q752">
        <v>0</v>
      </c>
      <c r="R752">
        <v>0</v>
      </c>
      <c r="S752">
        <v>0</v>
      </c>
      <c r="T752">
        <v>0</v>
      </c>
      <c r="U752">
        <v>0</v>
      </c>
      <c r="V752">
        <v>0</v>
      </c>
      <c r="W752">
        <v>0</v>
      </c>
      <c r="X752">
        <v>0</v>
      </c>
      <c r="Y752">
        <v>0</v>
      </c>
      <c r="Z752">
        <v>0</v>
      </c>
      <c r="AA752">
        <v>0</v>
      </c>
      <c r="AB752">
        <v>0</v>
      </c>
      <c r="AC752">
        <v>0</v>
      </c>
      <c r="AD752">
        <v>0</v>
      </c>
      <c r="AE752">
        <v>0</v>
      </c>
    </row>
    <row r="753" spans="1:31" x14ac:dyDescent="0.2">
      <c r="A753">
        <v>1087</v>
      </c>
      <c r="B753">
        <v>1</v>
      </c>
      <c r="C753" t="s">
        <v>307</v>
      </c>
      <c r="D753" t="s">
        <v>240</v>
      </c>
      <c r="E753">
        <v>41105</v>
      </c>
      <c r="F753">
        <v>40410</v>
      </c>
      <c r="G753" t="s">
        <v>561</v>
      </c>
      <c r="H753">
        <v>0</v>
      </c>
      <c r="I753">
        <v>0</v>
      </c>
      <c r="J753">
        <v>0</v>
      </c>
      <c r="K753">
        <v>0</v>
      </c>
      <c r="L753">
        <v>0</v>
      </c>
      <c r="M753">
        <v>0</v>
      </c>
      <c r="N753">
        <v>0</v>
      </c>
      <c r="O753">
        <v>0</v>
      </c>
      <c r="P753">
        <v>0</v>
      </c>
      <c r="Q753">
        <v>0</v>
      </c>
      <c r="R753">
        <v>0</v>
      </c>
      <c r="S753">
        <v>0</v>
      </c>
      <c r="T753">
        <v>0</v>
      </c>
      <c r="U753">
        <v>0</v>
      </c>
      <c r="V753">
        <v>0</v>
      </c>
      <c r="W753">
        <v>0</v>
      </c>
      <c r="X753">
        <v>0</v>
      </c>
      <c r="Y753">
        <v>0</v>
      </c>
      <c r="Z753">
        <v>0</v>
      </c>
      <c r="AA753">
        <v>0</v>
      </c>
      <c r="AB753">
        <v>0</v>
      </c>
      <c r="AC753">
        <v>0</v>
      </c>
      <c r="AD753">
        <v>0</v>
      </c>
      <c r="AE753">
        <v>30000</v>
      </c>
    </row>
    <row r="754" spans="1:31" x14ac:dyDescent="0.2">
      <c r="A754">
        <v>1088</v>
      </c>
      <c r="B754">
        <v>1</v>
      </c>
      <c r="C754" t="s">
        <v>308</v>
      </c>
      <c r="D754" t="s">
        <v>240</v>
      </c>
      <c r="E754">
        <v>41106</v>
      </c>
      <c r="F754">
        <v>40410</v>
      </c>
      <c r="G754" t="s">
        <v>561</v>
      </c>
      <c r="H754">
        <v>0</v>
      </c>
      <c r="I754">
        <v>0</v>
      </c>
      <c r="J754">
        <v>0</v>
      </c>
      <c r="K754">
        <v>0</v>
      </c>
      <c r="L754">
        <v>0</v>
      </c>
      <c r="M754">
        <v>0</v>
      </c>
      <c r="N754">
        <v>0</v>
      </c>
      <c r="O754">
        <v>0</v>
      </c>
      <c r="P754">
        <v>0</v>
      </c>
      <c r="Q754">
        <v>0</v>
      </c>
      <c r="R754">
        <v>0</v>
      </c>
      <c r="S754">
        <v>0</v>
      </c>
      <c r="T754">
        <v>0</v>
      </c>
      <c r="U754">
        <v>0</v>
      </c>
      <c r="V754">
        <v>0</v>
      </c>
      <c r="W754">
        <v>0</v>
      </c>
      <c r="X754">
        <v>0</v>
      </c>
      <c r="Y754">
        <v>0</v>
      </c>
      <c r="Z754">
        <v>0</v>
      </c>
      <c r="AA754">
        <v>0</v>
      </c>
      <c r="AB754">
        <v>0</v>
      </c>
      <c r="AC754">
        <v>0</v>
      </c>
      <c r="AD754">
        <v>0</v>
      </c>
      <c r="AE754">
        <v>0</v>
      </c>
    </row>
    <row r="755" spans="1:31" x14ac:dyDescent="0.2">
      <c r="A755">
        <v>1089</v>
      </c>
      <c r="B755">
        <v>1</v>
      </c>
      <c r="C755" t="s">
        <v>309</v>
      </c>
      <c r="D755" t="s">
        <v>240</v>
      </c>
      <c r="E755">
        <v>41106</v>
      </c>
      <c r="F755">
        <v>40410</v>
      </c>
      <c r="G755" t="s">
        <v>561</v>
      </c>
      <c r="H755">
        <v>0</v>
      </c>
      <c r="I755">
        <v>0</v>
      </c>
      <c r="J755">
        <v>0</v>
      </c>
      <c r="K755">
        <v>0</v>
      </c>
      <c r="L755">
        <v>0</v>
      </c>
      <c r="M755">
        <v>0</v>
      </c>
      <c r="N755">
        <v>0</v>
      </c>
      <c r="O755">
        <v>0</v>
      </c>
      <c r="P755">
        <v>0</v>
      </c>
      <c r="Q755">
        <v>0</v>
      </c>
      <c r="R755">
        <v>0</v>
      </c>
      <c r="S755">
        <v>0</v>
      </c>
      <c r="T755">
        <v>0</v>
      </c>
      <c r="U755">
        <v>0</v>
      </c>
      <c r="V755">
        <v>0</v>
      </c>
      <c r="W755">
        <v>0</v>
      </c>
      <c r="X755">
        <v>0</v>
      </c>
      <c r="Y755">
        <v>0</v>
      </c>
      <c r="Z755">
        <v>0</v>
      </c>
      <c r="AA755">
        <v>0</v>
      </c>
      <c r="AB755">
        <v>0</v>
      </c>
      <c r="AC755">
        <v>0</v>
      </c>
      <c r="AD755">
        <v>400000</v>
      </c>
      <c r="AE755">
        <v>0</v>
      </c>
    </row>
    <row r="756" spans="1:31" x14ac:dyDescent="0.2">
      <c r="A756">
        <v>1091</v>
      </c>
      <c r="B756">
        <v>1</v>
      </c>
      <c r="C756" t="s">
        <v>310</v>
      </c>
      <c r="D756" t="s">
        <v>240</v>
      </c>
      <c r="E756">
        <v>41107</v>
      </c>
      <c r="F756">
        <v>40410</v>
      </c>
      <c r="G756" t="s">
        <v>561</v>
      </c>
      <c r="H756">
        <v>0</v>
      </c>
      <c r="I756">
        <v>0</v>
      </c>
      <c r="J756">
        <v>0</v>
      </c>
      <c r="K756">
        <v>0</v>
      </c>
      <c r="L756">
        <v>0</v>
      </c>
      <c r="M756">
        <v>0</v>
      </c>
      <c r="N756">
        <v>0</v>
      </c>
      <c r="O756">
        <v>0</v>
      </c>
      <c r="P756">
        <v>0</v>
      </c>
      <c r="Q756">
        <v>0</v>
      </c>
      <c r="R756">
        <v>0</v>
      </c>
      <c r="S756">
        <v>0</v>
      </c>
      <c r="T756">
        <v>0</v>
      </c>
      <c r="U756">
        <v>0</v>
      </c>
      <c r="V756">
        <v>0</v>
      </c>
      <c r="W756">
        <v>0</v>
      </c>
      <c r="X756">
        <v>0</v>
      </c>
      <c r="Y756">
        <v>0</v>
      </c>
      <c r="Z756">
        <v>0</v>
      </c>
      <c r="AA756">
        <v>0</v>
      </c>
      <c r="AB756">
        <v>0</v>
      </c>
      <c r="AC756">
        <v>0</v>
      </c>
      <c r="AD756">
        <v>0</v>
      </c>
      <c r="AE756">
        <v>0</v>
      </c>
    </row>
    <row r="757" spans="1:31" x14ac:dyDescent="0.2">
      <c r="A757">
        <v>1091</v>
      </c>
      <c r="B757">
        <v>2</v>
      </c>
      <c r="C757" t="s">
        <v>310</v>
      </c>
      <c r="D757" t="s">
        <v>240</v>
      </c>
      <c r="E757">
        <v>41107</v>
      </c>
      <c r="F757">
        <v>40410</v>
      </c>
      <c r="G757" t="s">
        <v>561</v>
      </c>
      <c r="H757">
        <v>0</v>
      </c>
      <c r="I757">
        <v>0</v>
      </c>
      <c r="J757">
        <v>0</v>
      </c>
      <c r="K757">
        <v>0</v>
      </c>
      <c r="L757">
        <v>0</v>
      </c>
      <c r="M757">
        <v>0</v>
      </c>
      <c r="N757">
        <v>0</v>
      </c>
      <c r="O757">
        <v>0</v>
      </c>
      <c r="P757">
        <v>0</v>
      </c>
      <c r="Q757">
        <v>0</v>
      </c>
      <c r="R757">
        <v>0</v>
      </c>
      <c r="S757">
        <v>0</v>
      </c>
      <c r="T757">
        <v>0</v>
      </c>
      <c r="U757">
        <v>0</v>
      </c>
      <c r="V757">
        <v>0</v>
      </c>
      <c r="W757">
        <v>0</v>
      </c>
      <c r="X757">
        <v>0</v>
      </c>
      <c r="Y757">
        <v>0</v>
      </c>
      <c r="Z757">
        <v>0</v>
      </c>
      <c r="AA757">
        <v>0</v>
      </c>
      <c r="AB757">
        <v>0</v>
      </c>
      <c r="AC757">
        <v>0</v>
      </c>
      <c r="AD757">
        <v>0</v>
      </c>
      <c r="AE757">
        <v>0</v>
      </c>
    </row>
    <row r="758" spans="1:31" x14ac:dyDescent="0.2">
      <c r="A758">
        <v>1092</v>
      </c>
      <c r="B758">
        <v>1</v>
      </c>
      <c r="C758" t="s">
        <v>311</v>
      </c>
      <c r="D758" t="s">
        <v>240</v>
      </c>
      <c r="E758">
        <v>41107</v>
      </c>
      <c r="F758">
        <v>40410</v>
      </c>
      <c r="G758" t="s">
        <v>561</v>
      </c>
      <c r="H758">
        <v>0</v>
      </c>
      <c r="I758">
        <v>0</v>
      </c>
      <c r="J758">
        <v>0</v>
      </c>
      <c r="K758">
        <v>0</v>
      </c>
      <c r="L758">
        <v>0</v>
      </c>
      <c r="M758">
        <v>0</v>
      </c>
      <c r="N758">
        <v>0</v>
      </c>
      <c r="O758">
        <v>0</v>
      </c>
      <c r="P758">
        <v>0</v>
      </c>
      <c r="Q758">
        <v>0</v>
      </c>
      <c r="R758">
        <v>0</v>
      </c>
      <c r="S758">
        <v>0</v>
      </c>
      <c r="T758">
        <v>0</v>
      </c>
      <c r="U758">
        <v>0</v>
      </c>
      <c r="V758">
        <v>0</v>
      </c>
      <c r="W758">
        <v>0</v>
      </c>
      <c r="X758">
        <v>0</v>
      </c>
      <c r="Y758">
        <v>0</v>
      </c>
      <c r="Z758">
        <v>0</v>
      </c>
      <c r="AA758">
        <v>0</v>
      </c>
      <c r="AB758">
        <v>0</v>
      </c>
      <c r="AC758">
        <v>0</v>
      </c>
      <c r="AD758">
        <v>0</v>
      </c>
      <c r="AE758">
        <v>0</v>
      </c>
    </row>
    <row r="759" spans="1:31" x14ac:dyDescent="0.2">
      <c r="A759">
        <v>1098</v>
      </c>
      <c r="B759">
        <v>1</v>
      </c>
      <c r="C759" t="s">
        <v>312</v>
      </c>
      <c r="D759" t="s">
        <v>240</v>
      </c>
      <c r="E759">
        <v>41104</v>
      </c>
      <c r="F759">
        <v>40410</v>
      </c>
      <c r="G759" t="s">
        <v>561</v>
      </c>
      <c r="H759">
        <v>0</v>
      </c>
      <c r="I759">
        <v>0</v>
      </c>
      <c r="J759">
        <v>0</v>
      </c>
      <c r="K759">
        <v>0</v>
      </c>
      <c r="L759">
        <v>0</v>
      </c>
      <c r="M759">
        <v>0</v>
      </c>
      <c r="N759">
        <v>0</v>
      </c>
      <c r="O759">
        <v>0</v>
      </c>
      <c r="P759">
        <v>0</v>
      </c>
      <c r="Q759">
        <v>0</v>
      </c>
      <c r="R759">
        <v>0</v>
      </c>
      <c r="S759">
        <v>0</v>
      </c>
      <c r="T759">
        <v>0</v>
      </c>
      <c r="U759">
        <v>0</v>
      </c>
      <c r="V759">
        <v>0</v>
      </c>
      <c r="W759">
        <v>0</v>
      </c>
      <c r="X759">
        <v>0</v>
      </c>
      <c r="Y759">
        <v>0</v>
      </c>
      <c r="Z759">
        <v>0</v>
      </c>
      <c r="AA759">
        <v>0</v>
      </c>
      <c r="AB759">
        <v>0</v>
      </c>
      <c r="AC759">
        <v>0</v>
      </c>
      <c r="AD759">
        <v>0</v>
      </c>
      <c r="AE759">
        <v>0</v>
      </c>
    </row>
    <row r="760" spans="1:31" x14ac:dyDescent="0.2">
      <c r="A760">
        <v>1099</v>
      </c>
      <c r="B760">
        <v>1</v>
      </c>
      <c r="C760" t="s">
        <v>313</v>
      </c>
      <c r="D760" t="s">
        <v>240</v>
      </c>
      <c r="E760">
        <v>41105</v>
      </c>
      <c r="F760">
        <v>40410</v>
      </c>
      <c r="G760" t="s">
        <v>561</v>
      </c>
      <c r="H760">
        <v>0</v>
      </c>
      <c r="I760">
        <v>0</v>
      </c>
      <c r="J760">
        <v>0</v>
      </c>
      <c r="K760">
        <v>0</v>
      </c>
      <c r="L760">
        <v>0</v>
      </c>
      <c r="M760">
        <v>0</v>
      </c>
      <c r="N760">
        <v>0</v>
      </c>
      <c r="O760">
        <v>0</v>
      </c>
      <c r="P760">
        <v>0</v>
      </c>
      <c r="Q760">
        <v>0</v>
      </c>
      <c r="R760">
        <v>0</v>
      </c>
      <c r="S760">
        <v>0</v>
      </c>
      <c r="T760">
        <v>0</v>
      </c>
      <c r="U760">
        <v>0</v>
      </c>
      <c r="V760">
        <v>0</v>
      </c>
      <c r="W760">
        <v>0</v>
      </c>
      <c r="X760">
        <v>0</v>
      </c>
      <c r="Y760">
        <v>0</v>
      </c>
      <c r="Z760">
        <v>0</v>
      </c>
      <c r="AA760">
        <v>0</v>
      </c>
      <c r="AB760">
        <v>0</v>
      </c>
      <c r="AC760">
        <v>0</v>
      </c>
      <c r="AD760">
        <v>0</v>
      </c>
      <c r="AE760">
        <v>50000</v>
      </c>
    </row>
    <row r="761" spans="1:31" x14ac:dyDescent="0.2">
      <c r="A761">
        <v>1100</v>
      </c>
      <c r="B761">
        <v>1</v>
      </c>
      <c r="C761" t="s">
        <v>314</v>
      </c>
      <c r="D761" t="s">
        <v>240</v>
      </c>
      <c r="E761">
        <v>41108</v>
      </c>
      <c r="F761">
        <v>40410</v>
      </c>
      <c r="G761" t="s">
        <v>561</v>
      </c>
      <c r="H761">
        <v>473123</v>
      </c>
      <c r="I761">
        <v>590423</v>
      </c>
      <c r="J761">
        <v>394923</v>
      </c>
      <c r="K761">
        <v>378923</v>
      </c>
      <c r="L761">
        <v>183923</v>
      </c>
      <c r="M761">
        <v>178923</v>
      </c>
      <c r="N761">
        <v>138923</v>
      </c>
      <c r="O761">
        <v>129195</v>
      </c>
      <c r="P761">
        <v>128923</v>
      </c>
      <c r="Q761">
        <v>103923</v>
      </c>
      <c r="R761">
        <v>128951</v>
      </c>
      <c r="S761">
        <v>62051</v>
      </c>
      <c r="T761">
        <v>833</v>
      </c>
      <c r="U761">
        <v>833</v>
      </c>
      <c r="V761">
        <v>833</v>
      </c>
      <c r="W761">
        <v>833</v>
      </c>
      <c r="X761">
        <v>833</v>
      </c>
      <c r="Y761">
        <v>833</v>
      </c>
      <c r="Z761">
        <v>833</v>
      </c>
      <c r="AA761">
        <v>833</v>
      </c>
      <c r="AB761">
        <v>833</v>
      </c>
      <c r="AC761">
        <v>833</v>
      </c>
      <c r="AD761">
        <v>833</v>
      </c>
      <c r="AE761">
        <v>837</v>
      </c>
    </row>
    <row r="762" spans="1:31" x14ac:dyDescent="0.2">
      <c r="A762">
        <v>1103</v>
      </c>
      <c r="B762">
        <v>1</v>
      </c>
      <c r="C762" t="s">
        <v>315</v>
      </c>
      <c r="D762" t="s">
        <v>240</v>
      </c>
      <c r="E762">
        <v>41106</v>
      </c>
      <c r="F762">
        <v>40410</v>
      </c>
      <c r="G762" t="s">
        <v>561</v>
      </c>
      <c r="H762">
        <v>0</v>
      </c>
      <c r="I762">
        <v>0</v>
      </c>
      <c r="J762">
        <v>0</v>
      </c>
      <c r="K762">
        <v>0</v>
      </c>
      <c r="L762">
        <v>0</v>
      </c>
      <c r="M762">
        <v>0</v>
      </c>
      <c r="N762">
        <v>0</v>
      </c>
      <c r="O762">
        <v>0</v>
      </c>
      <c r="P762">
        <v>0</v>
      </c>
      <c r="Q762">
        <v>0</v>
      </c>
      <c r="R762">
        <v>0</v>
      </c>
      <c r="S762">
        <v>0</v>
      </c>
      <c r="T762">
        <v>0</v>
      </c>
      <c r="U762">
        <v>0</v>
      </c>
      <c r="V762">
        <v>0</v>
      </c>
      <c r="W762">
        <v>0</v>
      </c>
      <c r="X762">
        <v>0</v>
      </c>
      <c r="Y762">
        <v>0</v>
      </c>
      <c r="Z762">
        <v>0</v>
      </c>
      <c r="AA762">
        <v>0</v>
      </c>
      <c r="AB762">
        <v>0</v>
      </c>
      <c r="AC762">
        <v>0</v>
      </c>
      <c r="AD762">
        <v>0</v>
      </c>
      <c r="AE762">
        <v>0</v>
      </c>
    </row>
    <row r="763" spans="1:31" x14ac:dyDescent="0.2">
      <c r="A763">
        <v>1106</v>
      </c>
      <c r="B763">
        <v>1</v>
      </c>
      <c r="C763" t="s">
        <v>316</v>
      </c>
      <c r="D763" t="s">
        <v>240</v>
      </c>
      <c r="E763">
        <v>41107</v>
      </c>
      <c r="F763">
        <v>40410</v>
      </c>
      <c r="G763" t="s">
        <v>561</v>
      </c>
      <c r="H763">
        <v>0</v>
      </c>
      <c r="I763">
        <v>0</v>
      </c>
      <c r="J763">
        <v>0</v>
      </c>
      <c r="K763">
        <v>0</v>
      </c>
      <c r="L763">
        <v>0</v>
      </c>
      <c r="M763">
        <v>0</v>
      </c>
      <c r="N763">
        <v>0</v>
      </c>
      <c r="O763">
        <v>0</v>
      </c>
      <c r="P763">
        <v>0</v>
      </c>
      <c r="Q763">
        <v>0</v>
      </c>
      <c r="R763">
        <v>0</v>
      </c>
      <c r="S763">
        <v>0</v>
      </c>
      <c r="T763">
        <v>0</v>
      </c>
      <c r="U763">
        <v>0</v>
      </c>
      <c r="V763">
        <v>0</v>
      </c>
      <c r="W763">
        <v>0</v>
      </c>
      <c r="X763">
        <v>0</v>
      </c>
      <c r="Y763">
        <v>0</v>
      </c>
      <c r="Z763">
        <v>0</v>
      </c>
      <c r="AA763">
        <v>0</v>
      </c>
      <c r="AB763">
        <v>0</v>
      </c>
      <c r="AC763">
        <v>0</v>
      </c>
      <c r="AD763">
        <v>0</v>
      </c>
      <c r="AE763">
        <v>0</v>
      </c>
    </row>
    <row r="764" spans="1:31" x14ac:dyDescent="0.2">
      <c r="A764">
        <v>1107</v>
      </c>
      <c r="B764">
        <v>1</v>
      </c>
      <c r="C764" t="s">
        <v>317</v>
      </c>
      <c r="D764" t="s">
        <v>240</v>
      </c>
      <c r="E764">
        <v>41107</v>
      </c>
      <c r="F764">
        <v>40410</v>
      </c>
      <c r="G764" t="s">
        <v>561</v>
      </c>
      <c r="H764">
        <v>0</v>
      </c>
      <c r="I764">
        <v>0</v>
      </c>
      <c r="J764">
        <v>0</v>
      </c>
      <c r="K764">
        <v>0</v>
      </c>
      <c r="L764">
        <v>0</v>
      </c>
      <c r="M764">
        <v>0</v>
      </c>
      <c r="N764">
        <v>0</v>
      </c>
      <c r="O764">
        <v>0</v>
      </c>
      <c r="P764">
        <v>0</v>
      </c>
      <c r="Q764">
        <v>0</v>
      </c>
      <c r="R764">
        <v>0</v>
      </c>
      <c r="S764">
        <v>0</v>
      </c>
      <c r="T764">
        <v>0</v>
      </c>
      <c r="U764">
        <v>0</v>
      </c>
      <c r="V764">
        <v>0</v>
      </c>
      <c r="W764">
        <v>0</v>
      </c>
      <c r="X764">
        <v>0</v>
      </c>
      <c r="Y764">
        <v>0</v>
      </c>
      <c r="Z764">
        <v>0</v>
      </c>
      <c r="AA764">
        <v>0</v>
      </c>
      <c r="AB764">
        <v>0</v>
      </c>
      <c r="AC764">
        <v>0</v>
      </c>
      <c r="AD764">
        <v>0</v>
      </c>
      <c r="AE764">
        <v>0</v>
      </c>
    </row>
    <row r="765" spans="1:31" x14ac:dyDescent="0.2">
      <c r="A765">
        <v>1108</v>
      </c>
      <c r="B765">
        <v>1</v>
      </c>
      <c r="C765" t="s">
        <v>318</v>
      </c>
      <c r="D765" t="s">
        <v>240</v>
      </c>
      <c r="E765">
        <v>41107</v>
      </c>
      <c r="F765">
        <v>40410</v>
      </c>
      <c r="G765" t="s">
        <v>561</v>
      </c>
      <c r="H765">
        <v>0</v>
      </c>
      <c r="I765">
        <v>0</v>
      </c>
      <c r="J765">
        <v>0</v>
      </c>
      <c r="K765">
        <v>0</v>
      </c>
      <c r="L765">
        <v>0</v>
      </c>
      <c r="M765">
        <v>0</v>
      </c>
      <c r="N765">
        <v>0</v>
      </c>
      <c r="O765">
        <v>0</v>
      </c>
      <c r="P765">
        <v>0</v>
      </c>
      <c r="Q765">
        <v>0</v>
      </c>
      <c r="R765">
        <v>0</v>
      </c>
      <c r="S765">
        <v>0</v>
      </c>
      <c r="T765">
        <v>0</v>
      </c>
      <c r="U765">
        <v>0</v>
      </c>
      <c r="V765">
        <v>0</v>
      </c>
      <c r="W765">
        <v>0</v>
      </c>
      <c r="X765">
        <v>0</v>
      </c>
      <c r="Y765">
        <v>0</v>
      </c>
      <c r="Z765">
        <v>0</v>
      </c>
      <c r="AA765">
        <v>0</v>
      </c>
      <c r="AB765">
        <v>0</v>
      </c>
      <c r="AC765">
        <v>0</v>
      </c>
      <c r="AD765">
        <v>0</v>
      </c>
      <c r="AE765">
        <v>0</v>
      </c>
    </row>
    <row r="766" spans="1:31" x14ac:dyDescent="0.2">
      <c r="A766">
        <v>1109</v>
      </c>
      <c r="B766">
        <v>1</v>
      </c>
      <c r="C766" t="s">
        <v>319</v>
      </c>
      <c r="D766" t="s">
        <v>240</v>
      </c>
      <c r="E766">
        <v>41107</v>
      </c>
      <c r="F766">
        <v>40410</v>
      </c>
      <c r="G766" t="s">
        <v>561</v>
      </c>
      <c r="H766">
        <v>0</v>
      </c>
      <c r="I766">
        <v>0</v>
      </c>
      <c r="J766">
        <v>0</v>
      </c>
      <c r="K766">
        <v>0</v>
      </c>
      <c r="L766">
        <v>0</v>
      </c>
      <c r="M766">
        <v>0</v>
      </c>
      <c r="N766">
        <v>0</v>
      </c>
      <c r="O766">
        <v>0</v>
      </c>
      <c r="P766">
        <v>0</v>
      </c>
      <c r="Q766">
        <v>0</v>
      </c>
      <c r="R766">
        <v>0</v>
      </c>
      <c r="S766">
        <v>0</v>
      </c>
      <c r="T766">
        <v>0</v>
      </c>
      <c r="U766">
        <v>0</v>
      </c>
      <c r="V766">
        <v>0</v>
      </c>
      <c r="W766">
        <v>0</v>
      </c>
      <c r="X766">
        <v>0</v>
      </c>
      <c r="Y766">
        <v>0</v>
      </c>
      <c r="Z766">
        <v>0</v>
      </c>
      <c r="AA766">
        <v>0</v>
      </c>
      <c r="AB766">
        <v>0</v>
      </c>
      <c r="AC766">
        <v>0</v>
      </c>
      <c r="AD766">
        <v>0</v>
      </c>
      <c r="AE766">
        <v>0</v>
      </c>
    </row>
    <row r="767" spans="1:31" x14ac:dyDescent="0.2">
      <c r="A767">
        <v>1110</v>
      </c>
      <c r="B767">
        <v>1</v>
      </c>
      <c r="C767" t="s">
        <v>320</v>
      </c>
      <c r="D767" t="s">
        <v>240</v>
      </c>
      <c r="E767">
        <v>41107</v>
      </c>
      <c r="F767">
        <v>40410</v>
      </c>
      <c r="G767" t="s">
        <v>561</v>
      </c>
      <c r="H767">
        <v>0</v>
      </c>
      <c r="I767">
        <v>0</v>
      </c>
      <c r="J767">
        <v>0</v>
      </c>
      <c r="K767">
        <v>0</v>
      </c>
      <c r="L767">
        <v>0</v>
      </c>
      <c r="M767">
        <v>0</v>
      </c>
      <c r="N767">
        <v>0</v>
      </c>
      <c r="O767">
        <v>0</v>
      </c>
      <c r="P767">
        <v>0</v>
      </c>
      <c r="Q767">
        <v>0</v>
      </c>
      <c r="R767">
        <v>0</v>
      </c>
      <c r="S767">
        <v>0</v>
      </c>
      <c r="T767">
        <v>0</v>
      </c>
      <c r="U767">
        <v>0</v>
      </c>
      <c r="V767">
        <v>0</v>
      </c>
      <c r="W767">
        <v>0</v>
      </c>
      <c r="X767">
        <v>0</v>
      </c>
      <c r="Y767">
        <v>0</v>
      </c>
      <c r="Z767">
        <v>0</v>
      </c>
      <c r="AA767">
        <v>0</v>
      </c>
      <c r="AB767">
        <v>0</v>
      </c>
      <c r="AC767">
        <v>0</v>
      </c>
      <c r="AD767">
        <v>0</v>
      </c>
      <c r="AE767">
        <v>0</v>
      </c>
    </row>
    <row r="768" spans="1:31" x14ac:dyDescent="0.2">
      <c r="A768">
        <v>1111</v>
      </c>
      <c r="B768">
        <v>1</v>
      </c>
      <c r="C768" t="s">
        <v>321</v>
      </c>
      <c r="D768" t="s">
        <v>240</v>
      </c>
      <c r="E768">
        <v>41106</v>
      </c>
      <c r="F768">
        <v>40410</v>
      </c>
      <c r="G768" t="s">
        <v>561</v>
      </c>
      <c r="H768">
        <v>0</v>
      </c>
      <c r="I768">
        <v>0</v>
      </c>
      <c r="J768">
        <v>0</v>
      </c>
      <c r="K768">
        <v>0</v>
      </c>
      <c r="L768">
        <v>0</v>
      </c>
      <c r="M768">
        <v>0</v>
      </c>
      <c r="N768">
        <v>0</v>
      </c>
      <c r="O768">
        <v>0</v>
      </c>
      <c r="P768">
        <v>0</v>
      </c>
      <c r="Q768">
        <v>0</v>
      </c>
      <c r="R768">
        <v>0</v>
      </c>
      <c r="S768">
        <v>0</v>
      </c>
      <c r="T768">
        <v>0</v>
      </c>
      <c r="U768">
        <v>0</v>
      </c>
      <c r="V768">
        <v>0</v>
      </c>
      <c r="W768">
        <v>0</v>
      </c>
      <c r="X768">
        <v>0</v>
      </c>
      <c r="Y768">
        <v>0</v>
      </c>
      <c r="Z768">
        <v>0</v>
      </c>
      <c r="AA768">
        <v>0</v>
      </c>
      <c r="AB768">
        <v>0</v>
      </c>
      <c r="AC768">
        <v>0</v>
      </c>
      <c r="AD768">
        <v>0</v>
      </c>
      <c r="AE768">
        <v>0</v>
      </c>
    </row>
    <row r="769" spans="1:31" x14ac:dyDescent="0.2">
      <c r="A769">
        <v>1112</v>
      </c>
      <c r="B769">
        <v>1</v>
      </c>
      <c r="C769" t="s">
        <v>322</v>
      </c>
      <c r="D769" t="s">
        <v>240</v>
      </c>
      <c r="E769">
        <v>41106</v>
      </c>
      <c r="F769">
        <v>40410</v>
      </c>
      <c r="G769" t="s">
        <v>561</v>
      </c>
      <c r="H769">
        <v>0</v>
      </c>
      <c r="I769">
        <v>0</v>
      </c>
      <c r="J769">
        <v>0</v>
      </c>
      <c r="K769">
        <v>0</v>
      </c>
      <c r="L769">
        <v>0</v>
      </c>
      <c r="M769">
        <v>0</v>
      </c>
      <c r="N769">
        <v>0</v>
      </c>
      <c r="O769">
        <v>0</v>
      </c>
      <c r="P769">
        <v>0</v>
      </c>
      <c r="Q769">
        <v>0</v>
      </c>
      <c r="R769">
        <v>0</v>
      </c>
      <c r="S769">
        <v>0</v>
      </c>
      <c r="T769">
        <v>0</v>
      </c>
      <c r="U769">
        <v>0</v>
      </c>
      <c r="V769">
        <v>0</v>
      </c>
      <c r="W769">
        <v>0</v>
      </c>
      <c r="X769">
        <v>0</v>
      </c>
      <c r="Y769">
        <v>0</v>
      </c>
      <c r="Z769">
        <v>0</v>
      </c>
      <c r="AA769">
        <v>0</v>
      </c>
      <c r="AB769">
        <v>0</v>
      </c>
      <c r="AC769">
        <v>0</v>
      </c>
      <c r="AD769">
        <v>0</v>
      </c>
      <c r="AE769">
        <v>0</v>
      </c>
    </row>
    <row r="770" spans="1:31" x14ac:dyDescent="0.2">
      <c r="A770">
        <v>1113</v>
      </c>
      <c r="B770">
        <v>1</v>
      </c>
      <c r="C770" t="s">
        <v>323</v>
      </c>
      <c r="D770" t="s">
        <v>240</v>
      </c>
      <c r="E770">
        <v>41107</v>
      </c>
      <c r="F770">
        <v>40410</v>
      </c>
      <c r="G770" t="s">
        <v>561</v>
      </c>
      <c r="H770">
        <v>0</v>
      </c>
      <c r="I770">
        <v>0</v>
      </c>
      <c r="J770">
        <v>0</v>
      </c>
      <c r="K770">
        <v>0</v>
      </c>
      <c r="L770">
        <v>0</v>
      </c>
      <c r="M770">
        <v>0</v>
      </c>
      <c r="N770">
        <v>0</v>
      </c>
      <c r="O770">
        <v>0</v>
      </c>
      <c r="P770">
        <v>0</v>
      </c>
      <c r="Q770">
        <v>0</v>
      </c>
      <c r="R770">
        <v>0</v>
      </c>
      <c r="S770">
        <v>0</v>
      </c>
      <c r="T770">
        <v>0</v>
      </c>
      <c r="U770">
        <v>0</v>
      </c>
      <c r="V770">
        <v>0</v>
      </c>
      <c r="W770">
        <v>0</v>
      </c>
      <c r="X770">
        <v>0</v>
      </c>
      <c r="Y770">
        <v>0</v>
      </c>
      <c r="Z770">
        <v>0</v>
      </c>
      <c r="AA770">
        <v>0</v>
      </c>
      <c r="AB770">
        <v>0</v>
      </c>
      <c r="AC770">
        <v>0</v>
      </c>
      <c r="AD770">
        <v>0</v>
      </c>
      <c r="AE770">
        <v>0</v>
      </c>
    </row>
    <row r="771" spans="1:31" x14ac:dyDescent="0.2">
      <c r="A771">
        <v>1114</v>
      </c>
      <c r="B771">
        <v>1</v>
      </c>
      <c r="C771" t="s">
        <v>324</v>
      </c>
      <c r="D771" t="s">
        <v>240</v>
      </c>
      <c r="E771">
        <v>41105</v>
      </c>
      <c r="F771">
        <v>40410</v>
      </c>
      <c r="G771" t="s">
        <v>561</v>
      </c>
      <c r="H771">
        <v>0</v>
      </c>
      <c r="I771">
        <v>0</v>
      </c>
      <c r="J771">
        <v>0</v>
      </c>
      <c r="K771">
        <v>0</v>
      </c>
      <c r="L771">
        <v>0</v>
      </c>
      <c r="M771">
        <v>0</v>
      </c>
      <c r="N771">
        <v>0</v>
      </c>
      <c r="O771">
        <v>0</v>
      </c>
      <c r="P771">
        <v>0</v>
      </c>
      <c r="Q771">
        <v>0</v>
      </c>
      <c r="R771">
        <v>0</v>
      </c>
      <c r="S771">
        <v>0</v>
      </c>
      <c r="T771">
        <v>0</v>
      </c>
      <c r="U771">
        <v>0</v>
      </c>
      <c r="V771">
        <v>0</v>
      </c>
      <c r="W771">
        <v>0</v>
      </c>
      <c r="X771">
        <v>0</v>
      </c>
      <c r="Y771">
        <v>0</v>
      </c>
      <c r="Z771">
        <v>0</v>
      </c>
      <c r="AA771">
        <v>0</v>
      </c>
      <c r="AB771">
        <v>0</v>
      </c>
      <c r="AC771">
        <v>0</v>
      </c>
      <c r="AD771">
        <v>0</v>
      </c>
      <c r="AE771">
        <v>0</v>
      </c>
    </row>
    <row r="772" spans="1:31" x14ac:dyDescent="0.2">
      <c r="A772">
        <v>1115</v>
      </c>
      <c r="B772">
        <v>1</v>
      </c>
      <c r="C772" t="s">
        <v>325</v>
      </c>
      <c r="D772" t="s">
        <v>240</v>
      </c>
      <c r="E772">
        <v>41104</v>
      </c>
      <c r="F772">
        <v>40410</v>
      </c>
      <c r="G772" t="s">
        <v>561</v>
      </c>
      <c r="H772">
        <v>0</v>
      </c>
      <c r="I772">
        <v>0</v>
      </c>
      <c r="J772">
        <v>0</v>
      </c>
      <c r="K772">
        <v>0</v>
      </c>
      <c r="L772">
        <v>0</v>
      </c>
      <c r="M772">
        <v>0</v>
      </c>
      <c r="N772">
        <v>0</v>
      </c>
      <c r="O772">
        <v>0</v>
      </c>
      <c r="P772">
        <v>0</v>
      </c>
      <c r="Q772">
        <v>0</v>
      </c>
      <c r="R772">
        <v>0</v>
      </c>
      <c r="S772">
        <v>0</v>
      </c>
      <c r="T772">
        <v>0</v>
      </c>
      <c r="U772">
        <v>0</v>
      </c>
      <c r="V772">
        <v>0</v>
      </c>
      <c r="W772">
        <v>0</v>
      </c>
      <c r="X772">
        <v>0</v>
      </c>
      <c r="Y772">
        <v>0</v>
      </c>
      <c r="Z772">
        <v>0</v>
      </c>
      <c r="AA772">
        <v>0</v>
      </c>
      <c r="AB772">
        <v>0</v>
      </c>
      <c r="AC772">
        <v>0</v>
      </c>
      <c r="AD772">
        <v>60000</v>
      </c>
      <c r="AE772">
        <v>0</v>
      </c>
    </row>
    <row r="773" spans="1:31" x14ac:dyDescent="0.2">
      <c r="A773">
        <v>1117</v>
      </c>
      <c r="B773">
        <v>1</v>
      </c>
      <c r="C773" t="s">
        <v>326</v>
      </c>
      <c r="D773" t="s">
        <v>240</v>
      </c>
      <c r="E773">
        <v>41104</v>
      </c>
      <c r="F773">
        <v>40410</v>
      </c>
      <c r="G773" t="s">
        <v>561</v>
      </c>
      <c r="H773">
        <v>0</v>
      </c>
      <c r="I773">
        <v>0</v>
      </c>
      <c r="J773">
        <v>0</v>
      </c>
      <c r="K773">
        <v>0</v>
      </c>
      <c r="L773">
        <v>0</v>
      </c>
      <c r="M773">
        <v>0</v>
      </c>
      <c r="N773">
        <v>0</v>
      </c>
      <c r="O773">
        <v>0</v>
      </c>
      <c r="P773">
        <v>0</v>
      </c>
      <c r="Q773">
        <v>0</v>
      </c>
      <c r="R773">
        <v>0</v>
      </c>
      <c r="S773">
        <v>0</v>
      </c>
      <c r="T773">
        <v>0</v>
      </c>
      <c r="U773">
        <v>0</v>
      </c>
      <c r="V773">
        <v>0</v>
      </c>
      <c r="W773">
        <v>0</v>
      </c>
      <c r="X773">
        <v>0</v>
      </c>
      <c r="Y773">
        <v>0</v>
      </c>
      <c r="Z773">
        <v>0</v>
      </c>
      <c r="AA773">
        <v>0</v>
      </c>
      <c r="AB773">
        <v>0</v>
      </c>
      <c r="AC773">
        <v>0</v>
      </c>
      <c r="AD773">
        <v>0</v>
      </c>
      <c r="AE773">
        <v>0</v>
      </c>
    </row>
    <row r="774" spans="1:31" x14ac:dyDescent="0.2">
      <c r="A774">
        <v>1120</v>
      </c>
      <c r="B774">
        <v>1</v>
      </c>
      <c r="C774" t="s">
        <v>327</v>
      </c>
      <c r="D774" t="s">
        <v>240</v>
      </c>
      <c r="E774">
        <v>41106</v>
      </c>
      <c r="F774">
        <v>40410</v>
      </c>
      <c r="G774" t="s">
        <v>561</v>
      </c>
      <c r="H774">
        <v>0</v>
      </c>
      <c r="I774">
        <v>0</v>
      </c>
      <c r="J774">
        <v>0</v>
      </c>
      <c r="K774">
        <v>0</v>
      </c>
      <c r="L774">
        <v>0</v>
      </c>
      <c r="M774">
        <v>0</v>
      </c>
      <c r="N774">
        <v>0</v>
      </c>
      <c r="O774">
        <v>0</v>
      </c>
      <c r="P774">
        <v>0</v>
      </c>
      <c r="Q774">
        <v>0</v>
      </c>
      <c r="R774">
        <v>0</v>
      </c>
      <c r="S774">
        <v>0</v>
      </c>
      <c r="T774">
        <v>0</v>
      </c>
      <c r="U774">
        <v>0</v>
      </c>
      <c r="V774">
        <v>0</v>
      </c>
      <c r="W774">
        <v>0</v>
      </c>
      <c r="X774">
        <v>0</v>
      </c>
      <c r="Y774">
        <v>0</v>
      </c>
      <c r="Z774">
        <v>0</v>
      </c>
      <c r="AA774">
        <v>0</v>
      </c>
      <c r="AB774">
        <v>0</v>
      </c>
      <c r="AC774">
        <v>0</v>
      </c>
      <c r="AD774">
        <v>0</v>
      </c>
      <c r="AE774">
        <v>0</v>
      </c>
    </row>
    <row r="775" spans="1:31" x14ac:dyDescent="0.2">
      <c r="A775">
        <v>1121</v>
      </c>
      <c r="B775">
        <v>1</v>
      </c>
      <c r="C775" t="s">
        <v>328</v>
      </c>
      <c r="D775" t="s">
        <v>240</v>
      </c>
      <c r="E775">
        <v>41106</v>
      </c>
      <c r="F775">
        <v>40410</v>
      </c>
      <c r="G775" t="s">
        <v>561</v>
      </c>
      <c r="H775">
        <v>0</v>
      </c>
      <c r="I775">
        <v>0</v>
      </c>
      <c r="J775">
        <v>0</v>
      </c>
      <c r="K775">
        <v>0</v>
      </c>
      <c r="L775">
        <v>0</v>
      </c>
      <c r="M775">
        <v>0</v>
      </c>
      <c r="N775">
        <v>0</v>
      </c>
      <c r="O775">
        <v>0</v>
      </c>
      <c r="P775">
        <v>0</v>
      </c>
      <c r="Q775">
        <v>0</v>
      </c>
      <c r="R775">
        <v>0</v>
      </c>
      <c r="S775">
        <v>0</v>
      </c>
      <c r="T775">
        <v>0</v>
      </c>
      <c r="U775">
        <v>0</v>
      </c>
      <c r="V775">
        <v>0</v>
      </c>
      <c r="W775">
        <v>0</v>
      </c>
      <c r="X775">
        <v>0</v>
      </c>
      <c r="Y775">
        <v>0</v>
      </c>
      <c r="Z775">
        <v>0</v>
      </c>
      <c r="AA775">
        <v>0</v>
      </c>
      <c r="AB775">
        <v>0</v>
      </c>
      <c r="AC775">
        <v>0</v>
      </c>
      <c r="AD775">
        <v>0</v>
      </c>
      <c r="AE775">
        <v>0</v>
      </c>
    </row>
    <row r="776" spans="1:31" x14ac:dyDescent="0.2">
      <c r="A776">
        <v>1122</v>
      </c>
      <c r="B776">
        <v>1</v>
      </c>
      <c r="C776" t="s">
        <v>329</v>
      </c>
      <c r="D776" t="s">
        <v>240</v>
      </c>
      <c r="E776">
        <v>41108</v>
      </c>
      <c r="F776">
        <v>40410</v>
      </c>
      <c r="G776" t="s">
        <v>561</v>
      </c>
      <c r="H776">
        <v>0</v>
      </c>
      <c r="I776">
        <v>0</v>
      </c>
      <c r="J776">
        <v>0</v>
      </c>
      <c r="K776">
        <v>0</v>
      </c>
      <c r="L776">
        <v>0</v>
      </c>
      <c r="M776">
        <v>0</v>
      </c>
      <c r="N776">
        <v>0</v>
      </c>
      <c r="O776">
        <v>0</v>
      </c>
      <c r="P776">
        <v>0</v>
      </c>
      <c r="Q776">
        <v>0</v>
      </c>
      <c r="R776">
        <v>0</v>
      </c>
      <c r="S776">
        <v>0</v>
      </c>
      <c r="T776">
        <v>0</v>
      </c>
      <c r="U776">
        <v>0</v>
      </c>
      <c r="V776">
        <v>0</v>
      </c>
      <c r="W776">
        <v>0</v>
      </c>
      <c r="X776">
        <v>0</v>
      </c>
      <c r="Y776">
        <v>0</v>
      </c>
      <c r="Z776">
        <v>0</v>
      </c>
      <c r="AA776">
        <v>0</v>
      </c>
      <c r="AB776">
        <v>0</v>
      </c>
      <c r="AC776">
        <v>0</v>
      </c>
      <c r="AD776">
        <v>0</v>
      </c>
      <c r="AE776">
        <v>0</v>
      </c>
    </row>
    <row r="777" spans="1:31" x14ac:dyDescent="0.2">
      <c r="A777">
        <v>1124</v>
      </c>
      <c r="B777">
        <v>1</v>
      </c>
      <c r="C777" t="s">
        <v>330</v>
      </c>
      <c r="D777" t="s">
        <v>240</v>
      </c>
      <c r="E777">
        <v>41104</v>
      </c>
      <c r="F777">
        <v>40410</v>
      </c>
      <c r="G777" t="s">
        <v>561</v>
      </c>
      <c r="H777">
        <v>0</v>
      </c>
      <c r="I777">
        <v>0</v>
      </c>
      <c r="J777">
        <v>0</v>
      </c>
      <c r="K777">
        <v>0</v>
      </c>
      <c r="L777">
        <v>0</v>
      </c>
      <c r="M777">
        <v>0</v>
      </c>
      <c r="N777">
        <v>0</v>
      </c>
      <c r="O777">
        <v>0</v>
      </c>
      <c r="P777">
        <v>0</v>
      </c>
      <c r="Q777">
        <v>0</v>
      </c>
      <c r="R777">
        <v>0</v>
      </c>
      <c r="S777">
        <v>0</v>
      </c>
      <c r="T777">
        <v>0</v>
      </c>
      <c r="U777">
        <v>0</v>
      </c>
      <c r="V777">
        <v>0</v>
      </c>
      <c r="W777">
        <v>0</v>
      </c>
      <c r="X777">
        <v>0</v>
      </c>
      <c r="Y777">
        <v>0</v>
      </c>
      <c r="Z777">
        <v>0</v>
      </c>
      <c r="AA777">
        <v>0</v>
      </c>
      <c r="AB777">
        <v>0</v>
      </c>
      <c r="AC777">
        <v>30000</v>
      </c>
      <c r="AD777">
        <v>0</v>
      </c>
      <c r="AE777">
        <v>0</v>
      </c>
    </row>
    <row r="778" spans="1:31" x14ac:dyDescent="0.2">
      <c r="A778">
        <v>1126</v>
      </c>
      <c r="B778">
        <v>1</v>
      </c>
      <c r="C778" t="s">
        <v>331</v>
      </c>
      <c r="D778" t="s">
        <v>240</v>
      </c>
      <c r="E778">
        <v>41108</v>
      </c>
      <c r="F778">
        <v>40410</v>
      </c>
      <c r="G778" t="s">
        <v>561</v>
      </c>
      <c r="H778">
        <v>0</v>
      </c>
      <c r="I778">
        <v>0</v>
      </c>
      <c r="J778">
        <v>0</v>
      </c>
      <c r="K778">
        <v>0</v>
      </c>
      <c r="L778">
        <v>0</v>
      </c>
      <c r="M778">
        <v>0</v>
      </c>
      <c r="N778">
        <v>0</v>
      </c>
      <c r="O778">
        <v>0</v>
      </c>
      <c r="P778">
        <v>0</v>
      </c>
      <c r="Q778">
        <v>0</v>
      </c>
      <c r="R778">
        <v>0</v>
      </c>
      <c r="S778">
        <v>0</v>
      </c>
      <c r="T778">
        <v>0</v>
      </c>
      <c r="U778">
        <v>0</v>
      </c>
      <c r="V778">
        <v>0</v>
      </c>
      <c r="W778">
        <v>0</v>
      </c>
      <c r="X778">
        <v>0</v>
      </c>
      <c r="Y778">
        <v>0</v>
      </c>
      <c r="Z778">
        <v>0</v>
      </c>
      <c r="AA778">
        <v>0</v>
      </c>
      <c r="AB778">
        <v>0</v>
      </c>
      <c r="AC778">
        <v>0</v>
      </c>
      <c r="AD778">
        <v>0</v>
      </c>
      <c r="AE778">
        <v>0</v>
      </c>
    </row>
    <row r="779" spans="1:31" x14ac:dyDescent="0.2">
      <c r="A779">
        <v>1129</v>
      </c>
      <c r="B779">
        <v>1</v>
      </c>
      <c r="C779" t="s">
        <v>332</v>
      </c>
      <c r="D779" t="s">
        <v>240</v>
      </c>
      <c r="E779">
        <v>41104</v>
      </c>
      <c r="F779">
        <v>40410</v>
      </c>
      <c r="G779" t="s">
        <v>561</v>
      </c>
      <c r="H779">
        <v>0</v>
      </c>
      <c r="I779">
        <v>0</v>
      </c>
      <c r="J779">
        <v>0</v>
      </c>
      <c r="K779">
        <v>0</v>
      </c>
      <c r="L779">
        <v>0</v>
      </c>
      <c r="M779">
        <v>0</v>
      </c>
      <c r="N779">
        <v>0</v>
      </c>
      <c r="O779">
        <v>0</v>
      </c>
      <c r="P779">
        <v>0</v>
      </c>
      <c r="Q779">
        <v>0</v>
      </c>
      <c r="R779">
        <v>0</v>
      </c>
      <c r="S779">
        <v>0</v>
      </c>
      <c r="T779">
        <v>0</v>
      </c>
      <c r="U779">
        <v>0</v>
      </c>
      <c r="V779">
        <v>0</v>
      </c>
      <c r="W779">
        <v>0</v>
      </c>
      <c r="X779">
        <v>0</v>
      </c>
      <c r="Y779">
        <v>0</v>
      </c>
      <c r="Z779">
        <v>0</v>
      </c>
      <c r="AA779">
        <v>0</v>
      </c>
      <c r="AB779">
        <v>0</v>
      </c>
      <c r="AC779">
        <v>0</v>
      </c>
      <c r="AD779">
        <v>0</v>
      </c>
      <c r="AE779">
        <v>0</v>
      </c>
    </row>
    <row r="780" spans="1:31" x14ac:dyDescent="0.2">
      <c r="A780">
        <v>1130</v>
      </c>
      <c r="B780">
        <v>1</v>
      </c>
      <c r="C780" t="s">
        <v>563</v>
      </c>
      <c r="D780" t="s">
        <v>240</v>
      </c>
      <c r="E780">
        <v>41105</v>
      </c>
      <c r="F780">
        <v>40410</v>
      </c>
      <c r="G780" t="s">
        <v>561</v>
      </c>
      <c r="H780">
        <v>0</v>
      </c>
      <c r="I780">
        <v>0</v>
      </c>
      <c r="J780">
        <v>0</v>
      </c>
      <c r="K780">
        <v>0</v>
      </c>
      <c r="L780">
        <v>0</v>
      </c>
      <c r="M780">
        <v>0</v>
      </c>
      <c r="N780">
        <v>0</v>
      </c>
      <c r="O780">
        <v>0</v>
      </c>
      <c r="P780">
        <v>0</v>
      </c>
      <c r="Q780">
        <v>0</v>
      </c>
      <c r="R780">
        <v>0</v>
      </c>
      <c r="S780">
        <v>0</v>
      </c>
      <c r="T780">
        <v>0</v>
      </c>
      <c r="U780">
        <v>0</v>
      </c>
      <c r="V780">
        <v>0</v>
      </c>
      <c r="W780">
        <v>0</v>
      </c>
      <c r="X780">
        <v>0</v>
      </c>
      <c r="Y780">
        <v>0</v>
      </c>
      <c r="Z780">
        <v>0</v>
      </c>
      <c r="AA780">
        <v>0</v>
      </c>
      <c r="AB780">
        <v>0</v>
      </c>
      <c r="AC780">
        <v>0</v>
      </c>
      <c r="AD780">
        <v>0</v>
      </c>
      <c r="AE780">
        <v>0</v>
      </c>
    </row>
    <row r="781" spans="1:31" x14ac:dyDescent="0.2">
      <c r="A781">
        <v>1132</v>
      </c>
      <c r="B781">
        <v>1</v>
      </c>
      <c r="C781" t="s">
        <v>564</v>
      </c>
      <c r="D781" t="s">
        <v>240</v>
      </c>
      <c r="E781">
        <v>41107</v>
      </c>
      <c r="F781">
        <v>40410</v>
      </c>
      <c r="G781" t="s">
        <v>561</v>
      </c>
      <c r="H781">
        <v>0</v>
      </c>
      <c r="I781">
        <v>0</v>
      </c>
      <c r="J781">
        <v>0</v>
      </c>
      <c r="K781">
        <v>0</v>
      </c>
      <c r="L781">
        <v>0</v>
      </c>
      <c r="M781">
        <v>0</v>
      </c>
      <c r="N781">
        <v>0</v>
      </c>
      <c r="O781">
        <v>0</v>
      </c>
      <c r="P781">
        <v>0</v>
      </c>
      <c r="Q781">
        <v>0</v>
      </c>
      <c r="R781">
        <v>0</v>
      </c>
      <c r="S781">
        <v>0</v>
      </c>
      <c r="T781">
        <v>0</v>
      </c>
      <c r="U781">
        <v>0</v>
      </c>
      <c r="V781">
        <v>0</v>
      </c>
      <c r="W781">
        <v>0</v>
      </c>
      <c r="X781">
        <v>0</v>
      </c>
      <c r="Y781">
        <v>0</v>
      </c>
      <c r="Z781">
        <v>0</v>
      </c>
      <c r="AA781">
        <v>0</v>
      </c>
      <c r="AB781">
        <v>0</v>
      </c>
      <c r="AC781">
        <v>0</v>
      </c>
      <c r="AD781">
        <v>0</v>
      </c>
      <c r="AE781">
        <v>0</v>
      </c>
    </row>
    <row r="782" spans="1:31" x14ac:dyDescent="0.2">
      <c r="A782">
        <v>1133</v>
      </c>
      <c r="B782">
        <v>1</v>
      </c>
      <c r="C782" t="s">
        <v>333</v>
      </c>
      <c r="D782" t="s">
        <v>240</v>
      </c>
      <c r="E782">
        <v>41106</v>
      </c>
      <c r="F782">
        <v>40410</v>
      </c>
      <c r="G782" t="s">
        <v>561</v>
      </c>
      <c r="H782">
        <v>0</v>
      </c>
      <c r="I782">
        <v>0</v>
      </c>
      <c r="J782">
        <v>0</v>
      </c>
      <c r="K782">
        <v>0</v>
      </c>
      <c r="L782">
        <v>0</v>
      </c>
      <c r="M782">
        <v>0</v>
      </c>
      <c r="N782">
        <v>0</v>
      </c>
      <c r="O782">
        <v>0</v>
      </c>
      <c r="P782">
        <v>0</v>
      </c>
      <c r="Q782">
        <v>0</v>
      </c>
      <c r="R782">
        <v>0</v>
      </c>
      <c r="S782">
        <v>0</v>
      </c>
      <c r="T782">
        <v>0</v>
      </c>
      <c r="U782">
        <v>0</v>
      </c>
      <c r="V782">
        <v>0</v>
      </c>
      <c r="W782">
        <v>0</v>
      </c>
      <c r="X782">
        <v>0</v>
      </c>
      <c r="Y782">
        <v>0</v>
      </c>
      <c r="Z782">
        <v>0</v>
      </c>
      <c r="AA782">
        <v>0</v>
      </c>
      <c r="AB782">
        <v>0</v>
      </c>
      <c r="AC782">
        <v>0</v>
      </c>
      <c r="AD782">
        <v>0</v>
      </c>
      <c r="AE782">
        <v>0</v>
      </c>
    </row>
    <row r="783" spans="1:31" x14ac:dyDescent="0.2">
      <c r="A783">
        <v>1134</v>
      </c>
      <c r="B783">
        <v>1</v>
      </c>
      <c r="C783" t="s">
        <v>334</v>
      </c>
      <c r="D783" t="s">
        <v>240</v>
      </c>
      <c r="E783">
        <v>41106</v>
      </c>
      <c r="F783">
        <v>40410</v>
      </c>
      <c r="G783" t="s">
        <v>561</v>
      </c>
      <c r="H783">
        <v>0</v>
      </c>
      <c r="I783">
        <v>0</v>
      </c>
      <c r="J783">
        <v>0</v>
      </c>
      <c r="K783">
        <v>0</v>
      </c>
      <c r="L783">
        <v>0</v>
      </c>
      <c r="M783">
        <v>0</v>
      </c>
      <c r="N783">
        <v>0</v>
      </c>
      <c r="O783">
        <v>0</v>
      </c>
      <c r="P783">
        <v>0</v>
      </c>
      <c r="Q783">
        <v>0</v>
      </c>
      <c r="R783">
        <v>0</v>
      </c>
      <c r="S783">
        <v>0</v>
      </c>
      <c r="T783">
        <v>0</v>
      </c>
      <c r="U783">
        <v>0</v>
      </c>
      <c r="V783">
        <v>0</v>
      </c>
      <c r="W783">
        <v>0</v>
      </c>
      <c r="X783">
        <v>0</v>
      </c>
      <c r="Y783">
        <v>0</v>
      </c>
      <c r="Z783">
        <v>0</v>
      </c>
      <c r="AA783">
        <v>0</v>
      </c>
      <c r="AB783">
        <v>0</v>
      </c>
      <c r="AC783">
        <v>0</v>
      </c>
      <c r="AD783">
        <v>0</v>
      </c>
      <c r="AE783">
        <v>0</v>
      </c>
    </row>
    <row r="784" spans="1:31" x14ac:dyDescent="0.2">
      <c r="A784">
        <v>1135</v>
      </c>
      <c r="B784">
        <v>1</v>
      </c>
      <c r="C784" t="s">
        <v>335</v>
      </c>
      <c r="D784" t="s">
        <v>240</v>
      </c>
      <c r="E784">
        <v>41105</v>
      </c>
      <c r="F784">
        <v>40410</v>
      </c>
      <c r="G784" t="s">
        <v>561</v>
      </c>
      <c r="H784">
        <v>0</v>
      </c>
      <c r="I784">
        <v>0</v>
      </c>
      <c r="J784">
        <v>0</v>
      </c>
      <c r="K784">
        <v>0</v>
      </c>
      <c r="L784">
        <v>0</v>
      </c>
      <c r="M784">
        <v>0</v>
      </c>
      <c r="N784">
        <v>0</v>
      </c>
      <c r="O784">
        <v>0</v>
      </c>
      <c r="P784">
        <v>0</v>
      </c>
      <c r="Q784">
        <v>0</v>
      </c>
      <c r="R784">
        <v>0</v>
      </c>
      <c r="S784">
        <v>0</v>
      </c>
      <c r="T784">
        <v>0</v>
      </c>
      <c r="U784">
        <v>0</v>
      </c>
      <c r="V784">
        <v>0</v>
      </c>
      <c r="W784">
        <v>0</v>
      </c>
      <c r="X784">
        <v>0</v>
      </c>
      <c r="Y784">
        <v>0</v>
      </c>
      <c r="Z784">
        <v>0</v>
      </c>
      <c r="AA784">
        <v>0</v>
      </c>
      <c r="AB784">
        <v>0</v>
      </c>
      <c r="AC784">
        <v>0</v>
      </c>
      <c r="AD784">
        <v>0</v>
      </c>
      <c r="AE784">
        <v>0</v>
      </c>
    </row>
    <row r="785" spans="1:31" x14ac:dyDescent="0.2">
      <c r="A785">
        <v>1136</v>
      </c>
      <c r="B785">
        <v>1</v>
      </c>
      <c r="C785" t="s">
        <v>336</v>
      </c>
      <c r="D785" t="s">
        <v>240</v>
      </c>
      <c r="E785">
        <v>41105</v>
      </c>
      <c r="F785">
        <v>40410</v>
      </c>
      <c r="G785" t="s">
        <v>561</v>
      </c>
      <c r="H785">
        <v>0</v>
      </c>
      <c r="I785">
        <v>0</v>
      </c>
      <c r="J785">
        <v>0</v>
      </c>
      <c r="K785">
        <v>0</v>
      </c>
      <c r="L785">
        <v>0</v>
      </c>
      <c r="M785">
        <v>0</v>
      </c>
      <c r="N785">
        <v>0</v>
      </c>
      <c r="O785">
        <v>0</v>
      </c>
      <c r="P785">
        <v>0</v>
      </c>
      <c r="Q785">
        <v>0</v>
      </c>
      <c r="R785">
        <v>0</v>
      </c>
      <c r="S785">
        <v>0</v>
      </c>
      <c r="T785">
        <v>0</v>
      </c>
      <c r="U785">
        <v>0</v>
      </c>
      <c r="V785">
        <v>0</v>
      </c>
      <c r="W785">
        <v>0</v>
      </c>
      <c r="X785">
        <v>0</v>
      </c>
      <c r="Y785">
        <v>0</v>
      </c>
      <c r="Z785">
        <v>0</v>
      </c>
      <c r="AA785">
        <v>0</v>
      </c>
      <c r="AB785">
        <v>0</v>
      </c>
      <c r="AC785">
        <v>0</v>
      </c>
      <c r="AD785">
        <v>0</v>
      </c>
      <c r="AE785">
        <v>0</v>
      </c>
    </row>
    <row r="786" spans="1:31" x14ac:dyDescent="0.2">
      <c r="A786">
        <v>1137</v>
      </c>
      <c r="B786">
        <v>1</v>
      </c>
      <c r="C786" t="s">
        <v>337</v>
      </c>
      <c r="D786" t="s">
        <v>240</v>
      </c>
      <c r="E786">
        <v>41106</v>
      </c>
      <c r="F786">
        <v>40410</v>
      </c>
      <c r="G786" t="s">
        <v>561</v>
      </c>
      <c r="H786">
        <v>0</v>
      </c>
      <c r="I786">
        <v>0</v>
      </c>
      <c r="J786">
        <v>0</v>
      </c>
      <c r="K786">
        <v>0</v>
      </c>
      <c r="L786">
        <v>0</v>
      </c>
      <c r="M786">
        <v>0</v>
      </c>
      <c r="N786">
        <v>0</v>
      </c>
      <c r="O786">
        <v>0</v>
      </c>
      <c r="P786">
        <v>0</v>
      </c>
      <c r="Q786">
        <v>0</v>
      </c>
      <c r="R786">
        <v>0</v>
      </c>
      <c r="S786">
        <v>0</v>
      </c>
      <c r="T786">
        <v>118250</v>
      </c>
      <c r="U786">
        <v>118250</v>
      </c>
      <c r="V786">
        <v>0</v>
      </c>
      <c r="W786">
        <v>0</v>
      </c>
      <c r="X786">
        <v>0</v>
      </c>
      <c r="Y786">
        <v>0</v>
      </c>
      <c r="Z786">
        <v>0</v>
      </c>
      <c r="AA786">
        <v>0</v>
      </c>
      <c r="AB786">
        <v>0</v>
      </c>
      <c r="AC786">
        <v>0</v>
      </c>
      <c r="AD786">
        <v>0</v>
      </c>
      <c r="AE786">
        <v>0</v>
      </c>
    </row>
    <row r="787" spans="1:31" x14ac:dyDescent="0.2">
      <c r="A787">
        <v>1137</v>
      </c>
      <c r="B787">
        <v>2</v>
      </c>
      <c r="C787" t="s">
        <v>337</v>
      </c>
      <c r="D787" t="s">
        <v>240</v>
      </c>
      <c r="E787">
        <v>41106</v>
      </c>
      <c r="F787">
        <v>40410</v>
      </c>
      <c r="G787" t="s">
        <v>561</v>
      </c>
      <c r="H787">
        <v>0</v>
      </c>
      <c r="I787">
        <v>0</v>
      </c>
      <c r="J787">
        <v>0</v>
      </c>
      <c r="K787">
        <v>0</v>
      </c>
      <c r="L787">
        <v>0</v>
      </c>
      <c r="M787">
        <v>0</v>
      </c>
      <c r="N787">
        <v>0</v>
      </c>
      <c r="O787">
        <v>0</v>
      </c>
      <c r="P787">
        <v>0</v>
      </c>
      <c r="Q787">
        <v>0</v>
      </c>
      <c r="R787">
        <v>0</v>
      </c>
      <c r="S787">
        <v>0</v>
      </c>
      <c r="T787">
        <v>0</v>
      </c>
      <c r="U787">
        <v>0</v>
      </c>
      <c r="V787">
        <v>0</v>
      </c>
      <c r="W787">
        <v>0</v>
      </c>
      <c r="X787">
        <v>0</v>
      </c>
      <c r="Y787">
        <v>0</v>
      </c>
      <c r="Z787">
        <v>0</v>
      </c>
      <c r="AA787">
        <v>0</v>
      </c>
      <c r="AB787">
        <v>0</v>
      </c>
      <c r="AC787">
        <v>0</v>
      </c>
      <c r="AD787">
        <v>0</v>
      </c>
      <c r="AE787">
        <v>0</v>
      </c>
    </row>
    <row r="788" spans="1:31" x14ac:dyDescent="0.2">
      <c r="A788">
        <v>1137</v>
      </c>
      <c r="B788">
        <v>3</v>
      </c>
      <c r="C788" t="s">
        <v>337</v>
      </c>
      <c r="D788" t="s">
        <v>240</v>
      </c>
      <c r="E788">
        <v>41106</v>
      </c>
      <c r="F788">
        <v>40410</v>
      </c>
      <c r="G788" t="s">
        <v>561</v>
      </c>
      <c r="H788">
        <v>0</v>
      </c>
      <c r="I788">
        <v>0</v>
      </c>
      <c r="J788">
        <v>0</v>
      </c>
      <c r="K788">
        <v>0</v>
      </c>
      <c r="L788">
        <v>0</v>
      </c>
      <c r="M788">
        <v>0</v>
      </c>
      <c r="N788">
        <v>0</v>
      </c>
      <c r="O788">
        <v>0</v>
      </c>
      <c r="P788">
        <v>0</v>
      </c>
      <c r="Q788">
        <v>0</v>
      </c>
      <c r="R788">
        <v>0</v>
      </c>
      <c r="S788">
        <v>0</v>
      </c>
      <c r="T788">
        <v>0</v>
      </c>
      <c r="U788">
        <v>0</v>
      </c>
      <c r="V788">
        <v>0</v>
      </c>
      <c r="W788">
        <v>0</v>
      </c>
      <c r="X788">
        <v>0</v>
      </c>
      <c r="Y788">
        <v>0</v>
      </c>
      <c r="Z788">
        <v>0</v>
      </c>
      <c r="AA788">
        <v>0</v>
      </c>
      <c r="AB788">
        <v>0</v>
      </c>
      <c r="AC788">
        <v>0</v>
      </c>
      <c r="AD788">
        <v>0</v>
      </c>
      <c r="AE788">
        <v>0</v>
      </c>
    </row>
    <row r="789" spans="1:31" x14ac:dyDescent="0.2">
      <c r="A789">
        <v>1138</v>
      </c>
      <c r="B789">
        <v>1</v>
      </c>
      <c r="C789" t="s">
        <v>338</v>
      </c>
      <c r="D789" t="s">
        <v>240</v>
      </c>
      <c r="E789">
        <v>41105</v>
      </c>
      <c r="F789">
        <v>40410</v>
      </c>
      <c r="G789" t="s">
        <v>561</v>
      </c>
      <c r="H789">
        <v>0</v>
      </c>
      <c r="I789">
        <v>0</v>
      </c>
      <c r="J789">
        <v>0</v>
      </c>
      <c r="K789">
        <v>0</v>
      </c>
      <c r="L789">
        <v>0</v>
      </c>
      <c r="M789">
        <v>0</v>
      </c>
      <c r="N789">
        <v>0</v>
      </c>
      <c r="O789">
        <v>0</v>
      </c>
      <c r="P789">
        <v>0</v>
      </c>
      <c r="Q789">
        <v>0</v>
      </c>
      <c r="R789">
        <v>0</v>
      </c>
      <c r="S789">
        <v>0</v>
      </c>
      <c r="T789">
        <v>0</v>
      </c>
      <c r="U789">
        <v>0</v>
      </c>
      <c r="V789">
        <v>5000</v>
      </c>
      <c r="W789">
        <v>0</v>
      </c>
      <c r="X789">
        <v>0</v>
      </c>
      <c r="Y789">
        <v>0</v>
      </c>
      <c r="Z789">
        <v>0</v>
      </c>
      <c r="AA789">
        <v>0</v>
      </c>
      <c r="AB789">
        <v>0</v>
      </c>
      <c r="AC789">
        <v>0</v>
      </c>
      <c r="AD789">
        <v>0</v>
      </c>
      <c r="AE789">
        <v>0</v>
      </c>
    </row>
    <row r="790" spans="1:31" x14ac:dyDescent="0.2">
      <c r="A790">
        <v>1138</v>
      </c>
      <c r="B790">
        <v>2</v>
      </c>
      <c r="C790" t="s">
        <v>338</v>
      </c>
      <c r="D790" t="s">
        <v>240</v>
      </c>
      <c r="E790">
        <v>41105</v>
      </c>
      <c r="F790">
        <v>40410</v>
      </c>
      <c r="G790" t="s">
        <v>561</v>
      </c>
      <c r="H790">
        <v>0</v>
      </c>
      <c r="I790">
        <v>0</v>
      </c>
      <c r="J790">
        <v>0</v>
      </c>
      <c r="K790">
        <v>0</v>
      </c>
      <c r="L790">
        <v>0</v>
      </c>
      <c r="M790">
        <v>0</v>
      </c>
      <c r="N790">
        <v>0</v>
      </c>
      <c r="O790">
        <v>0</v>
      </c>
      <c r="P790">
        <v>0</v>
      </c>
      <c r="Q790">
        <v>0</v>
      </c>
      <c r="R790">
        <v>0</v>
      </c>
      <c r="S790">
        <v>0</v>
      </c>
      <c r="T790">
        <v>0</v>
      </c>
      <c r="U790">
        <v>0</v>
      </c>
      <c r="V790">
        <v>0</v>
      </c>
      <c r="W790">
        <v>0</v>
      </c>
      <c r="X790">
        <v>0</v>
      </c>
      <c r="Y790">
        <v>0</v>
      </c>
      <c r="Z790">
        <v>0</v>
      </c>
      <c r="AA790">
        <v>0</v>
      </c>
      <c r="AB790">
        <v>0</v>
      </c>
      <c r="AC790">
        <v>0</v>
      </c>
      <c r="AD790">
        <v>0</v>
      </c>
      <c r="AE790">
        <v>0</v>
      </c>
    </row>
    <row r="791" spans="1:31" x14ac:dyDescent="0.2">
      <c r="A791">
        <v>1138</v>
      </c>
      <c r="B791">
        <v>3</v>
      </c>
      <c r="C791" t="s">
        <v>338</v>
      </c>
      <c r="D791" t="s">
        <v>240</v>
      </c>
      <c r="E791">
        <v>41105</v>
      </c>
      <c r="F791">
        <v>40410</v>
      </c>
      <c r="G791" t="s">
        <v>561</v>
      </c>
      <c r="H791">
        <v>0</v>
      </c>
      <c r="I791">
        <v>0</v>
      </c>
      <c r="J791">
        <v>0</v>
      </c>
      <c r="K791">
        <v>0</v>
      </c>
      <c r="L791">
        <v>0</v>
      </c>
      <c r="M791">
        <v>0</v>
      </c>
      <c r="N791">
        <v>0</v>
      </c>
      <c r="O791">
        <v>0</v>
      </c>
      <c r="P791">
        <v>0</v>
      </c>
      <c r="Q791">
        <v>0</v>
      </c>
      <c r="R791">
        <v>0</v>
      </c>
      <c r="S791">
        <v>0</v>
      </c>
      <c r="T791">
        <v>0</v>
      </c>
      <c r="U791">
        <v>0</v>
      </c>
      <c r="V791">
        <v>0</v>
      </c>
      <c r="W791">
        <v>0</v>
      </c>
      <c r="X791">
        <v>0</v>
      </c>
      <c r="Y791">
        <v>0</v>
      </c>
      <c r="Z791">
        <v>0</v>
      </c>
      <c r="AA791">
        <v>0</v>
      </c>
      <c r="AB791">
        <v>0</v>
      </c>
      <c r="AC791">
        <v>0</v>
      </c>
      <c r="AD791">
        <v>0</v>
      </c>
      <c r="AE791">
        <v>0</v>
      </c>
    </row>
    <row r="792" spans="1:31" x14ac:dyDescent="0.2">
      <c r="A792">
        <v>1139</v>
      </c>
      <c r="B792">
        <v>1</v>
      </c>
      <c r="C792" t="s">
        <v>339</v>
      </c>
      <c r="D792" t="s">
        <v>240</v>
      </c>
      <c r="E792">
        <v>41104</v>
      </c>
      <c r="F792">
        <v>40410</v>
      </c>
      <c r="G792" t="s">
        <v>561</v>
      </c>
      <c r="H792">
        <v>0</v>
      </c>
      <c r="I792">
        <v>0</v>
      </c>
      <c r="J792">
        <v>0</v>
      </c>
      <c r="K792">
        <v>0</v>
      </c>
      <c r="L792">
        <v>0</v>
      </c>
      <c r="M792">
        <v>0</v>
      </c>
      <c r="N792">
        <v>0</v>
      </c>
      <c r="O792">
        <v>0</v>
      </c>
      <c r="P792">
        <v>0</v>
      </c>
      <c r="Q792">
        <v>0</v>
      </c>
      <c r="R792">
        <v>0</v>
      </c>
      <c r="S792">
        <v>0</v>
      </c>
      <c r="T792">
        <v>0</v>
      </c>
      <c r="U792">
        <v>0</v>
      </c>
      <c r="V792">
        <v>5000</v>
      </c>
      <c r="W792">
        <v>0</v>
      </c>
      <c r="X792">
        <v>0</v>
      </c>
      <c r="Y792">
        <v>0</v>
      </c>
      <c r="Z792">
        <v>0</v>
      </c>
      <c r="AA792">
        <v>0</v>
      </c>
      <c r="AB792">
        <v>0</v>
      </c>
      <c r="AC792">
        <v>0</v>
      </c>
      <c r="AD792">
        <v>0</v>
      </c>
      <c r="AE792">
        <v>0</v>
      </c>
    </row>
    <row r="793" spans="1:31" x14ac:dyDescent="0.2">
      <c r="A793">
        <v>1139</v>
      </c>
      <c r="B793">
        <v>2</v>
      </c>
      <c r="C793" t="s">
        <v>339</v>
      </c>
      <c r="D793" t="s">
        <v>240</v>
      </c>
      <c r="E793">
        <v>41104</v>
      </c>
      <c r="F793">
        <v>40410</v>
      </c>
      <c r="G793" t="s">
        <v>561</v>
      </c>
      <c r="H793">
        <v>0</v>
      </c>
      <c r="I793">
        <v>0</v>
      </c>
      <c r="J793">
        <v>0</v>
      </c>
      <c r="K793">
        <v>0</v>
      </c>
      <c r="L793">
        <v>0</v>
      </c>
      <c r="M793">
        <v>0</v>
      </c>
      <c r="N793">
        <v>0</v>
      </c>
      <c r="O793">
        <v>0</v>
      </c>
      <c r="P793">
        <v>0</v>
      </c>
      <c r="Q793">
        <v>0</v>
      </c>
      <c r="R793">
        <v>0</v>
      </c>
      <c r="S793">
        <v>0</v>
      </c>
      <c r="T793">
        <v>0</v>
      </c>
      <c r="U793">
        <v>0</v>
      </c>
      <c r="V793">
        <v>0</v>
      </c>
      <c r="W793">
        <v>0</v>
      </c>
      <c r="X793">
        <v>0</v>
      </c>
      <c r="Y793">
        <v>0</v>
      </c>
      <c r="Z793">
        <v>0</v>
      </c>
      <c r="AA793">
        <v>0</v>
      </c>
      <c r="AB793">
        <v>0</v>
      </c>
      <c r="AC793">
        <v>0</v>
      </c>
      <c r="AD793">
        <v>0</v>
      </c>
      <c r="AE793">
        <v>0</v>
      </c>
    </row>
    <row r="794" spans="1:31" x14ac:dyDescent="0.2">
      <c r="A794">
        <v>1139</v>
      </c>
      <c r="B794">
        <v>3</v>
      </c>
      <c r="C794" t="s">
        <v>339</v>
      </c>
      <c r="D794" t="s">
        <v>240</v>
      </c>
      <c r="E794">
        <v>41104</v>
      </c>
      <c r="F794">
        <v>40410</v>
      </c>
      <c r="G794" t="s">
        <v>561</v>
      </c>
      <c r="H794">
        <v>0</v>
      </c>
      <c r="I794">
        <v>0</v>
      </c>
      <c r="J794">
        <v>0</v>
      </c>
      <c r="K794">
        <v>0</v>
      </c>
      <c r="L794">
        <v>0</v>
      </c>
      <c r="M794">
        <v>0</v>
      </c>
      <c r="N794">
        <v>0</v>
      </c>
      <c r="O794">
        <v>0</v>
      </c>
      <c r="P794">
        <v>0</v>
      </c>
      <c r="Q794">
        <v>0</v>
      </c>
      <c r="R794">
        <v>0</v>
      </c>
      <c r="S794">
        <v>0</v>
      </c>
      <c r="T794">
        <v>0</v>
      </c>
      <c r="U794">
        <v>0</v>
      </c>
      <c r="V794">
        <v>0</v>
      </c>
      <c r="W794">
        <v>0</v>
      </c>
      <c r="X794">
        <v>0</v>
      </c>
      <c r="Y794">
        <v>0</v>
      </c>
      <c r="Z794">
        <v>0</v>
      </c>
      <c r="AA794">
        <v>0</v>
      </c>
      <c r="AB794">
        <v>0</v>
      </c>
      <c r="AC794">
        <v>0</v>
      </c>
      <c r="AD794">
        <v>0</v>
      </c>
      <c r="AE794">
        <v>0</v>
      </c>
    </row>
    <row r="795" spans="1:31" x14ac:dyDescent="0.2">
      <c r="A795">
        <v>1140</v>
      </c>
      <c r="B795">
        <v>1</v>
      </c>
      <c r="C795" t="s">
        <v>340</v>
      </c>
      <c r="D795" t="s">
        <v>240</v>
      </c>
      <c r="E795">
        <v>41104</v>
      </c>
      <c r="F795">
        <v>40410</v>
      </c>
      <c r="G795" t="s">
        <v>561</v>
      </c>
      <c r="H795">
        <v>0</v>
      </c>
      <c r="I795">
        <v>0</v>
      </c>
      <c r="J795">
        <v>0</v>
      </c>
      <c r="K795">
        <v>0</v>
      </c>
      <c r="L795">
        <v>0</v>
      </c>
      <c r="M795">
        <v>0</v>
      </c>
      <c r="N795">
        <v>0</v>
      </c>
      <c r="O795">
        <v>0</v>
      </c>
      <c r="P795">
        <v>0</v>
      </c>
      <c r="Q795">
        <v>0</v>
      </c>
      <c r="R795">
        <v>0</v>
      </c>
      <c r="S795">
        <v>0</v>
      </c>
      <c r="T795">
        <v>0</v>
      </c>
      <c r="U795">
        <v>0</v>
      </c>
      <c r="V795">
        <v>2500</v>
      </c>
      <c r="W795">
        <v>0</v>
      </c>
      <c r="X795">
        <v>0</v>
      </c>
      <c r="Y795">
        <v>0</v>
      </c>
      <c r="Z795">
        <v>0</v>
      </c>
      <c r="AA795">
        <v>0</v>
      </c>
      <c r="AB795">
        <v>0</v>
      </c>
      <c r="AC795">
        <v>0</v>
      </c>
      <c r="AD795">
        <v>0</v>
      </c>
      <c r="AE795">
        <v>0</v>
      </c>
    </row>
    <row r="796" spans="1:31" x14ac:dyDescent="0.2">
      <c r="A796">
        <v>1140</v>
      </c>
      <c r="B796">
        <v>2</v>
      </c>
      <c r="C796" t="s">
        <v>340</v>
      </c>
      <c r="D796" t="s">
        <v>240</v>
      </c>
      <c r="E796">
        <v>41104</v>
      </c>
      <c r="F796">
        <v>40410</v>
      </c>
      <c r="G796" t="s">
        <v>561</v>
      </c>
      <c r="H796">
        <v>0</v>
      </c>
      <c r="I796">
        <v>0</v>
      </c>
      <c r="J796">
        <v>0</v>
      </c>
      <c r="K796">
        <v>0</v>
      </c>
      <c r="L796">
        <v>0</v>
      </c>
      <c r="M796">
        <v>0</v>
      </c>
      <c r="N796">
        <v>0</v>
      </c>
      <c r="O796">
        <v>0</v>
      </c>
      <c r="P796">
        <v>0</v>
      </c>
      <c r="Q796">
        <v>0</v>
      </c>
      <c r="R796">
        <v>0</v>
      </c>
      <c r="S796">
        <v>0</v>
      </c>
      <c r="T796">
        <v>0</v>
      </c>
      <c r="U796">
        <v>0</v>
      </c>
      <c r="V796">
        <v>0</v>
      </c>
      <c r="W796">
        <v>0</v>
      </c>
      <c r="X796">
        <v>0</v>
      </c>
      <c r="Y796">
        <v>0</v>
      </c>
      <c r="Z796">
        <v>0</v>
      </c>
      <c r="AA796">
        <v>0</v>
      </c>
      <c r="AB796">
        <v>0</v>
      </c>
      <c r="AC796">
        <v>0</v>
      </c>
      <c r="AD796">
        <v>0</v>
      </c>
      <c r="AE796">
        <v>0</v>
      </c>
    </row>
    <row r="797" spans="1:31" x14ac:dyDescent="0.2">
      <c r="A797">
        <v>1140</v>
      </c>
      <c r="B797">
        <v>3</v>
      </c>
      <c r="C797" t="s">
        <v>340</v>
      </c>
      <c r="D797" t="s">
        <v>240</v>
      </c>
      <c r="E797">
        <v>41104</v>
      </c>
      <c r="F797">
        <v>40410</v>
      </c>
      <c r="G797" t="s">
        <v>561</v>
      </c>
      <c r="H797">
        <v>0</v>
      </c>
      <c r="I797">
        <v>0</v>
      </c>
      <c r="J797">
        <v>0</v>
      </c>
      <c r="K797">
        <v>0</v>
      </c>
      <c r="L797">
        <v>0</v>
      </c>
      <c r="M797">
        <v>0</v>
      </c>
      <c r="N797">
        <v>0</v>
      </c>
      <c r="O797">
        <v>0</v>
      </c>
      <c r="P797">
        <v>0</v>
      </c>
      <c r="Q797">
        <v>0</v>
      </c>
      <c r="R797">
        <v>0</v>
      </c>
      <c r="S797">
        <v>0</v>
      </c>
      <c r="T797">
        <v>0</v>
      </c>
      <c r="U797">
        <v>0</v>
      </c>
      <c r="V797">
        <v>0</v>
      </c>
      <c r="W797">
        <v>0</v>
      </c>
      <c r="X797">
        <v>0</v>
      </c>
      <c r="Y797">
        <v>0</v>
      </c>
      <c r="Z797">
        <v>0</v>
      </c>
      <c r="AA797">
        <v>0</v>
      </c>
      <c r="AB797">
        <v>0</v>
      </c>
      <c r="AC797">
        <v>0</v>
      </c>
      <c r="AD797">
        <v>0</v>
      </c>
      <c r="AE797">
        <v>0</v>
      </c>
    </row>
    <row r="798" spans="1:31" x14ac:dyDescent="0.2">
      <c r="A798">
        <v>1141</v>
      </c>
      <c r="B798">
        <v>1</v>
      </c>
      <c r="C798" t="s">
        <v>341</v>
      </c>
      <c r="D798" t="s">
        <v>240</v>
      </c>
      <c r="E798">
        <v>41107</v>
      </c>
      <c r="F798">
        <v>40410</v>
      </c>
      <c r="G798" t="s">
        <v>561</v>
      </c>
      <c r="H798">
        <v>0</v>
      </c>
      <c r="I798">
        <v>0</v>
      </c>
      <c r="J798">
        <v>0</v>
      </c>
      <c r="K798">
        <v>0</v>
      </c>
      <c r="L798">
        <v>0</v>
      </c>
      <c r="M798">
        <v>0</v>
      </c>
      <c r="N798">
        <v>0</v>
      </c>
      <c r="O798">
        <v>0</v>
      </c>
      <c r="P798">
        <v>0</v>
      </c>
      <c r="Q798">
        <v>0</v>
      </c>
      <c r="R798">
        <v>0</v>
      </c>
      <c r="S798">
        <v>0</v>
      </c>
      <c r="T798">
        <v>0</v>
      </c>
      <c r="U798">
        <v>0</v>
      </c>
      <c r="V798">
        <v>0</v>
      </c>
      <c r="W798">
        <v>0</v>
      </c>
      <c r="X798">
        <v>0</v>
      </c>
      <c r="Y798">
        <v>0</v>
      </c>
      <c r="Z798">
        <v>0</v>
      </c>
      <c r="AA798">
        <v>0</v>
      </c>
      <c r="AB798">
        <v>0</v>
      </c>
      <c r="AC798">
        <v>0</v>
      </c>
      <c r="AD798">
        <v>0</v>
      </c>
      <c r="AE798">
        <v>0</v>
      </c>
    </row>
    <row r="799" spans="1:31" x14ac:dyDescent="0.2">
      <c r="A799">
        <v>1142</v>
      </c>
      <c r="B799">
        <v>1</v>
      </c>
      <c r="C799" t="s">
        <v>342</v>
      </c>
      <c r="D799" t="s">
        <v>240</v>
      </c>
      <c r="E799">
        <v>41106</v>
      </c>
      <c r="F799">
        <v>40410</v>
      </c>
      <c r="G799" t="s">
        <v>561</v>
      </c>
      <c r="H799">
        <v>0</v>
      </c>
      <c r="I799">
        <v>0</v>
      </c>
      <c r="J799">
        <v>0</v>
      </c>
      <c r="K799">
        <v>0</v>
      </c>
      <c r="L799">
        <v>0</v>
      </c>
      <c r="M799">
        <v>0</v>
      </c>
      <c r="N799">
        <v>0</v>
      </c>
      <c r="O799">
        <v>0</v>
      </c>
      <c r="P799">
        <v>0</v>
      </c>
      <c r="Q799">
        <v>0</v>
      </c>
      <c r="R799">
        <v>0</v>
      </c>
      <c r="S799">
        <v>0</v>
      </c>
      <c r="T799">
        <v>0</v>
      </c>
      <c r="U799">
        <v>0</v>
      </c>
      <c r="V799">
        <v>0</v>
      </c>
      <c r="W799">
        <v>0</v>
      </c>
      <c r="X799">
        <v>0</v>
      </c>
      <c r="Y799">
        <v>0</v>
      </c>
      <c r="Z799">
        <v>0</v>
      </c>
      <c r="AA799">
        <v>0</v>
      </c>
      <c r="AB799">
        <v>0</v>
      </c>
      <c r="AC799">
        <v>0</v>
      </c>
      <c r="AD799">
        <v>0</v>
      </c>
      <c r="AE799">
        <v>0</v>
      </c>
    </row>
    <row r="800" spans="1:31" x14ac:dyDescent="0.2">
      <c r="A800">
        <v>1142</v>
      </c>
      <c r="B800">
        <v>2</v>
      </c>
      <c r="C800" t="s">
        <v>342</v>
      </c>
      <c r="D800" t="s">
        <v>240</v>
      </c>
      <c r="E800">
        <v>41106</v>
      </c>
      <c r="F800">
        <v>40410</v>
      </c>
      <c r="G800" t="s">
        <v>561</v>
      </c>
      <c r="H800">
        <v>0</v>
      </c>
      <c r="I800">
        <v>0</v>
      </c>
      <c r="J800">
        <v>0</v>
      </c>
      <c r="K800">
        <v>0</v>
      </c>
      <c r="L800">
        <v>0</v>
      </c>
      <c r="M800">
        <v>0</v>
      </c>
      <c r="N800">
        <v>0</v>
      </c>
      <c r="O800">
        <v>0</v>
      </c>
      <c r="P800">
        <v>0</v>
      </c>
      <c r="Q800">
        <v>0</v>
      </c>
      <c r="R800">
        <v>0</v>
      </c>
      <c r="S800">
        <v>0</v>
      </c>
      <c r="T800">
        <v>0</v>
      </c>
      <c r="U800">
        <v>0</v>
      </c>
      <c r="V800">
        <v>0</v>
      </c>
      <c r="W800">
        <v>0</v>
      </c>
      <c r="X800">
        <v>0</v>
      </c>
      <c r="Y800">
        <v>0</v>
      </c>
      <c r="Z800">
        <v>0</v>
      </c>
      <c r="AA800">
        <v>0</v>
      </c>
      <c r="AB800">
        <v>0</v>
      </c>
      <c r="AC800">
        <v>0</v>
      </c>
      <c r="AD800">
        <v>0</v>
      </c>
      <c r="AE800">
        <v>0</v>
      </c>
    </row>
    <row r="801" spans="1:31" x14ac:dyDescent="0.2">
      <c r="A801">
        <v>1143</v>
      </c>
      <c r="B801">
        <v>1</v>
      </c>
      <c r="C801" t="s">
        <v>343</v>
      </c>
      <c r="D801" t="s">
        <v>240</v>
      </c>
      <c r="E801">
        <v>41105</v>
      </c>
      <c r="F801">
        <v>40410</v>
      </c>
      <c r="G801" t="s">
        <v>561</v>
      </c>
      <c r="H801">
        <v>0</v>
      </c>
      <c r="I801">
        <v>0</v>
      </c>
      <c r="J801">
        <v>0</v>
      </c>
      <c r="K801">
        <v>0</v>
      </c>
      <c r="L801">
        <v>0</v>
      </c>
      <c r="M801">
        <v>0</v>
      </c>
      <c r="N801">
        <v>0</v>
      </c>
      <c r="O801">
        <v>0</v>
      </c>
      <c r="P801">
        <v>0</v>
      </c>
      <c r="Q801">
        <v>0</v>
      </c>
      <c r="R801">
        <v>0</v>
      </c>
      <c r="S801">
        <v>0</v>
      </c>
      <c r="T801">
        <v>0</v>
      </c>
      <c r="U801">
        <v>0</v>
      </c>
      <c r="V801">
        <v>2500</v>
      </c>
      <c r="W801">
        <v>0</v>
      </c>
      <c r="X801">
        <v>0</v>
      </c>
      <c r="Y801">
        <v>0</v>
      </c>
      <c r="Z801">
        <v>0</v>
      </c>
      <c r="AA801">
        <v>0</v>
      </c>
      <c r="AB801">
        <v>0</v>
      </c>
      <c r="AC801">
        <v>0</v>
      </c>
      <c r="AD801">
        <v>0</v>
      </c>
      <c r="AE801">
        <v>0</v>
      </c>
    </row>
    <row r="802" spans="1:31" x14ac:dyDescent="0.2">
      <c r="A802">
        <v>1143</v>
      </c>
      <c r="B802">
        <v>2</v>
      </c>
      <c r="C802" t="s">
        <v>343</v>
      </c>
      <c r="D802" t="s">
        <v>240</v>
      </c>
      <c r="E802">
        <v>41105</v>
      </c>
      <c r="F802">
        <v>40410</v>
      </c>
      <c r="G802" t="s">
        <v>561</v>
      </c>
      <c r="H802">
        <v>0</v>
      </c>
      <c r="I802">
        <v>0</v>
      </c>
      <c r="J802">
        <v>0</v>
      </c>
      <c r="K802">
        <v>0</v>
      </c>
      <c r="L802">
        <v>0</v>
      </c>
      <c r="M802">
        <v>0</v>
      </c>
      <c r="N802">
        <v>0</v>
      </c>
      <c r="O802">
        <v>0</v>
      </c>
      <c r="P802">
        <v>0</v>
      </c>
      <c r="Q802">
        <v>0</v>
      </c>
      <c r="R802">
        <v>0</v>
      </c>
      <c r="S802">
        <v>0</v>
      </c>
      <c r="T802">
        <v>0</v>
      </c>
      <c r="U802">
        <v>0</v>
      </c>
      <c r="V802">
        <v>0</v>
      </c>
      <c r="W802">
        <v>0</v>
      </c>
      <c r="X802">
        <v>0</v>
      </c>
      <c r="Y802">
        <v>0</v>
      </c>
      <c r="Z802">
        <v>0</v>
      </c>
      <c r="AA802">
        <v>0</v>
      </c>
      <c r="AB802">
        <v>0</v>
      </c>
      <c r="AC802">
        <v>0</v>
      </c>
      <c r="AD802">
        <v>0</v>
      </c>
      <c r="AE802">
        <v>0</v>
      </c>
    </row>
    <row r="803" spans="1:31" x14ac:dyDescent="0.2">
      <c r="A803">
        <v>1143</v>
      </c>
      <c r="B803">
        <v>3</v>
      </c>
      <c r="C803" t="s">
        <v>343</v>
      </c>
      <c r="D803" t="s">
        <v>240</v>
      </c>
      <c r="E803">
        <v>41105</v>
      </c>
      <c r="F803">
        <v>40410</v>
      </c>
      <c r="G803" t="s">
        <v>561</v>
      </c>
      <c r="H803">
        <v>0</v>
      </c>
      <c r="I803">
        <v>0</v>
      </c>
      <c r="J803">
        <v>0</v>
      </c>
      <c r="K803">
        <v>0</v>
      </c>
      <c r="L803">
        <v>0</v>
      </c>
      <c r="M803">
        <v>0</v>
      </c>
      <c r="N803">
        <v>0</v>
      </c>
      <c r="O803">
        <v>0</v>
      </c>
      <c r="P803">
        <v>0</v>
      </c>
      <c r="Q803">
        <v>0</v>
      </c>
      <c r="R803">
        <v>0</v>
      </c>
      <c r="S803">
        <v>0</v>
      </c>
      <c r="T803">
        <v>0</v>
      </c>
      <c r="U803">
        <v>0</v>
      </c>
      <c r="V803">
        <v>0</v>
      </c>
      <c r="W803">
        <v>0</v>
      </c>
      <c r="X803">
        <v>0</v>
      </c>
      <c r="Y803">
        <v>0</v>
      </c>
      <c r="Z803">
        <v>0</v>
      </c>
      <c r="AA803">
        <v>0</v>
      </c>
      <c r="AB803">
        <v>0</v>
      </c>
      <c r="AC803">
        <v>0</v>
      </c>
      <c r="AD803">
        <v>0</v>
      </c>
      <c r="AE803">
        <v>0</v>
      </c>
    </row>
    <row r="804" spans="1:31" x14ac:dyDescent="0.2">
      <c r="A804">
        <v>1144</v>
      </c>
      <c r="B804">
        <v>1</v>
      </c>
      <c r="C804" t="s">
        <v>344</v>
      </c>
      <c r="D804" t="s">
        <v>240</v>
      </c>
      <c r="E804">
        <v>41107</v>
      </c>
      <c r="F804">
        <v>40410</v>
      </c>
      <c r="G804" t="s">
        <v>561</v>
      </c>
      <c r="H804">
        <v>0</v>
      </c>
      <c r="I804">
        <v>0</v>
      </c>
      <c r="J804">
        <v>0</v>
      </c>
      <c r="K804">
        <v>0</v>
      </c>
      <c r="L804">
        <v>0</v>
      </c>
      <c r="M804">
        <v>0</v>
      </c>
      <c r="N804">
        <v>0</v>
      </c>
      <c r="O804">
        <v>0</v>
      </c>
      <c r="P804">
        <v>0</v>
      </c>
      <c r="Q804">
        <v>0</v>
      </c>
      <c r="R804">
        <v>0</v>
      </c>
      <c r="S804">
        <v>0</v>
      </c>
      <c r="T804">
        <v>0</v>
      </c>
      <c r="U804">
        <v>0</v>
      </c>
      <c r="V804">
        <v>0</v>
      </c>
      <c r="W804">
        <v>0</v>
      </c>
      <c r="X804">
        <v>0</v>
      </c>
      <c r="Y804">
        <v>0</v>
      </c>
      <c r="Z804">
        <v>0</v>
      </c>
      <c r="AA804">
        <v>0</v>
      </c>
      <c r="AB804">
        <v>0</v>
      </c>
      <c r="AC804">
        <v>0</v>
      </c>
      <c r="AD804">
        <v>0</v>
      </c>
      <c r="AE804">
        <v>0</v>
      </c>
    </row>
    <row r="805" spans="1:31" x14ac:dyDescent="0.2">
      <c r="A805">
        <v>1144</v>
      </c>
      <c r="B805">
        <v>2</v>
      </c>
      <c r="C805" t="s">
        <v>344</v>
      </c>
      <c r="D805" t="s">
        <v>240</v>
      </c>
      <c r="E805">
        <v>41107</v>
      </c>
      <c r="F805">
        <v>40410</v>
      </c>
      <c r="G805" t="s">
        <v>561</v>
      </c>
      <c r="H805">
        <v>0</v>
      </c>
      <c r="I805">
        <v>0</v>
      </c>
      <c r="J805">
        <v>0</v>
      </c>
      <c r="K805">
        <v>0</v>
      </c>
      <c r="L805">
        <v>0</v>
      </c>
      <c r="M805">
        <v>0</v>
      </c>
      <c r="N805">
        <v>0</v>
      </c>
      <c r="O805">
        <v>0</v>
      </c>
      <c r="P805">
        <v>0</v>
      </c>
      <c r="Q805">
        <v>0</v>
      </c>
      <c r="R805">
        <v>0</v>
      </c>
      <c r="S805">
        <v>0</v>
      </c>
      <c r="T805">
        <v>0</v>
      </c>
      <c r="U805">
        <v>0</v>
      </c>
      <c r="V805">
        <v>0</v>
      </c>
      <c r="W805">
        <v>0</v>
      </c>
      <c r="X805">
        <v>0</v>
      </c>
      <c r="Y805">
        <v>0</v>
      </c>
      <c r="Z805">
        <v>0</v>
      </c>
      <c r="AA805">
        <v>0</v>
      </c>
      <c r="AB805">
        <v>0</v>
      </c>
      <c r="AC805">
        <v>0</v>
      </c>
      <c r="AD805">
        <v>0</v>
      </c>
      <c r="AE805">
        <v>0</v>
      </c>
    </row>
    <row r="806" spans="1:31" x14ac:dyDescent="0.2">
      <c r="A806">
        <v>1144</v>
      </c>
      <c r="B806">
        <v>3</v>
      </c>
      <c r="C806" t="s">
        <v>344</v>
      </c>
      <c r="D806" t="s">
        <v>240</v>
      </c>
      <c r="E806">
        <v>41107</v>
      </c>
      <c r="F806">
        <v>40410</v>
      </c>
      <c r="G806" t="s">
        <v>561</v>
      </c>
      <c r="H806">
        <v>0</v>
      </c>
      <c r="I806">
        <v>0</v>
      </c>
      <c r="J806">
        <v>0</v>
      </c>
      <c r="K806">
        <v>0</v>
      </c>
      <c r="L806">
        <v>0</v>
      </c>
      <c r="M806">
        <v>0</v>
      </c>
      <c r="N806">
        <v>0</v>
      </c>
      <c r="O806">
        <v>0</v>
      </c>
      <c r="P806">
        <v>0</v>
      </c>
      <c r="Q806">
        <v>0</v>
      </c>
      <c r="R806">
        <v>0</v>
      </c>
      <c r="S806">
        <v>0</v>
      </c>
      <c r="T806">
        <v>0</v>
      </c>
      <c r="U806">
        <v>0</v>
      </c>
      <c r="V806">
        <v>0</v>
      </c>
      <c r="W806">
        <v>0</v>
      </c>
      <c r="X806">
        <v>0</v>
      </c>
      <c r="Y806">
        <v>0</v>
      </c>
      <c r="Z806">
        <v>0</v>
      </c>
      <c r="AA806">
        <v>0</v>
      </c>
      <c r="AB806">
        <v>0</v>
      </c>
      <c r="AC806">
        <v>0</v>
      </c>
      <c r="AD806">
        <v>0</v>
      </c>
      <c r="AE806">
        <v>0</v>
      </c>
    </row>
    <row r="807" spans="1:31" x14ac:dyDescent="0.2">
      <c r="A807">
        <v>1145</v>
      </c>
      <c r="B807">
        <v>1</v>
      </c>
      <c r="C807" t="s">
        <v>345</v>
      </c>
      <c r="D807" t="s">
        <v>240</v>
      </c>
      <c r="E807">
        <v>41107</v>
      </c>
      <c r="F807">
        <v>40410</v>
      </c>
      <c r="G807" t="s">
        <v>561</v>
      </c>
      <c r="H807">
        <v>0</v>
      </c>
      <c r="I807">
        <v>0</v>
      </c>
      <c r="J807">
        <v>0</v>
      </c>
      <c r="K807">
        <v>0</v>
      </c>
      <c r="L807">
        <v>0</v>
      </c>
      <c r="M807">
        <v>0</v>
      </c>
      <c r="N807">
        <v>0</v>
      </c>
      <c r="O807">
        <v>0</v>
      </c>
      <c r="P807">
        <v>0</v>
      </c>
      <c r="Q807">
        <v>0</v>
      </c>
      <c r="R807">
        <v>0</v>
      </c>
      <c r="S807">
        <v>0</v>
      </c>
      <c r="T807">
        <v>0</v>
      </c>
      <c r="U807">
        <v>0</v>
      </c>
      <c r="V807">
        <v>0</v>
      </c>
      <c r="W807">
        <v>0</v>
      </c>
      <c r="X807">
        <v>0</v>
      </c>
      <c r="Y807">
        <v>0</v>
      </c>
      <c r="Z807">
        <v>0</v>
      </c>
      <c r="AA807">
        <v>0</v>
      </c>
      <c r="AB807">
        <v>0</v>
      </c>
      <c r="AC807">
        <v>0</v>
      </c>
      <c r="AD807">
        <v>0</v>
      </c>
      <c r="AE807">
        <v>0</v>
      </c>
    </row>
    <row r="808" spans="1:31" x14ac:dyDescent="0.2">
      <c r="A808">
        <v>1146</v>
      </c>
      <c r="B808">
        <v>1</v>
      </c>
      <c r="C808" t="s">
        <v>346</v>
      </c>
      <c r="D808" t="s">
        <v>240</v>
      </c>
      <c r="E808">
        <v>41107</v>
      </c>
      <c r="F808">
        <v>40410</v>
      </c>
      <c r="G808" t="s">
        <v>561</v>
      </c>
      <c r="H808">
        <v>0</v>
      </c>
      <c r="I808">
        <v>0</v>
      </c>
      <c r="J808">
        <v>0</v>
      </c>
      <c r="K808">
        <v>0</v>
      </c>
      <c r="L808">
        <v>0</v>
      </c>
      <c r="M808">
        <v>0</v>
      </c>
      <c r="N808">
        <v>0</v>
      </c>
      <c r="O808">
        <v>0</v>
      </c>
      <c r="P808">
        <v>0</v>
      </c>
      <c r="Q808">
        <v>0</v>
      </c>
      <c r="R808">
        <v>0</v>
      </c>
      <c r="S808">
        <v>0</v>
      </c>
      <c r="T808">
        <v>0</v>
      </c>
      <c r="U808">
        <v>0</v>
      </c>
      <c r="V808">
        <v>0</v>
      </c>
      <c r="W808">
        <v>0</v>
      </c>
      <c r="X808">
        <v>0</v>
      </c>
      <c r="Y808">
        <v>0</v>
      </c>
      <c r="Z808">
        <v>0</v>
      </c>
      <c r="AA808">
        <v>0</v>
      </c>
      <c r="AB808">
        <v>0</v>
      </c>
      <c r="AC808">
        <v>0</v>
      </c>
      <c r="AD808">
        <v>0</v>
      </c>
      <c r="AE808">
        <v>0</v>
      </c>
    </row>
    <row r="809" spans="1:31" x14ac:dyDescent="0.2">
      <c r="A809">
        <v>1147</v>
      </c>
      <c r="B809">
        <v>1</v>
      </c>
      <c r="C809" t="s">
        <v>347</v>
      </c>
      <c r="D809" t="s">
        <v>240</v>
      </c>
      <c r="E809">
        <v>41108</v>
      </c>
      <c r="F809">
        <v>40410</v>
      </c>
      <c r="G809" t="s">
        <v>561</v>
      </c>
      <c r="H809">
        <v>0</v>
      </c>
      <c r="I809">
        <v>0</v>
      </c>
      <c r="J809">
        <v>0</v>
      </c>
      <c r="K809">
        <v>0</v>
      </c>
      <c r="L809">
        <v>0</v>
      </c>
      <c r="M809">
        <v>0</v>
      </c>
      <c r="N809">
        <v>0</v>
      </c>
      <c r="O809">
        <v>0</v>
      </c>
      <c r="P809">
        <v>0</v>
      </c>
      <c r="Q809">
        <v>0</v>
      </c>
      <c r="R809">
        <v>0</v>
      </c>
      <c r="S809">
        <v>0</v>
      </c>
      <c r="T809">
        <v>0</v>
      </c>
      <c r="U809">
        <v>0</v>
      </c>
      <c r="V809">
        <v>0</v>
      </c>
      <c r="W809">
        <v>0</v>
      </c>
      <c r="X809">
        <v>0</v>
      </c>
      <c r="Y809">
        <v>0</v>
      </c>
      <c r="Z809">
        <v>0</v>
      </c>
      <c r="AA809">
        <v>0</v>
      </c>
      <c r="AB809">
        <v>0</v>
      </c>
      <c r="AC809">
        <v>0</v>
      </c>
      <c r="AD809">
        <v>0</v>
      </c>
      <c r="AE809">
        <v>0</v>
      </c>
    </row>
    <row r="810" spans="1:31" x14ac:dyDescent="0.2">
      <c r="A810">
        <v>1148</v>
      </c>
      <c r="B810">
        <v>1</v>
      </c>
      <c r="C810" t="s">
        <v>565</v>
      </c>
      <c r="D810" t="s">
        <v>240</v>
      </c>
      <c r="E810">
        <v>41108</v>
      </c>
      <c r="F810">
        <v>40410</v>
      </c>
      <c r="G810" t="s">
        <v>561</v>
      </c>
      <c r="H810">
        <v>6248</v>
      </c>
      <c r="I810">
        <v>6248</v>
      </c>
      <c r="J810">
        <v>6248</v>
      </c>
      <c r="K810">
        <v>6248</v>
      </c>
      <c r="L810">
        <v>6248</v>
      </c>
      <c r="M810">
        <v>6248</v>
      </c>
      <c r="N810">
        <v>6248</v>
      </c>
      <c r="O810">
        <v>6248</v>
      </c>
      <c r="P810">
        <v>6248</v>
      </c>
      <c r="Q810">
        <v>6248</v>
      </c>
      <c r="R810">
        <v>6248</v>
      </c>
      <c r="S810">
        <v>6272</v>
      </c>
      <c r="T810">
        <v>6248</v>
      </c>
      <c r="U810">
        <v>6248</v>
      </c>
      <c r="V810">
        <v>6248</v>
      </c>
      <c r="W810">
        <v>6248</v>
      </c>
      <c r="X810">
        <v>6248</v>
      </c>
      <c r="Y810">
        <v>6248</v>
      </c>
      <c r="Z810">
        <v>6248</v>
      </c>
      <c r="AA810">
        <v>6248</v>
      </c>
      <c r="AB810">
        <v>6248</v>
      </c>
      <c r="AC810">
        <v>6248</v>
      </c>
      <c r="AD810">
        <v>6248</v>
      </c>
      <c r="AE810">
        <v>6272</v>
      </c>
    </row>
    <row r="811" spans="1:31" x14ac:dyDescent="0.2">
      <c r="A811">
        <v>1150</v>
      </c>
      <c r="B811">
        <v>1</v>
      </c>
      <c r="C811" t="s">
        <v>348</v>
      </c>
      <c r="D811" t="s">
        <v>240</v>
      </c>
      <c r="E811">
        <v>41106</v>
      </c>
      <c r="F811">
        <v>40410</v>
      </c>
      <c r="G811" t="s">
        <v>561</v>
      </c>
      <c r="H811">
        <v>0</v>
      </c>
      <c r="I811">
        <v>0</v>
      </c>
      <c r="J811">
        <v>0</v>
      </c>
      <c r="K811">
        <v>0</v>
      </c>
      <c r="L811">
        <v>0</v>
      </c>
      <c r="M811">
        <v>0</v>
      </c>
      <c r="N811">
        <v>0</v>
      </c>
      <c r="O811">
        <v>0</v>
      </c>
      <c r="P811">
        <v>0</v>
      </c>
      <c r="Q811">
        <v>0</v>
      </c>
      <c r="R811">
        <v>0</v>
      </c>
      <c r="S811">
        <v>0</v>
      </c>
      <c r="T811">
        <v>0</v>
      </c>
      <c r="U811">
        <v>0</v>
      </c>
      <c r="V811">
        <v>0</v>
      </c>
      <c r="W811">
        <v>0</v>
      </c>
      <c r="X811">
        <v>0</v>
      </c>
      <c r="Y811">
        <v>0</v>
      </c>
      <c r="Z811">
        <v>0</v>
      </c>
      <c r="AA811">
        <v>0</v>
      </c>
      <c r="AB811">
        <v>0</v>
      </c>
      <c r="AC811">
        <v>0</v>
      </c>
      <c r="AD811">
        <v>0</v>
      </c>
      <c r="AE811">
        <v>0</v>
      </c>
    </row>
    <row r="812" spans="1:31" x14ac:dyDescent="0.2">
      <c r="A812">
        <v>1151</v>
      </c>
      <c r="B812">
        <v>1</v>
      </c>
      <c r="C812" t="s">
        <v>349</v>
      </c>
      <c r="D812" t="s">
        <v>240</v>
      </c>
      <c r="E812">
        <v>41108</v>
      </c>
      <c r="F812">
        <v>40410</v>
      </c>
      <c r="G812" t="s">
        <v>561</v>
      </c>
      <c r="H812">
        <v>0</v>
      </c>
      <c r="I812">
        <v>0</v>
      </c>
      <c r="J812">
        <v>0</v>
      </c>
      <c r="K812">
        <v>0</v>
      </c>
      <c r="L812">
        <v>0</v>
      </c>
      <c r="M812">
        <v>0</v>
      </c>
      <c r="N812">
        <v>0</v>
      </c>
      <c r="O812">
        <v>0</v>
      </c>
      <c r="P812">
        <v>0</v>
      </c>
      <c r="Q812">
        <v>0</v>
      </c>
      <c r="R812">
        <v>0</v>
      </c>
      <c r="S812">
        <v>0</v>
      </c>
      <c r="T812">
        <v>0</v>
      </c>
      <c r="U812">
        <v>0</v>
      </c>
      <c r="V812">
        <v>0</v>
      </c>
      <c r="W812">
        <v>0</v>
      </c>
      <c r="X812">
        <v>0</v>
      </c>
      <c r="Y812">
        <v>0</v>
      </c>
      <c r="Z812">
        <v>0</v>
      </c>
      <c r="AA812">
        <v>0</v>
      </c>
      <c r="AB812">
        <v>0</v>
      </c>
      <c r="AC812">
        <v>0</v>
      </c>
      <c r="AD812">
        <v>0</v>
      </c>
      <c r="AE812">
        <v>0</v>
      </c>
    </row>
    <row r="813" spans="1:31" x14ac:dyDescent="0.2">
      <c r="A813">
        <v>1152</v>
      </c>
      <c r="B813">
        <v>1</v>
      </c>
      <c r="C813" t="s">
        <v>350</v>
      </c>
      <c r="D813" t="s">
        <v>240</v>
      </c>
      <c r="E813">
        <v>41108</v>
      </c>
      <c r="F813">
        <v>40410</v>
      </c>
      <c r="G813" t="s">
        <v>561</v>
      </c>
      <c r="H813">
        <v>0</v>
      </c>
      <c r="I813">
        <v>0</v>
      </c>
      <c r="J813">
        <v>0</v>
      </c>
      <c r="K813">
        <v>0</v>
      </c>
      <c r="L813">
        <v>0</v>
      </c>
      <c r="M813">
        <v>0</v>
      </c>
      <c r="N813">
        <v>0</v>
      </c>
      <c r="O813">
        <v>0</v>
      </c>
      <c r="P813">
        <v>0</v>
      </c>
      <c r="Q813">
        <v>0</v>
      </c>
      <c r="R813">
        <v>0</v>
      </c>
      <c r="S813">
        <v>0</v>
      </c>
      <c r="T813">
        <v>0</v>
      </c>
      <c r="U813">
        <v>0</v>
      </c>
      <c r="V813">
        <v>0</v>
      </c>
      <c r="W813">
        <v>0</v>
      </c>
      <c r="X813">
        <v>0</v>
      </c>
      <c r="Y813">
        <v>0</v>
      </c>
      <c r="Z813">
        <v>0</v>
      </c>
      <c r="AA813">
        <v>0</v>
      </c>
      <c r="AB813">
        <v>0</v>
      </c>
      <c r="AC813">
        <v>0</v>
      </c>
      <c r="AD813">
        <v>0</v>
      </c>
      <c r="AE813">
        <v>0</v>
      </c>
    </row>
    <row r="814" spans="1:31" x14ac:dyDescent="0.2">
      <c r="A814">
        <v>1153</v>
      </c>
      <c r="B814">
        <v>2</v>
      </c>
      <c r="C814" t="s">
        <v>351</v>
      </c>
      <c r="D814" t="s">
        <v>240</v>
      </c>
      <c r="E814">
        <v>41108</v>
      </c>
      <c r="F814">
        <v>40410</v>
      </c>
      <c r="G814" t="s">
        <v>561</v>
      </c>
      <c r="H814">
        <v>0</v>
      </c>
      <c r="I814">
        <v>0</v>
      </c>
      <c r="J814">
        <v>0</v>
      </c>
      <c r="K814">
        <v>0</v>
      </c>
      <c r="L814">
        <v>0</v>
      </c>
      <c r="M814">
        <v>0</v>
      </c>
      <c r="N814">
        <v>0</v>
      </c>
      <c r="O814">
        <v>0</v>
      </c>
      <c r="P814">
        <v>0</v>
      </c>
      <c r="Q814">
        <v>0</v>
      </c>
      <c r="R814">
        <v>0</v>
      </c>
      <c r="S814">
        <v>0</v>
      </c>
      <c r="T814">
        <v>0</v>
      </c>
      <c r="U814">
        <v>0</v>
      </c>
      <c r="V814">
        <v>0</v>
      </c>
      <c r="W814">
        <v>0</v>
      </c>
      <c r="X814">
        <v>0</v>
      </c>
      <c r="Y814">
        <v>0</v>
      </c>
      <c r="Z814">
        <v>0</v>
      </c>
      <c r="AA814">
        <v>0</v>
      </c>
      <c r="AB814">
        <v>0</v>
      </c>
      <c r="AC814">
        <v>0</v>
      </c>
      <c r="AD814">
        <v>0</v>
      </c>
      <c r="AE814">
        <v>0</v>
      </c>
    </row>
    <row r="815" spans="1:31" x14ac:dyDescent="0.2">
      <c r="A815">
        <v>1156</v>
      </c>
      <c r="B815">
        <v>1</v>
      </c>
      <c r="C815" t="s">
        <v>352</v>
      </c>
      <c r="D815" t="s">
        <v>240</v>
      </c>
      <c r="E815">
        <v>41108</v>
      </c>
      <c r="F815">
        <v>40410</v>
      </c>
      <c r="G815" t="s">
        <v>561</v>
      </c>
      <c r="H815">
        <v>0</v>
      </c>
      <c r="I815">
        <v>0</v>
      </c>
      <c r="J815">
        <v>0</v>
      </c>
      <c r="K815">
        <v>0</v>
      </c>
      <c r="L815">
        <v>0</v>
      </c>
      <c r="M815">
        <v>0</v>
      </c>
      <c r="N815">
        <v>0</v>
      </c>
      <c r="O815">
        <v>0</v>
      </c>
      <c r="P815">
        <v>0</v>
      </c>
      <c r="Q815">
        <v>0</v>
      </c>
      <c r="R815">
        <v>0</v>
      </c>
      <c r="S815">
        <v>0</v>
      </c>
      <c r="T815">
        <v>0</v>
      </c>
      <c r="U815">
        <v>0</v>
      </c>
      <c r="V815">
        <v>0</v>
      </c>
      <c r="W815">
        <v>0</v>
      </c>
      <c r="X815">
        <v>0</v>
      </c>
      <c r="Y815">
        <v>0</v>
      </c>
      <c r="Z815">
        <v>0</v>
      </c>
      <c r="AA815">
        <v>0</v>
      </c>
      <c r="AB815">
        <v>0</v>
      </c>
      <c r="AC815">
        <v>0</v>
      </c>
      <c r="AD815">
        <v>0</v>
      </c>
      <c r="AE815">
        <v>0</v>
      </c>
    </row>
    <row r="816" spans="1:31" x14ac:dyDescent="0.2">
      <c r="A816">
        <v>1157</v>
      </c>
      <c r="B816">
        <v>1</v>
      </c>
      <c r="C816" t="s">
        <v>353</v>
      </c>
      <c r="D816" t="s">
        <v>240</v>
      </c>
      <c r="E816">
        <v>41107</v>
      </c>
      <c r="F816">
        <v>40410</v>
      </c>
      <c r="G816" t="s">
        <v>561</v>
      </c>
      <c r="H816">
        <v>0</v>
      </c>
      <c r="I816">
        <v>0</v>
      </c>
      <c r="J816">
        <v>0</v>
      </c>
      <c r="K816">
        <v>0</v>
      </c>
      <c r="L816">
        <v>0</v>
      </c>
      <c r="M816">
        <v>0</v>
      </c>
      <c r="N816">
        <v>0</v>
      </c>
      <c r="O816">
        <v>0</v>
      </c>
      <c r="P816">
        <v>0</v>
      </c>
      <c r="Q816">
        <v>0</v>
      </c>
      <c r="R816">
        <v>0</v>
      </c>
      <c r="S816">
        <v>0</v>
      </c>
      <c r="T816">
        <v>0</v>
      </c>
      <c r="U816">
        <v>0</v>
      </c>
      <c r="V816">
        <v>0</v>
      </c>
      <c r="W816">
        <v>0</v>
      </c>
      <c r="X816">
        <v>0</v>
      </c>
      <c r="Y816">
        <v>0</v>
      </c>
      <c r="Z816">
        <v>0</v>
      </c>
      <c r="AA816">
        <v>0</v>
      </c>
      <c r="AB816">
        <v>0</v>
      </c>
      <c r="AC816">
        <v>0</v>
      </c>
      <c r="AD816">
        <v>0</v>
      </c>
      <c r="AE816">
        <v>0</v>
      </c>
    </row>
    <row r="817" spans="1:31" x14ac:dyDescent="0.2">
      <c r="A817">
        <v>1158</v>
      </c>
      <c r="B817">
        <v>1</v>
      </c>
      <c r="C817" t="s">
        <v>354</v>
      </c>
      <c r="D817" t="s">
        <v>240</v>
      </c>
      <c r="E817">
        <v>41107</v>
      </c>
      <c r="F817">
        <v>40410</v>
      </c>
      <c r="G817" t="s">
        <v>561</v>
      </c>
      <c r="H817">
        <v>417</v>
      </c>
      <c r="I817">
        <v>417</v>
      </c>
      <c r="J817">
        <v>417</v>
      </c>
      <c r="K817">
        <v>417</v>
      </c>
      <c r="L817">
        <v>417</v>
      </c>
      <c r="M817">
        <v>417</v>
      </c>
      <c r="N817">
        <v>417</v>
      </c>
      <c r="O817">
        <v>417</v>
      </c>
      <c r="P817">
        <v>417</v>
      </c>
      <c r="Q817">
        <v>417</v>
      </c>
      <c r="R817">
        <v>417</v>
      </c>
      <c r="S817">
        <v>413</v>
      </c>
      <c r="T817">
        <v>417</v>
      </c>
      <c r="U817">
        <v>417</v>
      </c>
      <c r="V817">
        <v>417</v>
      </c>
      <c r="W817">
        <v>417</v>
      </c>
      <c r="X817">
        <v>417</v>
      </c>
      <c r="Y817">
        <v>417</v>
      </c>
      <c r="Z817">
        <v>417</v>
      </c>
      <c r="AA817">
        <v>417</v>
      </c>
      <c r="AB817">
        <v>417</v>
      </c>
      <c r="AC817">
        <v>417</v>
      </c>
      <c r="AD817">
        <v>417</v>
      </c>
      <c r="AE817">
        <v>413</v>
      </c>
    </row>
    <row r="818" spans="1:31" x14ac:dyDescent="0.2">
      <c r="A818">
        <v>1160</v>
      </c>
      <c r="B818">
        <v>1</v>
      </c>
      <c r="C818" t="s">
        <v>566</v>
      </c>
      <c r="D818" t="s">
        <v>240</v>
      </c>
      <c r="E818">
        <v>41107</v>
      </c>
      <c r="F818">
        <v>40410</v>
      </c>
      <c r="G818" t="s">
        <v>561</v>
      </c>
      <c r="H818">
        <v>0</v>
      </c>
      <c r="I818">
        <v>0</v>
      </c>
      <c r="J818">
        <v>0</v>
      </c>
      <c r="K818">
        <v>0</v>
      </c>
      <c r="L818">
        <v>0</v>
      </c>
      <c r="M818">
        <v>0</v>
      </c>
      <c r="N818">
        <v>0</v>
      </c>
      <c r="O818">
        <v>0</v>
      </c>
      <c r="P818">
        <v>0</v>
      </c>
      <c r="Q818">
        <v>0</v>
      </c>
      <c r="R818">
        <v>0</v>
      </c>
      <c r="S818">
        <v>0</v>
      </c>
      <c r="T818">
        <v>0</v>
      </c>
      <c r="U818">
        <v>0</v>
      </c>
      <c r="V818">
        <v>0</v>
      </c>
      <c r="W818">
        <v>0</v>
      </c>
      <c r="X818">
        <v>0</v>
      </c>
      <c r="Y818">
        <v>0</v>
      </c>
      <c r="Z818">
        <v>0</v>
      </c>
      <c r="AA818">
        <v>0</v>
      </c>
      <c r="AB818">
        <v>0</v>
      </c>
      <c r="AC818">
        <v>0</v>
      </c>
      <c r="AD818">
        <v>0</v>
      </c>
      <c r="AE818">
        <v>0</v>
      </c>
    </row>
    <row r="819" spans="1:31" x14ac:dyDescent="0.2">
      <c r="A819">
        <v>1165</v>
      </c>
      <c r="B819">
        <v>1</v>
      </c>
      <c r="C819" t="s">
        <v>355</v>
      </c>
      <c r="D819" t="s">
        <v>240</v>
      </c>
      <c r="E819">
        <v>41106</v>
      </c>
      <c r="F819">
        <v>40410</v>
      </c>
      <c r="G819" t="s">
        <v>561</v>
      </c>
      <c r="H819">
        <v>0</v>
      </c>
      <c r="I819">
        <v>0</v>
      </c>
      <c r="J819">
        <v>0</v>
      </c>
      <c r="K819">
        <v>0</v>
      </c>
      <c r="L819">
        <v>0</v>
      </c>
      <c r="M819">
        <v>0</v>
      </c>
      <c r="N819">
        <v>0</v>
      </c>
      <c r="O819">
        <v>0</v>
      </c>
      <c r="P819">
        <v>0</v>
      </c>
      <c r="Q819">
        <v>0</v>
      </c>
      <c r="R819">
        <v>0</v>
      </c>
      <c r="S819">
        <v>0</v>
      </c>
      <c r="T819">
        <v>0</v>
      </c>
      <c r="U819">
        <v>0</v>
      </c>
      <c r="V819">
        <v>0</v>
      </c>
      <c r="W819">
        <v>0</v>
      </c>
      <c r="X819">
        <v>0</v>
      </c>
      <c r="Y819">
        <v>0</v>
      </c>
      <c r="Z819">
        <v>0</v>
      </c>
      <c r="AA819">
        <v>0</v>
      </c>
      <c r="AB819">
        <v>0</v>
      </c>
      <c r="AC819">
        <v>0</v>
      </c>
      <c r="AD819">
        <v>0</v>
      </c>
      <c r="AE819">
        <v>0</v>
      </c>
    </row>
    <row r="820" spans="1:31" x14ac:dyDescent="0.2">
      <c r="A820">
        <v>1166</v>
      </c>
      <c r="B820">
        <v>1</v>
      </c>
      <c r="C820" t="s">
        <v>356</v>
      </c>
      <c r="D820" t="s">
        <v>240</v>
      </c>
      <c r="E820">
        <v>41107</v>
      </c>
      <c r="F820">
        <v>40410</v>
      </c>
      <c r="G820" t="s">
        <v>561</v>
      </c>
      <c r="H820">
        <v>0</v>
      </c>
      <c r="I820">
        <v>0</v>
      </c>
      <c r="J820">
        <v>0</v>
      </c>
      <c r="K820">
        <v>0</v>
      </c>
      <c r="L820">
        <v>0</v>
      </c>
      <c r="M820">
        <v>0</v>
      </c>
      <c r="N820">
        <v>0</v>
      </c>
      <c r="O820">
        <v>0</v>
      </c>
      <c r="P820">
        <v>0</v>
      </c>
      <c r="Q820">
        <v>0</v>
      </c>
      <c r="R820">
        <v>0</v>
      </c>
      <c r="S820">
        <v>0</v>
      </c>
      <c r="T820">
        <v>0</v>
      </c>
      <c r="U820">
        <v>0</v>
      </c>
      <c r="V820">
        <v>0</v>
      </c>
      <c r="W820">
        <v>0</v>
      </c>
      <c r="X820">
        <v>0</v>
      </c>
      <c r="Y820">
        <v>0</v>
      </c>
      <c r="Z820">
        <v>0</v>
      </c>
      <c r="AA820">
        <v>0</v>
      </c>
      <c r="AB820">
        <v>0</v>
      </c>
      <c r="AC820">
        <v>0</v>
      </c>
      <c r="AD820">
        <v>0</v>
      </c>
      <c r="AE820">
        <v>0</v>
      </c>
    </row>
    <row r="821" spans="1:31" x14ac:dyDescent="0.2">
      <c r="A821">
        <v>1167</v>
      </c>
      <c r="B821">
        <v>1</v>
      </c>
      <c r="C821" t="s">
        <v>357</v>
      </c>
      <c r="D821" t="s">
        <v>240</v>
      </c>
      <c r="E821">
        <v>41108</v>
      </c>
      <c r="F821">
        <v>40410</v>
      </c>
      <c r="G821" t="s">
        <v>561</v>
      </c>
      <c r="H821">
        <v>209</v>
      </c>
      <c r="I821">
        <v>209</v>
      </c>
      <c r="J821">
        <v>209</v>
      </c>
      <c r="K821">
        <v>209</v>
      </c>
      <c r="L821">
        <v>209</v>
      </c>
      <c r="M821">
        <v>209</v>
      </c>
      <c r="N821">
        <v>209</v>
      </c>
      <c r="O821">
        <v>209</v>
      </c>
      <c r="P821">
        <v>209</v>
      </c>
      <c r="Q821">
        <v>209</v>
      </c>
      <c r="R821">
        <v>209</v>
      </c>
      <c r="S821">
        <v>201</v>
      </c>
      <c r="T821">
        <v>209</v>
      </c>
      <c r="U821">
        <v>209</v>
      </c>
      <c r="V821">
        <v>209</v>
      </c>
      <c r="W821">
        <v>209</v>
      </c>
      <c r="X821">
        <v>209</v>
      </c>
      <c r="Y821">
        <v>209</v>
      </c>
      <c r="Z821">
        <v>209</v>
      </c>
      <c r="AA821">
        <v>209</v>
      </c>
      <c r="AB821">
        <v>209</v>
      </c>
      <c r="AC821">
        <v>209</v>
      </c>
      <c r="AD821">
        <v>209</v>
      </c>
      <c r="AE821">
        <v>201</v>
      </c>
    </row>
    <row r="822" spans="1:31" x14ac:dyDescent="0.2">
      <c r="A822">
        <v>1168</v>
      </c>
      <c r="B822">
        <v>1</v>
      </c>
      <c r="C822" t="s">
        <v>358</v>
      </c>
      <c r="D822" t="s">
        <v>240</v>
      </c>
      <c r="E822">
        <v>41106</v>
      </c>
      <c r="F822">
        <v>40410</v>
      </c>
      <c r="G822" t="s">
        <v>561</v>
      </c>
      <c r="H822">
        <v>417</v>
      </c>
      <c r="I822">
        <v>417</v>
      </c>
      <c r="J822">
        <v>417</v>
      </c>
      <c r="K822">
        <v>417</v>
      </c>
      <c r="L822">
        <v>417</v>
      </c>
      <c r="M822">
        <v>417</v>
      </c>
      <c r="N822">
        <v>417</v>
      </c>
      <c r="O822">
        <v>417</v>
      </c>
      <c r="P822">
        <v>417</v>
      </c>
      <c r="Q822">
        <v>417</v>
      </c>
      <c r="R822">
        <v>417</v>
      </c>
      <c r="S822">
        <v>413</v>
      </c>
      <c r="T822">
        <v>417</v>
      </c>
      <c r="U822">
        <v>417</v>
      </c>
      <c r="V822">
        <v>417</v>
      </c>
      <c r="W822">
        <v>417</v>
      </c>
      <c r="X822">
        <v>417</v>
      </c>
      <c r="Y822">
        <v>417</v>
      </c>
      <c r="Z822">
        <v>417</v>
      </c>
      <c r="AA822">
        <v>417</v>
      </c>
      <c r="AB822">
        <v>417</v>
      </c>
      <c r="AC822">
        <v>417</v>
      </c>
      <c r="AD822">
        <v>417</v>
      </c>
      <c r="AE822">
        <v>413</v>
      </c>
    </row>
    <row r="823" spans="1:31" x14ac:dyDescent="0.2">
      <c r="A823">
        <v>1169</v>
      </c>
      <c r="B823">
        <v>1</v>
      </c>
      <c r="C823" t="s">
        <v>359</v>
      </c>
      <c r="D823" t="s">
        <v>240</v>
      </c>
      <c r="E823">
        <v>41107</v>
      </c>
      <c r="F823">
        <v>40410</v>
      </c>
      <c r="G823" t="s">
        <v>561</v>
      </c>
      <c r="H823">
        <v>0</v>
      </c>
      <c r="I823">
        <v>0</v>
      </c>
      <c r="J823">
        <v>0</v>
      </c>
      <c r="K823">
        <v>0</v>
      </c>
      <c r="L823">
        <v>0</v>
      </c>
      <c r="M823">
        <v>0</v>
      </c>
      <c r="N823">
        <v>0</v>
      </c>
      <c r="O823">
        <v>0</v>
      </c>
      <c r="P823">
        <v>0</v>
      </c>
      <c r="Q823">
        <v>0</v>
      </c>
      <c r="R823">
        <v>0</v>
      </c>
      <c r="S823">
        <v>0</v>
      </c>
      <c r="T823">
        <v>0</v>
      </c>
      <c r="U823">
        <v>0</v>
      </c>
      <c r="V823">
        <v>0</v>
      </c>
      <c r="W823">
        <v>0</v>
      </c>
      <c r="X823">
        <v>0</v>
      </c>
      <c r="Y823">
        <v>0</v>
      </c>
      <c r="Z823">
        <v>0</v>
      </c>
      <c r="AA823">
        <v>0</v>
      </c>
      <c r="AB823">
        <v>0</v>
      </c>
      <c r="AC823">
        <v>0</v>
      </c>
      <c r="AD823">
        <v>0</v>
      </c>
      <c r="AE823">
        <v>0</v>
      </c>
    </row>
    <row r="824" spans="1:31" x14ac:dyDescent="0.2">
      <c r="A824">
        <v>1169</v>
      </c>
      <c r="B824">
        <v>2</v>
      </c>
      <c r="C824" t="s">
        <v>359</v>
      </c>
      <c r="D824" t="s">
        <v>240</v>
      </c>
      <c r="E824">
        <v>41107</v>
      </c>
      <c r="F824">
        <v>40410</v>
      </c>
      <c r="G824" t="s">
        <v>561</v>
      </c>
      <c r="H824">
        <v>0</v>
      </c>
      <c r="I824">
        <v>0</v>
      </c>
      <c r="J824">
        <v>0</v>
      </c>
      <c r="K824">
        <v>0</v>
      </c>
      <c r="L824">
        <v>0</v>
      </c>
      <c r="M824">
        <v>0</v>
      </c>
      <c r="N824">
        <v>0</v>
      </c>
      <c r="O824">
        <v>0</v>
      </c>
      <c r="P824">
        <v>0</v>
      </c>
      <c r="Q824">
        <v>0</v>
      </c>
      <c r="R824">
        <v>0</v>
      </c>
      <c r="S824">
        <v>0</v>
      </c>
      <c r="T824">
        <v>0</v>
      </c>
      <c r="U824">
        <v>0</v>
      </c>
      <c r="V824">
        <v>0</v>
      </c>
      <c r="W824">
        <v>0</v>
      </c>
      <c r="X824">
        <v>0</v>
      </c>
      <c r="Y824">
        <v>0</v>
      </c>
      <c r="Z824">
        <v>0</v>
      </c>
      <c r="AA824">
        <v>0</v>
      </c>
      <c r="AB824">
        <v>0</v>
      </c>
      <c r="AC824">
        <v>0</v>
      </c>
      <c r="AD824">
        <v>0</v>
      </c>
      <c r="AE824">
        <v>0</v>
      </c>
    </row>
    <row r="825" spans="1:31" x14ac:dyDescent="0.2">
      <c r="A825">
        <v>1170</v>
      </c>
      <c r="B825">
        <v>1</v>
      </c>
      <c r="C825" t="s">
        <v>360</v>
      </c>
      <c r="D825" t="s">
        <v>240</v>
      </c>
      <c r="E825">
        <v>41108</v>
      </c>
      <c r="F825">
        <v>40410</v>
      </c>
      <c r="G825" t="s">
        <v>561</v>
      </c>
      <c r="H825">
        <v>0</v>
      </c>
      <c r="I825">
        <v>0</v>
      </c>
      <c r="J825">
        <v>0</v>
      </c>
      <c r="K825">
        <v>0</v>
      </c>
      <c r="L825">
        <v>0</v>
      </c>
      <c r="M825">
        <v>0</v>
      </c>
      <c r="N825">
        <v>0</v>
      </c>
      <c r="O825">
        <v>0</v>
      </c>
      <c r="P825">
        <v>0</v>
      </c>
      <c r="Q825">
        <v>0</v>
      </c>
      <c r="R825">
        <v>0</v>
      </c>
      <c r="S825">
        <v>0</v>
      </c>
      <c r="T825">
        <v>0</v>
      </c>
      <c r="U825">
        <v>0</v>
      </c>
      <c r="V825">
        <v>0</v>
      </c>
      <c r="W825">
        <v>0</v>
      </c>
      <c r="X825">
        <v>0</v>
      </c>
      <c r="Y825">
        <v>0</v>
      </c>
      <c r="Z825">
        <v>0</v>
      </c>
      <c r="AA825">
        <v>0</v>
      </c>
      <c r="AB825">
        <v>0</v>
      </c>
      <c r="AC825">
        <v>0</v>
      </c>
      <c r="AD825">
        <v>0</v>
      </c>
      <c r="AE825">
        <v>0</v>
      </c>
    </row>
    <row r="826" spans="1:31" x14ac:dyDescent="0.2">
      <c r="A826">
        <v>1171</v>
      </c>
      <c r="B826">
        <v>1</v>
      </c>
      <c r="C826" t="s">
        <v>361</v>
      </c>
      <c r="D826" t="s">
        <v>240</v>
      </c>
      <c r="E826">
        <v>41104</v>
      </c>
      <c r="F826">
        <v>40410</v>
      </c>
      <c r="G826" t="s">
        <v>561</v>
      </c>
      <c r="H826">
        <v>0</v>
      </c>
      <c r="I826">
        <v>0</v>
      </c>
      <c r="J826">
        <v>0</v>
      </c>
      <c r="K826">
        <v>0</v>
      </c>
      <c r="L826">
        <v>0</v>
      </c>
      <c r="M826">
        <v>0</v>
      </c>
      <c r="N826">
        <v>0</v>
      </c>
      <c r="O826">
        <v>0</v>
      </c>
      <c r="P826">
        <v>0</v>
      </c>
      <c r="Q826">
        <v>0</v>
      </c>
      <c r="R826">
        <v>0</v>
      </c>
      <c r="S826">
        <v>0</v>
      </c>
      <c r="T826">
        <v>0</v>
      </c>
      <c r="U826">
        <v>0</v>
      </c>
      <c r="V826">
        <v>0</v>
      </c>
      <c r="W826">
        <v>0</v>
      </c>
      <c r="X826">
        <v>0</v>
      </c>
      <c r="Y826">
        <v>0</v>
      </c>
      <c r="Z826">
        <v>0</v>
      </c>
      <c r="AA826">
        <v>0</v>
      </c>
      <c r="AB826">
        <v>0</v>
      </c>
      <c r="AC826">
        <v>0</v>
      </c>
      <c r="AD826">
        <v>0</v>
      </c>
      <c r="AE826">
        <v>0</v>
      </c>
    </row>
    <row r="827" spans="1:31" x14ac:dyDescent="0.2">
      <c r="A827">
        <v>1181</v>
      </c>
      <c r="B827">
        <v>1</v>
      </c>
      <c r="C827" t="s">
        <v>362</v>
      </c>
      <c r="D827" t="s">
        <v>240</v>
      </c>
      <c r="E827">
        <v>41107</v>
      </c>
      <c r="F827">
        <v>40410</v>
      </c>
      <c r="G827" t="s">
        <v>561</v>
      </c>
      <c r="H827">
        <v>0</v>
      </c>
      <c r="I827">
        <v>0</v>
      </c>
      <c r="J827">
        <v>0</v>
      </c>
      <c r="K827">
        <v>0</v>
      </c>
      <c r="L827">
        <v>0</v>
      </c>
      <c r="M827">
        <v>0</v>
      </c>
      <c r="N827">
        <v>0</v>
      </c>
      <c r="O827">
        <v>0</v>
      </c>
      <c r="P827">
        <v>0</v>
      </c>
      <c r="Q827">
        <v>0</v>
      </c>
      <c r="R827">
        <v>0</v>
      </c>
      <c r="S827">
        <v>0</v>
      </c>
      <c r="T827">
        <v>0</v>
      </c>
      <c r="U827">
        <v>0</v>
      </c>
      <c r="V827">
        <v>0</v>
      </c>
      <c r="W827">
        <v>0</v>
      </c>
      <c r="X827">
        <v>0</v>
      </c>
      <c r="Y827">
        <v>0</v>
      </c>
      <c r="Z827">
        <v>0</v>
      </c>
      <c r="AA827">
        <v>0</v>
      </c>
      <c r="AB827">
        <v>0</v>
      </c>
      <c r="AC827">
        <v>0</v>
      </c>
      <c r="AD827">
        <v>0</v>
      </c>
      <c r="AE827">
        <v>0</v>
      </c>
    </row>
    <row r="828" spans="1:31" x14ac:dyDescent="0.2">
      <c r="A828">
        <v>1187</v>
      </c>
      <c r="B828">
        <v>1</v>
      </c>
      <c r="C828" t="s">
        <v>363</v>
      </c>
      <c r="D828" t="s">
        <v>240</v>
      </c>
      <c r="E828">
        <v>41108</v>
      </c>
      <c r="F828">
        <v>40410</v>
      </c>
      <c r="G828" t="s">
        <v>561</v>
      </c>
      <c r="H828">
        <v>0</v>
      </c>
      <c r="I828">
        <v>0</v>
      </c>
      <c r="J828">
        <v>0</v>
      </c>
      <c r="K828">
        <v>0</v>
      </c>
      <c r="L828">
        <v>0</v>
      </c>
      <c r="M828">
        <v>0</v>
      </c>
      <c r="N828">
        <v>0</v>
      </c>
      <c r="O828">
        <v>0</v>
      </c>
      <c r="P828">
        <v>0</v>
      </c>
      <c r="Q828">
        <v>0</v>
      </c>
      <c r="R828">
        <v>0</v>
      </c>
      <c r="S828">
        <v>0</v>
      </c>
      <c r="T828">
        <v>0</v>
      </c>
      <c r="U828">
        <v>0</v>
      </c>
      <c r="V828">
        <v>0</v>
      </c>
      <c r="W828">
        <v>0</v>
      </c>
      <c r="X828">
        <v>0</v>
      </c>
      <c r="Y828">
        <v>0</v>
      </c>
      <c r="Z828">
        <v>0</v>
      </c>
      <c r="AA828">
        <v>0</v>
      </c>
      <c r="AB828">
        <v>0</v>
      </c>
      <c r="AC828">
        <v>0</v>
      </c>
      <c r="AD828">
        <v>0</v>
      </c>
      <c r="AE828">
        <v>0</v>
      </c>
    </row>
    <row r="829" spans="1:31" x14ac:dyDescent="0.2">
      <c r="A829">
        <v>1187</v>
      </c>
      <c r="B829">
        <v>2</v>
      </c>
      <c r="C829" t="s">
        <v>363</v>
      </c>
      <c r="D829" t="s">
        <v>240</v>
      </c>
      <c r="E829">
        <v>41108</v>
      </c>
      <c r="F829">
        <v>40410</v>
      </c>
      <c r="G829" t="s">
        <v>561</v>
      </c>
      <c r="H829">
        <v>0</v>
      </c>
      <c r="I829">
        <v>0</v>
      </c>
      <c r="J829">
        <v>0</v>
      </c>
      <c r="K829">
        <v>0</v>
      </c>
      <c r="L829">
        <v>0</v>
      </c>
      <c r="M829">
        <v>0</v>
      </c>
      <c r="N829">
        <v>0</v>
      </c>
      <c r="O829">
        <v>0</v>
      </c>
      <c r="P829">
        <v>0</v>
      </c>
      <c r="Q829">
        <v>0</v>
      </c>
      <c r="R829">
        <v>0</v>
      </c>
      <c r="S829">
        <v>0</v>
      </c>
      <c r="T829">
        <v>0</v>
      </c>
      <c r="U829">
        <v>0</v>
      </c>
      <c r="V829">
        <v>0</v>
      </c>
      <c r="W829">
        <v>0</v>
      </c>
      <c r="X829">
        <v>0</v>
      </c>
      <c r="Y829">
        <v>0</v>
      </c>
      <c r="Z829">
        <v>0</v>
      </c>
      <c r="AA829">
        <v>0</v>
      </c>
      <c r="AB829">
        <v>0</v>
      </c>
      <c r="AC829">
        <v>0</v>
      </c>
      <c r="AD829">
        <v>0</v>
      </c>
      <c r="AE829">
        <v>0</v>
      </c>
    </row>
    <row r="830" spans="1:31" x14ac:dyDescent="0.2">
      <c r="A830">
        <v>1187</v>
      </c>
      <c r="B830">
        <v>3</v>
      </c>
      <c r="C830" t="s">
        <v>363</v>
      </c>
      <c r="D830" t="s">
        <v>240</v>
      </c>
      <c r="E830">
        <v>41108</v>
      </c>
      <c r="F830">
        <v>40410</v>
      </c>
      <c r="G830" t="s">
        <v>561</v>
      </c>
      <c r="H830">
        <v>0</v>
      </c>
      <c r="I830">
        <v>0</v>
      </c>
      <c r="J830">
        <v>0</v>
      </c>
      <c r="K830">
        <v>0</v>
      </c>
      <c r="L830">
        <v>0</v>
      </c>
      <c r="M830">
        <v>0</v>
      </c>
      <c r="N830">
        <v>0</v>
      </c>
      <c r="O830">
        <v>0</v>
      </c>
      <c r="P830">
        <v>0</v>
      </c>
      <c r="Q830">
        <v>0</v>
      </c>
      <c r="R830">
        <v>0</v>
      </c>
      <c r="S830">
        <v>0</v>
      </c>
      <c r="T830">
        <v>0</v>
      </c>
      <c r="U830">
        <v>0</v>
      </c>
      <c r="V830">
        <v>0</v>
      </c>
      <c r="W830">
        <v>0</v>
      </c>
      <c r="X830">
        <v>0</v>
      </c>
      <c r="Y830">
        <v>0</v>
      </c>
      <c r="Z830">
        <v>0</v>
      </c>
      <c r="AA830">
        <v>0</v>
      </c>
      <c r="AB830">
        <v>0</v>
      </c>
      <c r="AC830">
        <v>0</v>
      </c>
      <c r="AD830">
        <v>0</v>
      </c>
      <c r="AE830">
        <v>0</v>
      </c>
    </row>
    <row r="831" spans="1:31" x14ac:dyDescent="0.2">
      <c r="A831">
        <v>1192</v>
      </c>
      <c r="B831">
        <v>1</v>
      </c>
      <c r="C831" t="s">
        <v>364</v>
      </c>
      <c r="D831" t="s">
        <v>240</v>
      </c>
      <c r="E831">
        <v>41106</v>
      </c>
      <c r="F831">
        <v>40410</v>
      </c>
      <c r="G831" t="s">
        <v>561</v>
      </c>
      <c r="H831">
        <v>0</v>
      </c>
      <c r="I831">
        <v>0</v>
      </c>
      <c r="J831">
        <v>0</v>
      </c>
      <c r="K831">
        <v>0</v>
      </c>
      <c r="L831">
        <v>0</v>
      </c>
      <c r="M831">
        <v>0</v>
      </c>
      <c r="N831">
        <v>0</v>
      </c>
      <c r="O831">
        <v>0</v>
      </c>
      <c r="P831">
        <v>0</v>
      </c>
      <c r="Q831">
        <v>0</v>
      </c>
      <c r="R831">
        <v>0</v>
      </c>
      <c r="S831">
        <v>0</v>
      </c>
      <c r="T831">
        <v>0</v>
      </c>
      <c r="U831">
        <v>0</v>
      </c>
      <c r="V831">
        <v>0</v>
      </c>
      <c r="W831">
        <v>0</v>
      </c>
      <c r="X831">
        <v>0</v>
      </c>
      <c r="Y831">
        <v>0</v>
      </c>
      <c r="Z831">
        <v>0</v>
      </c>
      <c r="AA831">
        <v>0</v>
      </c>
      <c r="AB831">
        <v>0</v>
      </c>
      <c r="AC831">
        <v>0</v>
      </c>
      <c r="AD831">
        <v>0</v>
      </c>
      <c r="AE831">
        <v>0</v>
      </c>
    </row>
    <row r="832" spans="1:31" x14ac:dyDescent="0.2">
      <c r="A832">
        <v>1196</v>
      </c>
      <c r="B832">
        <v>1</v>
      </c>
      <c r="C832" t="s">
        <v>365</v>
      </c>
      <c r="D832" t="s">
        <v>240</v>
      </c>
      <c r="E832">
        <v>41106</v>
      </c>
      <c r="F832">
        <v>40410</v>
      </c>
      <c r="G832" t="s">
        <v>561</v>
      </c>
      <c r="H832">
        <v>0</v>
      </c>
      <c r="I832">
        <v>0</v>
      </c>
      <c r="J832">
        <v>0</v>
      </c>
      <c r="K832">
        <v>0</v>
      </c>
      <c r="L832">
        <v>0</v>
      </c>
      <c r="M832">
        <v>0</v>
      </c>
      <c r="N832">
        <v>0</v>
      </c>
      <c r="O832">
        <v>0</v>
      </c>
      <c r="P832">
        <v>0</v>
      </c>
      <c r="Q832">
        <v>0</v>
      </c>
      <c r="R832">
        <v>0</v>
      </c>
      <c r="S832">
        <v>0</v>
      </c>
      <c r="T832">
        <v>0</v>
      </c>
      <c r="U832">
        <v>0</v>
      </c>
      <c r="V832">
        <v>0</v>
      </c>
      <c r="W832">
        <v>0</v>
      </c>
      <c r="X832">
        <v>0</v>
      </c>
      <c r="Y832">
        <v>0</v>
      </c>
      <c r="Z832">
        <v>0</v>
      </c>
      <c r="AA832">
        <v>0</v>
      </c>
      <c r="AB832">
        <v>0</v>
      </c>
      <c r="AC832">
        <v>0</v>
      </c>
      <c r="AD832">
        <v>0</v>
      </c>
      <c r="AE832">
        <v>0</v>
      </c>
    </row>
    <row r="833" spans="1:31" x14ac:dyDescent="0.2">
      <c r="A833">
        <v>1199</v>
      </c>
      <c r="B833">
        <v>1</v>
      </c>
      <c r="C833" t="s">
        <v>366</v>
      </c>
      <c r="D833" t="s">
        <v>240</v>
      </c>
      <c r="E833">
        <v>41007</v>
      </c>
      <c r="F833">
        <v>40410</v>
      </c>
      <c r="G833" t="s">
        <v>561</v>
      </c>
      <c r="H833">
        <v>0</v>
      </c>
      <c r="I833">
        <v>0</v>
      </c>
      <c r="J833">
        <v>0</v>
      </c>
      <c r="K833">
        <v>0</v>
      </c>
      <c r="L833">
        <v>0</v>
      </c>
      <c r="M833">
        <v>0</v>
      </c>
      <c r="N833">
        <v>0</v>
      </c>
      <c r="O833">
        <v>0</v>
      </c>
      <c r="P833">
        <v>0</v>
      </c>
      <c r="Q833">
        <v>0</v>
      </c>
      <c r="R833">
        <v>0</v>
      </c>
      <c r="S833">
        <v>0</v>
      </c>
      <c r="T833">
        <v>0</v>
      </c>
      <c r="U833">
        <v>0</v>
      </c>
      <c r="V833">
        <v>0</v>
      </c>
      <c r="W833">
        <v>0</v>
      </c>
      <c r="X833">
        <v>0</v>
      </c>
      <c r="Y833">
        <v>0</v>
      </c>
      <c r="Z833">
        <v>0</v>
      </c>
      <c r="AA833">
        <v>0</v>
      </c>
      <c r="AB833">
        <v>0</v>
      </c>
      <c r="AC833">
        <v>0</v>
      </c>
      <c r="AD833">
        <v>0</v>
      </c>
      <c r="AE833">
        <v>0</v>
      </c>
    </row>
    <row r="834" spans="1:31" x14ac:dyDescent="0.2">
      <c r="A834">
        <v>1199</v>
      </c>
      <c r="B834">
        <v>9</v>
      </c>
      <c r="C834" t="s">
        <v>366</v>
      </c>
      <c r="D834" t="s">
        <v>240</v>
      </c>
      <c r="E834">
        <v>41107</v>
      </c>
      <c r="F834">
        <v>40410</v>
      </c>
      <c r="G834" t="s">
        <v>561</v>
      </c>
      <c r="H834">
        <v>0</v>
      </c>
      <c r="I834">
        <v>0</v>
      </c>
      <c r="J834">
        <v>0</v>
      </c>
      <c r="K834">
        <v>0</v>
      </c>
      <c r="L834">
        <v>0</v>
      </c>
      <c r="M834">
        <v>0</v>
      </c>
      <c r="N834">
        <v>0</v>
      </c>
      <c r="O834">
        <v>0</v>
      </c>
      <c r="P834">
        <v>0</v>
      </c>
      <c r="Q834">
        <v>0</v>
      </c>
      <c r="R834">
        <v>0</v>
      </c>
      <c r="S834">
        <v>0</v>
      </c>
      <c r="T834">
        <v>0</v>
      </c>
      <c r="U834">
        <v>0</v>
      </c>
      <c r="V834">
        <v>0</v>
      </c>
      <c r="W834">
        <v>0</v>
      </c>
      <c r="X834">
        <v>0</v>
      </c>
      <c r="Y834">
        <v>0</v>
      </c>
      <c r="Z834">
        <v>0</v>
      </c>
      <c r="AA834">
        <v>0</v>
      </c>
      <c r="AB834">
        <v>0</v>
      </c>
      <c r="AC834">
        <v>0</v>
      </c>
      <c r="AD834">
        <v>0</v>
      </c>
      <c r="AE834">
        <v>0</v>
      </c>
    </row>
    <row r="835" spans="1:31" x14ac:dyDescent="0.2">
      <c r="A835">
        <v>1202</v>
      </c>
      <c r="B835">
        <v>1</v>
      </c>
      <c r="C835" t="s">
        <v>367</v>
      </c>
      <c r="D835" t="s">
        <v>240</v>
      </c>
      <c r="E835">
        <v>41107</v>
      </c>
      <c r="F835">
        <v>40410</v>
      </c>
      <c r="G835" t="s">
        <v>561</v>
      </c>
      <c r="H835">
        <v>0</v>
      </c>
      <c r="I835">
        <v>0</v>
      </c>
      <c r="J835">
        <v>0</v>
      </c>
      <c r="K835">
        <v>0</v>
      </c>
      <c r="L835">
        <v>0</v>
      </c>
      <c r="M835">
        <v>0</v>
      </c>
      <c r="N835">
        <v>0</v>
      </c>
      <c r="O835">
        <v>0</v>
      </c>
      <c r="P835">
        <v>0</v>
      </c>
      <c r="Q835">
        <v>0</v>
      </c>
      <c r="R835">
        <v>0</v>
      </c>
      <c r="S835">
        <v>0</v>
      </c>
      <c r="T835">
        <v>0</v>
      </c>
      <c r="U835">
        <v>0</v>
      </c>
      <c r="V835">
        <v>0</v>
      </c>
      <c r="W835">
        <v>0</v>
      </c>
      <c r="X835">
        <v>0</v>
      </c>
      <c r="Y835">
        <v>0</v>
      </c>
      <c r="Z835">
        <v>0</v>
      </c>
      <c r="AA835">
        <v>0</v>
      </c>
      <c r="AB835">
        <v>0</v>
      </c>
      <c r="AC835">
        <v>0</v>
      </c>
      <c r="AD835">
        <v>0</v>
      </c>
      <c r="AE835">
        <v>0</v>
      </c>
    </row>
    <row r="836" spans="1:31" x14ac:dyDescent="0.2">
      <c r="A836">
        <v>1208</v>
      </c>
      <c r="B836">
        <v>1</v>
      </c>
      <c r="C836" t="s">
        <v>368</v>
      </c>
      <c r="D836" t="s">
        <v>240</v>
      </c>
      <c r="E836">
        <v>41107</v>
      </c>
      <c r="F836">
        <v>40410</v>
      </c>
      <c r="G836" t="s">
        <v>561</v>
      </c>
      <c r="H836">
        <v>0</v>
      </c>
      <c r="I836">
        <v>0</v>
      </c>
      <c r="J836">
        <v>0</v>
      </c>
      <c r="K836">
        <v>0</v>
      </c>
      <c r="L836">
        <v>0</v>
      </c>
      <c r="M836">
        <v>0</v>
      </c>
      <c r="N836">
        <v>0</v>
      </c>
      <c r="O836">
        <v>0</v>
      </c>
      <c r="P836">
        <v>0</v>
      </c>
      <c r="Q836">
        <v>0</v>
      </c>
      <c r="R836">
        <v>0</v>
      </c>
      <c r="S836">
        <v>0</v>
      </c>
      <c r="T836">
        <v>0</v>
      </c>
      <c r="U836">
        <v>0</v>
      </c>
      <c r="V836">
        <v>0</v>
      </c>
      <c r="W836">
        <v>0</v>
      </c>
      <c r="X836">
        <v>0</v>
      </c>
      <c r="Y836">
        <v>0</v>
      </c>
      <c r="Z836">
        <v>0</v>
      </c>
      <c r="AA836">
        <v>0</v>
      </c>
      <c r="AB836">
        <v>0</v>
      </c>
      <c r="AC836">
        <v>0</v>
      </c>
      <c r="AD836">
        <v>0</v>
      </c>
      <c r="AE836">
        <v>0</v>
      </c>
    </row>
    <row r="837" spans="1:31" x14ac:dyDescent="0.2">
      <c r="A837">
        <v>1208</v>
      </c>
      <c r="B837">
        <v>2</v>
      </c>
      <c r="C837" t="s">
        <v>368</v>
      </c>
      <c r="D837" t="s">
        <v>240</v>
      </c>
      <c r="E837">
        <v>41106</v>
      </c>
      <c r="F837">
        <v>40410</v>
      </c>
      <c r="G837" t="s">
        <v>561</v>
      </c>
      <c r="H837">
        <v>0</v>
      </c>
      <c r="I837">
        <v>0</v>
      </c>
      <c r="J837">
        <v>0</v>
      </c>
      <c r="K837">
        <v>0</v>
      </c>
      <c r="L837">
        <v>0</v>
      </c>
      <c r="M837">
        <v>0</v>
      </c>
      <c r="N837">
        <v>0</v>
      </c>
      <c r="O837">
        <v>0</v>
      </c>
      <c r="P837">
        <v>0</v>
      </c>
      <c r="Q837">
        <v>0</v>
      </c>
      <c r="R837">
        <v>0</v>
      </c>
      <c r="S837">
        <v>0</v>
      </c>
      <c r="T837">
        <v>0</v>
      </c>
      <c r="U837">
        <v>0</v>
      </c>
      <c r="V837">
        <v>0</v>
      </c>
      <c r="W837">
        <v>0</v>
      </c>
      <c r="X837">
        <v>0</v>
      </c>
      <c r="Y837">
        <v>0</v>
      </c>
      <c r="Z837">
        <v>0</v>
      </c>
      <c r="AA837">
        <v>0</v>
      </c>
      <c r="AB837">
        <v>0</v>
      </c>
      <c r="AC837">
        <v>0</v>
      </c>
      <c r="AD837">
        <v>0</v>
      </c>
      <c r="AE837">
        <v>0</v>
      </c>
    </row>
    <row r="838" spans="1:31" x14ac:dyDescent="0.2">
      <c r="A838">
        <v>1209</v>
      </c>
      <c r="B838">
        <v>1</v>
      </c>
      <c r="C838" t="s">
        <v>369</v>
      </c>
      <c r="D838" t="s">
        <v>240</v>
      </c>
      <c r="E838">
        <v>41107</v>
      </c>
      <c r="F838">
        <v>40410</v>
      </c>
      <c r="G838" t="s">
        <v>561</v>
      </c>
      <c r="H838">
        <v>0</v>
      </c>
      <c r="I838">
        <v>0</v>
      </c>
      <c r="J838">
        <v>0</v>
      </c>
      <c r="K838">
        <v>0</v>
      </c>
      <c r="L838">
        <v>0</v>
      </c>
      <c r="M838">
        <v>0</v>
      </c>
      <c r="N838">
        <v>0</v>
      </c>
      <c r="O838">
        <v>0</v>
      </c>
      <c r="P838">
        <v>0</v>
      </c>
      <c r="Q838">
        <v>0</v>
      </c>
      <c r="R838">
        <v>0</v>
      </c>
      <c r="S838">
        <v>0</v>
      </c>
      <c r="T838">
        <v>0</v>
      </c>
      <c r="U838">
        <v>0</v>
      </c>
      <c r="V838">
        <v>0</v>
      </c>
      <c r="W838">
        <v>0</v>
      </c>
      <c r="X838">
        <v>0</v>
      </c>
      <c r="Y838">
        <v>0</v>
      </c>
      <c r="Z838">
        <v>0</v>
      </c>
      <c r="AA838">
        <v>0</v>
      </c>
      <c r="AB838">
        <v>0</v>
      </c>
      <c r="AC838">
        <v>0</v>
      </c>
      <c r="AD838">
        <v>0</v>
      </c>
      <c r="AE838">
        <v>0</v>
      </c>
    </row>
    <row r="839" spans="1:31" x14ac:dyDescent="0.2">
      <c r="A839">
        <v>1213</v>
      </c>
      <c r="B839">
        <v>1</v>
      </c>
      <c r="C839" t="s">
        <v>370</v>
      </c>
      <c r="D839" t="s">
        <v>240</v>
      </c>
      <c r="E839">
        <v>41108</v>
      </c>
      <c r="F839">
        <v>40410</v>
      </c>
      <c r="G839" t="s">
        <v>561</v>
      </c>
      <c r="H839">
        <v>0</v>
      </c>
      <c r="I839">
        <v>0</v>
      </c>
      <c r="J839">
        <v>0</v>
      </c>
      <c r="K839">
        <v>0</v>
      </c>
      <c r="L839">
        <v>0</v>
      </c>
      <c r="M839">
        <v>0</v>
      </c>
      <c r="N839">
        <v>0</v>
      </c>
      <c r="O839">
        <v>0</v>
      </c>
      <c r="P839">
        <v>0</v>
      </c>
      <c r="Q839">
        <v>0</v>
      </c>
      <c r="R839">
        <v>5000</v>
      </c>
      <c r="S839">
        <v>0</v>
      </c>
      <c r="T839">
        <v>0</v>
      </c>
      <c r="U839">
        <v>0</v>
      </c>
      <c r="V839">
        <v>0</v>
      </c>
      <c r="W839">
        <v>0</v>
      </c>
      <c r="X839">
        <v>0</v>
      </c>
      <c r="Y839">
        <v>0</v>
      </c>
      <c r="Z839">
        <v>0</v>
      </c>
      <c r="AA839">
        <v>0</v>
      </c>
      <c r="AB839">
        <v>0</v>
      </c>
      <c r="AC839">
        <v>0</v>
      </c>
      <c r="AD839">
        <v>0</v>
      </c>
      <c r="AE839">
        <v>0</v>
      </c>
    </row>
    <row r="840" spans="1:31" x14ac:dyDescent="0.2">
      <c r="A840">
        <v>1215</v>
      </c>
      <c r="B840">
        <v>1</v>
      </c>
      <c r="C840" t="s">
        <v>371</v>
      </c>
      <c r="D840" t="s">
        <v>240</v>
      </c>
      <c r="E840">
        <v>41108</v>
      </c>
      <c r="F840">
        <v>40410</v>
      </c>
      <c r="G840" t="s">
        <v>561</v>
      </c>
      <c r="H840">
        <v>0</v>
      </c>
      <c r="I840">
        <v>0</v>
      </c>
      <c r="J840">
        <v>0</v>
      </c>
      <c r="K840">
        <v>0</v>
      </c>
      <c r="L840">
        <v>5000</v>
      </c>
      <c r="M840">
        <v>0</v>
      </c>
      <c r="N840">
        <v>0</v>
      </c>
      <c r="O840">
        <v>0</v>
      </c>
      <c r="P840">
        <v>0</v>
      </c>
      <c r="Q840">
        <v>0</v>
      </c>
      <c r="R840">
        <v>0</v>
      </c>
      <c r="S840">
        <v>0</v>
      </c>
      <c r="T840">
        <v>0</v>
      </c>
      <c r="U840">
        <v>0</v>
      </c>
      <c r="V840">
        <v>0</v>
      </c>
      <c r="W840">
        <v>0</v>
      </c>
      <c r="X840">
        <v>0</v>
      </c>
      <c r="Y840">
        <v>0</v>
      </c>
      <c r="Z840">
        <v>0</v>
      </c>
      <c r="AA840">
        <v>0</v>
      </c>
      <c r="AB840">
        <v>0</v>
      </c>
      <c r="AC840">
        <v>0</v>
      </c>
      <c r="AD840">
        <v>0</v>
      </c>
      <c r="AE840">
        <v>0</v>
      </c>
    </row>
    <row r="841" spans="1:31" x14ac:dyDescent="0.2">
      <c r="A841">
        <v>1221</v>
      </c>
      <c r="B841">
        <v>1</v>
      </c>
      <c r="C841" t="s">
        <v>372</v>
      </c>
      <c r="D841" t="s">
        <v>240</v>
      </c>
      <c r="E841">
        <v>41108</v>
      </c>
      <c r="F841">
        <v>40410</v>
      </c>
      <c r="G841" t="s">
        <v>561</v>
      </c>
      <c r="H841">
        <v>0</v>
      </c>
      <c r="I841">
        <v>0</v>
      </c>
      <c r="J841">
        <v>0</v>
      </c>
      <c r="K841">
        <v>0</v>
      </c>
      <c r="L841">
        <v>0</v>
      </c>
      <c r="M841">
        <v>0</v>
      </c>
      <c r="N841">
        <v>0</v>
      </c>
      <c r="O841">
        <v>0</v>
      </c>
      <c r="P841">
        <v>0</v>
      </c>
      <c r="Q841">
        <v>0</v>
      </c>
      <c r="R841">
        <v>0</v>
      </c>
      <c r="S841">
        <v>0</v>
      </c>
      <c r="T841">
        <v>0</v>
      </c>
      <c r="U841">
        <v>0</v>
      </c>
      <c r="V841">
        <v>0</v>
      </c>
      <c r="W841">
        <v>0</v>
      </c>
      <c r="X841">
        <v>0</v>
      </c>
      <c r="Y841">
        <v>0</v>
      </c>
      <c r="Z841">
        <v>0</v>
      </c>
      <c r="AA841">
        <v>0</v>
      </c>
      <c r="AB841">
        <v>0</v>
      </c>
      <c r="AC841">
        <v>0</v>
      </c>
      <c r="AD841">
        <v>0</v>
      </c>
      <c r="AE841">
        <v>0</v>
      </c>
    </row>
    <row r="842" spans="1:31" x14ac:dyDescent="0.2">
      <c r="A842">
        <v>1223</v>
      </c>
      <c r="B842">
        <v>1</v>
      </c>
      <c r="C842" t="s">
        <v>373</v>
      </c>
      <c r="D842" t="s">
        <v>240</v>
      </c>
      <c r="E842">
        <v>41107</v>
      </c>
      <c r="F842">
        <v>40410</v>
      </c>
      <c r="G842" t="s">
        <v>561</v>
      </c>
      <c r="H842">
        <v>0</v>
      </c>
      <c r="I842">
        <v>0</v>
      </c>
      <c r="J842">
        <v>0</v>
      </c>
      <c r="K842">
        <v>0</v>
      </c>
      <c r="L842">
        <v>0</v>
      </c>
      <c r="M842">
        <v>0</v>
      </c>
      <c r="N842">
        <v>0</v>
      </c>
      <c r="O842">
        <v>0</v>
      </c>
      <c r="P842">
        <v>0</v>
      </c>
      <c r="Q842">
        <v>0</v>
      </c>
      <c r="R842">
        <v>0</v>
      </c>
      <c r="S842">
        <v>0</v>
      </c>
      <c r="T842">
        <v>0</v>
      </c>
      <c r="U842">
        <v>0</v>
      </c>
      <c r="V842">
        <v>0</v>
      </c>
      <c r="W842">
        <v>0</v>
      </c>
      <c r="X842">
        <v>0</v>
      </c>
      <c r="Y842">
        <v>0</v>
      </c>
      <c r="Z842">
        <v>0</v>
      </c>
      <c r="AA842">
        <v>0</v>
      </c>
      <c r="AB842">
        <v>0</v>
      </c>
      <c r="AC842">
        <v>0</v>
      </c>
      <c r="AD842">
        <v>0</v>
      </c>
      <c r="AE842">
        <v>0</v>
      </c>
    </row>
    <row r="843" spans="1:31" x14ac:dyDescent="0.2">
      <c r="A843">
        <v>1225</v>
      </c>
      <c r="B843">
        <v>1</v>
      </c>
      <c r="C843" t="s">
        <v>374</v>
      </c>
      <c r="D843" t="s">
        <v>240</v>
      </c>
      <c r="E843">
        <v>41108</v>
      </c>
      <c r="F843">
        <v>40410</v>
      </c>
      <c r="G843" t="s">
        <v>561</v>
      </c>
      <c r="H843">
        <v>0</v>
      </c>
      <c r="I843">
        <v>0</v>
      </c>
      <c r="J843">
        <v>0</v>
      </c>
      <c r="K843">
        <v>0</v>
      </c>
      <c r="L843">
        <v>0</v>
      </c>
      <c r="M843">
        <v>0</v>
      </c>
      <c r="N843">
        <v>0</v>
      </c>
      <c r="O843">
        <v>0</v>
      </c>
      <c r="P843">
        <v>0</v>
      </c>
      <c r="Q843">
        <v>0</v>
      </c>
      <c r="R843">
        <v>20000</v>
      </c>
      <c r="S843">
        <v>0</v>
      </c>
      <c r="T843">
        <v>0</v>
      </c>
      <c r="U843">
        <v>0</v>
      </c>
      <c r="V843">
        <v>0</v>
      </c>
      <c r="W843">
        <v>0</v>
      </c>
      <c r="X843">
        <v>0</v>
      </c>
      <c r="Y843">
        <v>0</v>
      </c>
      <c r="Z843">
        <v>0</v>
      </c>
      <c r="AA843">
        <v>0</v>
      </c>
      <c r="AB843">
        <v>0</v>
      </c>
      <c r="AC843">
        <v>0</v>
      </c>
      <c r="AD843">
        <v>0</v>
      </c>
      <c r="AE843">
        <v>0</v>
      </c>
    </row>
    <row r="844" spans="1:31" x14ac:dyDescent="0.2">
      <c r="A844">
        <v>1226</v>
      </c>
      <c r="B844">
        <v>1</v>
      </c>
      <c r="C844" t="s">
        <v>375</v>
      </c>
      <c r="D844" t="s">
        <v>240</v>
      </c>
      <c r="E844">
        <v>41107</v>
      </c>
      <c r="F844">
        <v>40410</v>
      </c>
      <c r="G844" t="s">
        <v>561</v>
      </c>
      <c r="H844">
        <v>0</v>
      </c>
      <c r="I844">
        <v>0</v>
      </c>
      <c r="J844">
        <v>0</v>
      </c>
      <c r="K844">
        <v>0</v>
      </c>
      <c r="L844">
        <v>0</v>
      </c>
      <c r="M844">
        <v>0</v>
      </c>
      <c r="N844">
        <v>0</v>
      </c>
      <c r="O844">
        <v>0</v>
      </c>
      <c r="P844">
        <v>0</v>
      </c>
      <c r="Q844">
        <v>0</v>
      </c>
      <c r="R844">
        <v>0</v>
      </c>
      <c r="S844">
        <v>0</v>
      </c>
      <c r="T844">
        <v>0</v>
      </c>
      <c r="U844">
        <v>0</v>
      </c>
      <c r="V844">
        <v>0</v>
      </c>
      <c r="W844">
        <v>0</v>
      </c>
      <c r="X844">
        <v>0</v>
      </c>
      <c r="Y844">
        <v>0</v>
      </c>
      <c r="Z844">
        <v>0</v>
      </c>
      <c r="AA844">
        <v>0</v>
      </c>
      <c r="AB844">
        <v>0</v>
      </c>
      <c r="AC844">
        <v>0</v>
      </c>
      <c r="AD844">
        <v>0</v>
      </c>
      <c r="AE844">
        <v>0</v>
      </c>
    </row>
    <row r="845" spans="1:31" x14ac:dyDescent="0.2">
      <c r="A845">
        <v>1229</v>
      </c>
      <c r="B845">
        <v>1</v>
      </c>
      <c r="C845" t="s">
        <v>567</v>
      </c>
      <c r="D845" t="s">
        <v>240</v>
      </c>
      <c r="E845">
        <v>41108</v>
      </c>
      <c r="F845">
        <v>40410</v>
      </c>
      <c r="G845" t="s">
        <v>561</v>
      </c>
      <c r="H845">
        <v>0</v>
      </c>
      <c r="I845">
        <v>0</v>
      </c>
      <c r="J845">
        <v>0</v>
      </c>
      <c r="K845">
        <v>0</v>
      </c>
      <c r="L845">
        <v>0</v>
      </c>
      <c r="M845">
        <v>0</v>
      </c>
      <c r="N845">
        <v>0</v>
      </c>
      <c r="O845">
        <v>0</v>
      </c>
      <c r="P845">
        <v>0</v>
      </c>
      <c r="Q845">
        <v>0</v>
      </c>
      <c r="R845">
        <v>0</v>
      </c>
      <c r="S845">
        <v>0</v>
      </c>
      <c r="T845">
        <v>0</v>
      </c>
      <c r="U845">
        <v>0</v>
      </c>
      <c r="V845">
        <v>0</v>
      </c>
      <c r="W845">
        <v>0</v>
      </c>
      <c r="X845">
        <v>0</v>
      </c>
      <c r="Y845">
        <v>0</v>
      </c>
      <c r="Z845">
        <v>0</v>
      </c>
      <c r="AA845">
        <v>0</v>
      </c>
      <c r="AB845">
        <v>0</v>
      </c>
      <c r="AC845">
        <v>0</v>
      </c>
      <c r="AD845">
        <v>0</v>
      </c>
      <c r="AE845">
        <v>0</v>
      </c>
    </row>
    <row r="846" spans="1:31" x14ac:dyDescent="0.2">
      <c r="A846">
        <v>1230</v>
      </c>
      <c r="B846">
        <v>1</v>
      </c>
      <c r="C846" t="s">
        <v>376</v>
      </c>
      <c r="D846" t="s">
        <v>240</v>
      </c>
      <c r="E846">
        <v>41106</v>
      </c>
      <c r="F846">
        <v>40410</v>
      </c>
      <c r="G846" t="s">
        <v>561</v>
      </c>
      <c r="H846">
        <v>0</v>
      </c>
      <c r="I846">
        <v>0</v>
      </c>
      <c r="J846">
        <v>0</v>
      </c>
      <c r="K846">
        <v>0</v>
      </c>
      <c r="L846">
        <v>0</v>
      </c>
      <c r="M846">
        <v>0</v>
      </c>
      <c r="N846">
        <v>0</v>
      </c>
      <c r="O846">
        <v>0</v>
      </c>
      <c r="P846">
        <v>0</v>
      </c>
      <c r="Q846">
        <v>0</v>
      </c>
      <c r="R846">
        <v>0</v>
      </c>
      <c r="S846">
        <v>0</v>
      </c>
      <c r="T846">
        <v>0</v>
      </c>
      <c r="U846">
        <v>0</v>
      </c>
      <c r="V846">
        <v>0</v>
      </c>
      <c r="W846">
        <v>0</v>
      </c>
      <c r="X846">
        <v>0</v>
      </c>
      <c r="Y846">
        <v>0</v>
      </c>
      <c r="Z846">
        <v>0</v>
      </c>
      <c r="AA846">
        <v>0</v>
      </c>
      <c r="AB846">
        <v>0</v>
      </c>
      <c r="AC846">
        <v>0</v>
      </c>
      <c r="AD846">
        <v>0</v>
      </c>
      <c r="AE846">
        <v>0</v>
      </c>
    </row>
    <row r="847" spans="1:31" x14ac:dyDescent="0.2">
      <c r="A847">
        <v>1233</v>
      </c>
      <c r="B847">
        <v>1</v>
      </c>
      <c r="C847" t="s">
        <v>377</v>
      </c>
      <c r="D847" t="s">
        <v>240</v>
      </c>
      <c r="E847">
        <v>41108</v>
      </c>
      <c r="F847">
        <v>40410</v>
      </c>
      <c r="G847" t="s">
        <v>561</v>
      </c>
      <c r="H847">
        <v>4165</v>
      </c>
      <c r="I847">
        <v>4165</v>
      </c>
      <c r="J847">
        <v>4165</v>
      </c>
      <c r="K847">
        <v>4165</v>
      </c>
      <c r="L847">
        <v>4165</v>
      </c>
      <c r="M847">
        <v>4165</v>
      </c>
      <c r="N847">
        <v>4165</v>
      </c>
      <c r="O847">
        <v>4165</v>
      </c>
      <c r="P847">
        <v>4165</v>
      </c>
      <c r="Q847">
        <v>4165</v>
      </c>
      <c r="R847">
        <v>4165</v>
      </c>
      <c r="S847">
        <v>4185</v>
      </c>
      <c r="T847">
        <v>4165</v>
      </c>
      <c r="U847">
        <v>4165</v>
      </c>
      <c r="V847">
        <v>4165</v>
      </c>
      <c r="W847">
        <v>4165</v>
      </c>
      <c r="X847">
        <v>4165</v>
      </c>
      <c r="Y847">
        <v>4165</v>
      </c>
      <c r="Z847">
        <v>4165</v>
      </c>
      <c r="AA847">
        <v>4165</v>
      </c>
      <c r="AB847">
        <v>4165</v>
      </c>
      <c r="AC847">
        <v>4165</v>
      </c>
      <c r="AD847">
        <v>4165</v>
      </c>
      <c r="AE847">
        <v>4185</v>
      </c>
    </row>
    <row r="848" spans="1:31" x14ac:dyDescent="0.2">
      <c r="A848">
        <v>1235</v>
      </c>
      <c r="B848">
        <v>1</v>
      </c>
      <c r="C848" t="s">
        <v>378</v>
      </c>
      <c r="D848" t="s">
        <v>240</v>
      </c>
      <c r="E848">
        <v>41108</v>
      </c>
      <c r="F848">
        <v>40410</v>
      </c>
      <c r="G848" t="s">
        <v>561</v>
      </c>
      <c r="H848">
        <v>0</v>
      </c>
      <c r="I848">
        <v>0</v>
      </c>
      <c r="J848">
        <v>0</v>
      </c>
      <c r="K848">
        <v>0</v>
      </c>
      <c r="L848">
        <v>0</v>
      </c>
      <c r="M848">
        <v>0</v>
      </c>
      <c r="N848">
        <v>0</v>
      </c>
      <c r="O848">
        <v>15000</v>
      </c>
      <c r="P848">
        <v>0</v>
      </c>
      <c r="Q848">
        <v>0</v>
      </c>
      <c r="R848">
        <v>0</v>
      </c>
      <c r="S848">
        <v>0</v>
      </c>
      <c r="T848">
        <v>0</v>
      </c>
      <c r="U848">
        <v>0</v>
      </c>
      <c r="V848">
        <v>0</v>
      </c>
      <c r="W848">
        <v>0</v>
      </c>
      <c r="X848">
        <v>0</v>
      </c>
      <c r="Y848">
        <v>0</v>
      </c>
      <c r="Z848">
        <v>0</v>
      </c>
      <c r="AA848">
        <v>0</v>
      </c>
      <c r="AB848">
        <v>0</v>
      </c>
      <c r="AC848">
        <v>0</v>
      </c>
      <c r="AD848">
        <v>0</v>
      </c>
      <c r="AE848">
        <v>0</v>
      </c>
    </row>
    <row r="849" spans="1:31" x14ac:dyDescent="0.2">
      <c r="A849">
        <v>1237</v>
      </c>
      <c r="B849">
        <v>1</v>
      </c>
      <c r="C849" t="s">
        <v>379</v>
      </c>
      <c r="D849" t="s">
        <v>240</v>
      </c>
      <c r="E849">
        <v>41106</v>
      </c>
      <c r="F849">
        <v>40410</v>
      </c>
      <c r="G849" t="s">
        <v>561</v>
      </c>
      <c r="H849">
        <v>0</v>
      </c>
      <c r="I849">
        <v>0</v>
      </c>
      <c r="J849">
        <v>0</v>
      </c>
      <c r="K849">
        <v>0</v>
      </c>
      <c r="L849">
        <v>0</v>
      </c>
      <c r="M849">
        <v>0</v>
      </c>
      <c r="N849">
        <v>0</v>
      </c>
      <c r="O849">
        <v>0</v>
      </c>
      <c r="P849">
        <v>0</v>
      </c>
      <c r="Q849">
        <v>0</v>
      </c>
      <c r="R849">
        <v>0</v>
      </c>
      <c r="S849">
        <v>0</v>
      </c>
      <c r="T849">
        <v>0</v>
      </c>
      <c r="U849">
        <v>0</v>
      </c>
      <c r="V849">
        <v>0</v>
      </c>
      <c r="W849">
        <v>0</v>
      </c>
      <c r="X849">
        <v>0</v>
      </c>
      <c r="Y849">
        <v>0</v>
      </c>
      <c r="Z849">
        <v>0</v>
      </c>
      <c r="AA849">
        <v>0</v>
      </c>
      <c r="AB849">
        <v>0</v>
      </c>
      <c r="AC849">
        <v>0</v>
      </c>
      <c r="AD849">
        <v>0</v>
      </c>
      <c r="AE849">
        <v>0</v>
      </c>
    </row>
    <row r="850" spans="1:31" x14ac:dyDescent="0.2">
      <c r="A850">
        <v>1247</v>
      </c>
      <c r="B850">
        <v>1</v>
      </c>
      <c r="C850" t="s">
        <v>380</v>
      </c>
      <c r="D850" t="s">
        <v>240</v>
      </c>
      <c r="E850">
        <v>41108</v>
      </c>
      <c r="F850">
        <v>40410</v>
      </c>
      <c r="G850" t="s">
        <v>561</v>
      </c>
      <c r="H850">
        <v>0</v>
      </c>
      <c r="I850">
        <v>0</v>
      </c>
      <c r="J850">
        <v>0</v>
      </c>
      <c r="K850">
        <v>0</v>
      </c>
      <c r="L850">
        <v>0</v>
      </c>
      <c r="M850">
        <v>0</v>
      </c>
      <c r="N850">
        <v>0</v>
      </c>
      <c r="O850">
        <v>0</v>
      </c>
      <c r="P850">
        <v>0</v>
      </c>
      <c r="Q850">
        <v>0</v>
      </c>
      <c r="R850">
        <v>0</v>
      </c>
      <c r="S850">
        <v>0</v>
      </c>
      <c r="T850">
        <v>0</v>
      </c>
      <c r="U850">
        <v>0</v>
      </c>
      <c r="V850">
        <v>0</v>
      </c>
      <c r="W850">
        <v>0</v>
      </c>
      <c r="X850">
        <v>0</v>
      </c>
      <c r="Y850">
        <v>25000</v>
      </c>
      <c r="Z850">
        <v>0</v>
      </c>
      <c r="AA850">
        <v>0</v>
      </c>
      <c r="AB850">
        <v>0</v>
      </c>
      <c r="AC850">
        <v>0</v>
      </c>
      <c r="AD850">
        <v>0</v>
      </c>
      <c r="AE850">
        <v>0</v>
      </c>
    </row>
    <row r="851" spans="1:31" x14ac:dyDescent="0.2">
      <c r="A851">
        <v>1254</v>
      </c>
      <c r="B851">
        <v>1</v>
      </c>
      <c r="C851" t="s">
        <v>381</v>
      </c>
      <c r="D851" t="s">
        <v>240</v>
      </c>
      <c r="E851">
        <v>41108</v>
      </c>
      <c r="F851">
        <v>40410</v>
      </c>
      <c r="G851" t="s">
        <v>561</v>
      </c>
      <c r="H851">
        <v>0</v>
      </c>
      <c r="I851">
        <v>0</v>
      </c>
      <c r="J851">
        <v>0</v>
      </c>
      <c r="K851">
        <v>0</v>
      </c>
      <c r="L851">
        <v>0</v>
      </c>
      <c r="M851">
        <v>0</v>
      </c>
      <c r="N851">
        <v>0</v>
      </c>
      <c r="O851">
        <v>0</v>
      </c>
      <c r="P851">
        <v>0</v>
      </c>
      <c r="Q851">
        <v>0</v>
      </c>
      <c r="R851">
        <v>0</v>
      </c>
      <c r="S851">
        <v>15000</v>
      </c>
      <c r="T851">
        <v>0</v>
      </c>
      <c r="U851">
        <v>0</v>
      </c>
      <c r="V851">
        <v>0</v>
      </c>
      <c r="W851">
        <v>0</v>
      </c>
      <c r="X851">
        <v>0</v>
      </c>
      <c r="Y851">
        <v>0</v>
      </c>
      <c r="Z851">
        <v>0</v>
      </c>
      <c r="AA851">
        <v>0</v>
      </c>
      <c r="AB851">
        <v>0</v>
      </c>
      <c r="AC851">
        <v>0</v>
      </c>
      <c r="AD851">
        <v>0</v>
      </c>
      <c r="AE851">
        <v>0</v>
      </c>
    </row>
    <row r="852" spans="1:31" x14ac:dyDescent="0.2">
      <c r="A852">
        <v>1256</v>
      </c>
      <c r="B852">
        <v>1</v>
      </c>
      <c r="C852" t="s">
        <v>382</v>
      </c>
      <c r="D852" t="s">
        <v>240</v>
      </c>
      <c r="E852">
        <v>41108</v>
      </c>
      <c r="F852">
        <v>40410</v>
      </c>
      <c r="G852" t="s">
        <v>561</v>
      </c>
      <c r="H852">
        <v>0</v>
      </c>
      <c r="I852">
        <v>0</v>
      </c>
      <c r="J852">
        <v>0</v>
      </c>
      <c r="K852">
        <v>0</v>
      </c>
      <c r="L852">
        <v>0</v>
      </c>
      <c r="M852">
        <v>0</v>
      </c>
      <c r="N852">
        <v>0</v>
      </c>
      <c r="O852">
        <v>0</v>
      </c>
      <c r="P852">
        <v>0</v>
      </c>
      <c r="Q852">
        <v>0</v>
      </c>
      <c r="R852">
        <v>0</v>
      </c>
      <c r="S852">
        <v>0</v>
      </c>
      <c r="T852">
        <v>0</v>
      </c>
      <c r="U852">
        <v>0</v>
      </c>
      <c r="V852">
        <v>0</v>
      </c>
      <c r="W852">
        <v>0</v>
      </c>
      <c r="X852">
        <v>0</v>
      </c>
      <c r="Y852">
        <v>25000</v>
      </c>
      <c r="Z852">
        <v>0</v>
      </c>
      <c r="AA852">
        <v>0</v>
      </c>
      <c r="AB852">
        <v>0</v>
      </c>
      <c r="AC852">
        <v>0</v>
      </c>
      <c r="AD852">
        <v>0</v>
      </c>
      <c r="AE852">
        <v>0</v>
      </c>
    </row>
    <row r="853" spans="1:31" x14ac:dyDescent="0.2">
      <c r="A853">
        <v>1257</v>
      </c>
      <c r="B853">
        <v>1</v>
      </c>
      <c r="C853" t="s">
        <v>383</v>
      </c>
      <c r="D853" t="s">
        <v>240</v>
      </c>
      <c r="E853">
        <v>41108</v>
      </c>
      <c r="F853">
        <v>40410</v>
      </c>
      <c r="G853" t="s">
        <v>561</v>
      </c>
      <c r="H853">
        <v>0</v>
      </c>
      <c r="I853">
        <v>0</v>
      </c>
      <c r="J853">
        <v>0</v>
      </c>
      <c r="K853">
        <v>0</v>
      </c>
      <c r="L853">
        <v>0</v>
      </c>
      <c r="M853">
        <v>0</v>
      </c>
      <c r="N853">
        <v>0</v>
      </c>
      <c r="O853">
        <v>0</v>
      </c>
      <c r="P853">
        <v>0</v>
      </c>
      <c r="Q853">
        <v>0</v>
      </c>
      <c r="R853">
        <v>0</v>
      </c>
      <c r="S853">
        <v>0</v>
      </c>
      <c r="T853">
        <v>0</v>
      </c>
      <c r="U853">
        <v>0</v>
      </c>
      <c r="V853">
        <v>0</v>
      </c>
      <c r="W853">
        <v>0</v>
      </c>
      <c r="X853">
        <v>0</v>
      </c>
      <c r="Y853">
        <v>0</v>
      </c>
      <c r="Z853">
        <v>0</v>
      </c>
      <c r="AA853">
        <v>0</v>
      </c>
      <c r="AB853">
        <v>0</v>
      </c>
      <c r="AC853">
        <v>0</v>
      </c>
      <c r="AD853">
        <v>0</v>
      </c>
      <c r="AE853">
        <v>0</v>
      </c>
    </row>
    <row r="854" spans="1:31" x14ac:dyDescent="0.2">
      <c r="A854">
        <v>1259</v>
      </c>
      <c r="B854">
        <v>1</v>
      </c>
      <c r="C854" t="s">
        <v>384</v>
      </c>
      <c r="D854" t="s">
        <v>240</v>
      </c>
      <c r="E854">
        <v>41108</v>
      </c>
      <c r="F854">
        <v>40410</v>
      </c>
      <c r="G854" t="s">
        <v>561</v>
      </c>
      <c r="H854">
        <v>0</v>
      </c>
      <c r="I854">
        <v>0</v>
      </c>
      <c r="J854">
        <v>0</v>
      </c>
      <c r="K854">
        <v>0</v>
      </c>
      <c r="L854">
        <v>0</v>
      </c>
      <c r="M854">
        <v>0</v>
      </c>
      <c r="N854">
        <v>0</v>
      </c>
      <c r="O854">
        <v>0</v>
      </c>
      <c r="P854">
        <v>0</v>
      </c>
      <c r="Q854">
        <v>0</v>
      </c>
      <c r="R854">
        <v>0</v>
      </c>
      <c r="S854">
        <v>0</v>
      </c>
      <c r="T854">
        <v>0</v>
      </c>
      <c r="U854">
        <v>0</v>
      </c>
      <c r="V854">
        <v>0</v>
      </c>
      <c r="W854">
        <v>0</v>
      </c>
      <c r="X854">
        <v>0</v>
      </c>
      <c r="Y854">
        <v>0</v>
      </c>
      <c r="Z854">
        <v>0</v>
      </c>
      <c r="AA854">
        <v>0</v>
      </c>
      <c r="AB854">
        <v>0</v>
      </c>
      <c r="AC854">
        <v>0</v>
      </c>
      <c r="AD854">
        <v>0</v>
      </c>
      <c r="AE854">
        <v>0</v>
      </c>
    </row>
    <row r="855" spans="1:31" x14ac:dyDescent="0.2">
      <c r="A855">
        <v>1262</v>
      </c>
      <c r="B855">
        <v>1</v>
      </c>
      <c r="C855" t="s">
        <v>385</v>
      </c>
      <c r="D855" t="s">
        <v>240</v>
      </c>
      <c r="E855">
        <v>41106</v>
      </c>
      <c r="F855">
        <v>40410</v>
      </c>
      <c r="G855" t="s">
        <v>561</v>
      </c>
      <c r="H855">
        <v>0</v>
      </c>
      <c r="I855">
        <v>0</v>
      </c>
      <c r="J855">
        <v>0</v>
      </c>
      <c r="K855">
        <v>0</v>
      </c>
      <c r="L855">
        <v>0</v>
      </c>
      <c r="M855">
        <v>0</v>
      </c>
      <c r="N855">
        <v>0</v>
      </c>
      <c r="O855">
        <v>0</v>
      </c>
      <c r="P855">
        <v>0</v>
      </c>
      <c r="Q855">
        <v>0</v>
      </c>
      <c r="R855">
        <v>0</v>
      </c>
      <c r="S855">
        <v>0</v>
      </c>
      <c r="T855">
        <v>0</v>
      </c>
      <c r="U855">
        <v>0</v>
      </c>
      <c r="V855">
        <v>0</v>
      </c>
      <c r="W855">
        <v>0</v>
      </c>
      <c r="X855">
        <v>0</v>
      </c>
      <c r="Y855">
        <v>0</v>
      </c>
      <c r="Z855">
        <v>0</v>
      </c>
      <c r="AA855">
        <v>0</v>
      </c>
      <c r="AB855">
        <v>0</v>
      </c>
      <c r="AC855">
        <v>0</v>
      </c>
      <c r="AD855">
        <v>0</v>
      </c>
      <c r="AE855">
        <v>0</v>
      </c>
    </row>
    <row r="856" spans="1:31" x14ac:dyDescent="0.2">
      <c r="A856">
        <v>1263</v>
      </c>
      <c r="B856">
        <v>1</v>
      </c>
      <c r="C856" t="s">
        <v>386</v>
      </c>
      <c r="D856" t="s">
        <v>240</v>
      </c>
      <c r="E856">
        <v>41107</v>
      </c>
      <c r="F856">
        <v>40410</v>
      </c>
      <c r="G856" t="s">
        <v>561</v>
      </c>
      <c r="H856">
        <v>0</v>
      </c>
      <c r="I856">
        <v>0</v>
      </c>
      <c r="J856">
        <v>0</v>
      </c>
      <c r="K856">
        <v>0</v>
      </c>
      <c r="L856">
        <v>0</v>
      </c>
      <c r="M856">
        <v>0</v>
      </c>
      <c r="N856">
        <v>0</v>
      </c>
      <c r="O856">
        <v>0</v>
      </c>
      <c r="P856">
        <v>0</v>
      </c>
      <c r="Q856">
        <v>0</v>
      </c>
      <c r="R856">
        <v>0</v>
      </c>
      <c r="S856">
        <v>0</v>
      </c>
      <c r="T856">
        <v>0</v>
      </c>
      <c r="U856">
        <v>0</v>
      </c>
      <c r="V856">
        <v>0</v>
      </c>
      <c r="W856">
        <v>0</v>
      </c>
      <c r="X856">
        <v>0</v>
      </c>
      <c r="Y856">
        <v>0</v>
      </c>
      <c r="Z856">
        <v>0</v>
      </c>
      <c r="AA856">
        <v>0</v>
      </c>
      <c r="AB856">
        <v>0</v>
      </c>
      <c r="AC856">
        <v>0</v>
      </c>
      <c r="AD856">
        <v>0</v>
      </c>
      <c r="AE856">
        <v>0</v>
      </c>
    </row>
    <row r="857" spans="1:31" x14ac:dyDescent="0.2">
      <c r="A857">
        <v>1264</v>
      </c>
      <c r="B857">
        <v>1</v>
      </c>
      <c r="C857" t="s">
        <v>387</v>
      </c>
      <c r="D857" t="s">
        <v>240</v>
      </c>
      <c r="E857">
        <v>41108</v>
      </c>
      <c r="F857">
        <v>40410</v>
      </c>
      <c r="G857" t="s">
        <v>561</v>
      </c>
      <c r="H857">
        <v>0</v>
      </c>
      <c r="I857">
        <v>0</v>
      </c>
      <c r="J857">
        <v>0</v>
      </c>
      <c r="K857">
        <v>8000</v>
      </c>
      <c r="L857">
        <v>0</v>
      </c>
      <c r="M857">
        <v>0</v>
      </c>
      <c r="N857">
        <v>0</v>
      </c>
      <c r="O857">
        <v>0</v>
      </c>
      <c r="P857">
        <v>0</v>
      </c>
      <c r="Q857">
        <v>0</v>
      </c>
      <c r="R857">
        <v>0</v>
      </c>
      <c r="S857">
        <v>0</v>
      </c>
      <c r="T857">
        <v>0</v>
      </c>
      <c r="U857">
        <v>0</v>
      </c>
      <c r="V857">
        <v>0</v>
      </c>
      <c r="W857">
        <v>0</v>
      </c>
      <c r="X857">
        <v>0</v>
      </c>
      <c r="Y857">
        <v>0</v>
      </c>
      <c r="Z857">
        <v>0</v>
      </c>
      <c r="AA857">
        <v>0</v>
      </c>
      <c r="AB857">
        <v>0</v>
      </c>
      <c r="AC857">
        <v>0</v>
      </c>
      <c r="AD857">
        <v>0</v>
      </c>
      <c r="AE857">
        <v>0</v>
      </c>
    </row>
    <row r="858" spans="1:31" x14ac:dyDescent="0.2">
      <c r="A858">
        <v>1267</v>
      </c>
      <c r="B858">
        <v>1</v>
      </c>
      <c r="C858" t="s">
        <v>388</v>
      </c>
      <c r="D858" t="s">
        <v>240</v>
      </c>
      <c r="E858">
        <v>41108</v>
      </c>
      <c r="F858">
        <v>40410</v>
      </c>
      <c r="G858" t="s">
        <v>561</v>
      </c>
      <c r="H858">
        <v>0</v>
      </c>
      <c r="I858">
        <v>0</v>
      </c>
      <c r="J858">
        <v>0</v>
      </c>
      <c r="K858">
        <v>0</v>
      </c>
      <c r="L858">
        <v>0</v>
      </c>
      <c r="M858">
        <v>0</v>
      </c>
      <c r="N858">
        <v>0</v>
      </c>
      <c r="O858">
        <v>0</v>
      </c>
      <c r="P858">
        <v>0</v>
      </c>
      <c r="Q858">
        <v>0</v>
      </c>
      <c r="R858">
        <v>0</v>
      </c>
      <c r="S858">
        <v>0</v>
      </c>
      <c r="T858">
        <v>0</v>
      </c>
      <c r="U858">
        <v>0</v>
      </c>
      <c r="V858">
        <v>0</v>
      </c>
      <c r="W858">
        <v>0</v>
      </c>
      <c r="X858">
        <v>0</v>
      </c>
      <c r="Y858">
        <v>0</v>
      </c>
      <c r="Z858">
        <v>0</v>
      </c>
      <c r="AA858">
        <v>0</v>
      </c>
      <c r="AB858">
        <v>0</v>
      </c>
      <c r="AC858">
        <v>0</v>
      </c>
      <c r="AD858">
        <v>0</v>
      </c>
      <c r="AE858">
        <v>0</v>
      </c>
    </row>
    <row r="859" spans="1:31" x14ac:dyDescent="0.2">
      <c r="A859">
        <v>1269</v>
      </c>
      <c r="B859">
        <v>1</v>
      </c>
      <c r="C859" t="s">
        <v>389</v>
      </c>
      <c r="D859" t="s">
        <v>240</v>
      </c>
      <c r="E859">
        <v>41104</v>
      </c>
      <c r="F859">
        <v>40410</v>
      </c>
      <c r="G859" t="s">
        <v>561</v>
      </c>
      <c r="H859">
        <v>0</v>
      </c>
      <c r="I859">
        <v>0</v>
      </c>
      <c r="J859">
        <v>0</v>
      </c>
      <c r="K859">
        <v>0</v>
      </c>
      <c r="L859">
        <v>0</v>
      </c>
      <c r="M859">
        <v>0</v>
      </c>
      <c r="N859">
        <v>0</v>
      </c>
      <c r="O859">
        <v>0</v>
      </c>
      <c r="P859">
        <v>0</v>
      </c>
      <c r="Q859">
        <v>0</v>
      </c>
      <c r="R859">
        <v>0</v>
      </c>
      <c r="S859">
        <v>0</v>
      </c>
      <c r="T859">
        <v>0</v>
      </c>
      <c r="U859">
        <v>0</v>
      </c>
      <c r="V859">
        <v>0</v>
      </c>
      <c r="W859">
        <v>0</v>
      </c>
      <c r="X859">
        <v>0</v>
      </c>
      <c r="Y859">
        <v>0</v>
      </c>
      <c r="Z859">
        <v>0</v>
      </c>
      <c r="AA859">
        <v>0</v>
      </c>
      <c r="AB859">
        <v>0</v>
      </c>
      <c r="AC859">
        <v>0</v>
      </c>
      <c r="AD859">
        <v>0</v>
      </c>
      <c r="AE859">
        <v>0</v>
      </c>
    </row>
    <row r="860" spans="1:31" x14ac:dyDescent="0.2">
      <c r="A860">
        <v>1276</v>
      </c>
      <c r="B860">
        <v>1</v>
      </c>
      <c r="C860" t="s">
        <v>390</v>
      </c>
      <c r="D860" t="s">
        <v>240</v>
      </c>
      <c r="E860">
        <v>41108</v>
      </c>
      <c r="F860">
        <v>40410</v>
      </c>
      <c r="G860" t="s">
        <v>561</v>
      </c>
      <c r="H860">
        <v>0</v>
      </c>
      <c r="I860">
        <v>0</v>
      </c>
      <c r="J860">
        <v>0</v>
      </c>
      <c r="K860">
        <v>0</v>
      </c>
      <c r="L860">
        <v>0</v>
      </c>
      <c r="M860">
        <v>0</v>
      </c>
      <c r="N860">
        <v>0</v>
      </c>
      <c r="O860">
        <v>0</v>
      </c>
      <c r="P860">
        <v>0</v>
      </c>
      <c r="Q860">
        <v>0</v>
      </c>
      <c r="R860">
        <v>0</v>
      </c>
      <c r="S860">
        <v>0</v>
      </c>
      <c r="T860">
        <v>0</v>
      </c>
      <c r="U860">
        <v>0</v>
      </c>
      <c r="V860">
        <v>0</v>
      </c>
      <c r="W860">
        <v>0</v>
      </c>
      <c r="X860">
        <v>0</v>
      </c>
      <c r="Y860">
        <v>0</v>
      </c>
      <c r="Z860">
        <v>0</v>
      </c>
      <c r="AA860">
        <v>0</v>
      </c>
      <c r="AB860">
        <v>0</v>
      </c>
      <c r="AC860">
        <v>0</v>
      </c>
      <c r="AD860">
        <v>0</v>
      </c>
      <c r="AE860">
        <v>0</v>
      </c>
    </row>
    <row r="861" spans="1:31" x14ac:dyDescent="0.2">
      <c r="A861">
        <v>1278</v>
      </c>
      <c r="B861">
        <v>1</v>
      </c>
      <c r="C861" t="s">
        <v>391</v>
      </c>
      <c r="D861" t="s">
        <v>240</v>
      </c>
      <c r="E861">
        <v>41106</v>
      </c>
      <c r="F861">
        <v>40410</v>
      </c>
      <c r="G861" t="s">
        <v>561</v>
      </c>
      <c r="H861">
        <v>0</v>
      </c>
      <c r="I861">
        <v>0</v>
      </c>
      <c r="J861">
        <v>0</v>
      </c>
      <c r="K861">
        <v>5000</v>
      </c>
      <c r="L861">
        <v>5000</v>
      </c>
      <c r="M861">
        <v>0</v>
      </c>
      <c r="N861">
        <v>0</v>
      </c>
      <c r="O861">
        <v>0</v>
      </c>
      <c r="P861">
        <v>0</v>
      </c>
      <c r="Q861">
        <v>0</v>
      </c>
      <c r="R861">
        <v>0</v>
      </c>
      <c r="S861">
        <v>0</v>
      </c>
      <c r="T861">
        <v>0</v>
      </c>
      <c r="U861">
        <v>0</v>
      </c>
      <c r="V861">
        <v>0</v>
      </c>
      <c r="W861">
        <v>0</v>
      </c>
      <c r="X861">
        <v>0</v>
      </c>
      <c r="Y861">
        <v>0</v>
      </c>
      <c r="Z861">
        <v>0</v>
      </c>
      <c r="AA861">
        <v>0</v>
      </c>
      <c r="AB861">
        <v>0</v>
      </c>
      <c r="AC861">
        <v>0</v>
      </c>
      <c r="AD861">
        <v>0</v>
      </c>
      <c r="AE861">
        <v>0</v>
      </c>
    </row>
    <row r="862" spans="1:31" x14ac:dyDescent="0.2">
      <c r="A862">
        <v>1279</v>
      </c>
      <c r="B862">
        <v>1</v>
      </c>
      <c r="C862" t="s">
        <v>392</v>
      </c>
      <c r="D862" t="s">
        <v>240</v>
      </c>
      <c r="E862">
        <v>41106</v>
      </c>
      <c r="F862">
        <v>40410</v>
      </c>
      <c r="G862" t="s">
        <v>561</v>
      </c>
      <c r="H862">
        <v>0</v>
      </c>
      <c r="I862">
        <v>0</v>
      </c>
      <c r="J862">
        <v>0</v>
      </c>
      <c r="K862">
        <v>0</v>
      </c>
      <c r="L862">
        <v>0</v>
      </c>
      <c r="M862">
        <v>0</v>
      </c>
      <c r="N862">
        <v>0</v>
      </c>
      <c r="O862">
        <v>0</v>
      </c>
      <c r="P862">
        <v>0</v>
      </c>
      <c r="Q862">
        <v>0</v>
      </c>
      <c r="R862">
        <v>0</v>
      </c>
      <c r="S862">
        <v>0</v>
      </c>
      <c r="T862">
        <v>0</v>
      </c>
      <c r="U862">
        <v>0</v>
      </c>
      <c r="V862">
        <v>0</v>
      </c>
      <c r="W862">
        <v>0</v>
      </c>
      <c r="X862">
        <v>0</v>
      </c>
      <c r="Y862">
        <v>0</v>
      </c>
      <c r="Z862">
        <v>0</v>
      </c>
      <c r="AA862">
        <v>0</v>
      </c>
      <c r="AB862">
        <v>0</v>
      </c>
      <c r="AC862">
        <v>0</v>
      </c>
      <c r="AD862">
        <v>0</v>
      </c>
      <c r="AE862">
        <v>0</v>
      </c>
    </row>
    <row r="863" spans="1:31" x14ac:dyDescent="0.2">
      <c r="A863">
        <v>1282</v>
      </c>
      <c r="B863">
        <v>1</v>
      </c>
      <c r="C863" t="s">
        <v>393</v>
      </c>
      <c r="D863" t="s">
        <v>240</v>
      </c>
      <c r="E863">
        <v>41108</v>
      </c>
      <c r="F863">
        <v>40410</v>
      </c>
      <c r="G863" t="s">
        <v>561</v>
      </c>
      <c r="H863">
        <v>0</v>
      </c>
      <c r="I863">
        <v>0</v>
      </c>
      <c r="J863">
        <v>0</v>
      </c>
      <c r="K863">
        <v>0</v>
      </c>
      <c r="L863">
        <v>0</v>
      </c>
      <c r="M863">
        <v>0</v>
      </c>
      <c r="N863">
        <v>0</v>
      </c>
      <c r="O863">
        <v>0</v>
      </c>
      <c r="P863">
        <v>0</v>
      </c>
      <c r="Q863">
        <v>0</v>
      </c>
      <c r="R863">
        <v>0</v>
      </c>
      <c r="S863">
        <v>0</v>
      </c>
      <c r="T863">
        <v>0</v>
      </c>
      <c r="U863">
        <v>0</v>
      </c>
      <c r="V863">
        <v>0</v>
      </c>
      <c r="W863">
        <v>0</v>
      </c>
      <c r="X863">
        <v>0</v>
      </c>
      <c r="Y863">
        <v>0</v>
      </c>
      <c r="Z863">
        <v>0</v>
      </c>
      <c r="AA863">
        <v>10000</v>
      </c>
      <c r="AB863">
        <v>0</v>
      </c>
      <c r="AC863">
        <v>0</v>
      </c>
      <c r="AD863">
        <v>0</v>
      </c>
      <c r="AE863">
        <v>0</v>
      </c>
    </row>
    <row r="864" spans="1:31" x14ac:dyDescent="0.2">
      <c r="A864">
        <v>1283</v>
      </c>
      <c r="B864">
        <v>1</v>
      </c>
      <c r="C864" t="s">
        <v>394</v>
      </c>
      <c r="D864" t="s">
        <v>240</v>
      </c>
      <c r="E864">
        <v>41108</v>
      </c>
      <c r="F864">
        <v>40410</v>
      </c>
      <c r="G864" t="s">
        <v>561</v>
      </c>
      <c r="H864">
        <v>0</v>
      </c>
      <c r="I864">
        <v>0</v>
      </c>
      <c r="J864">
        <v>0</v>
      </c>
      <c r="K864">
        <v>0</v>
      </c>
      <c r="L864">
        <v>0</v>
      </c>
      <c r="M864">
        <v>0</v>
      </c>
      <c r="N864">
        <v>0</v>
      </c>
      <c r="O864">
        <v>0</v>
      </c>
      <c r="P864">
        <v>0</v>
      </c>
      <c r="Q864">
        <v>0</v>
      </c>
      <c r="R864">
        <v>0</v>
      </c>
      <c r="S864">
        <v>0</v>
      </c>
      <c r="T864">
        <v>0</v>
      </c>
      <c r="U864">
        <v>0</v>
      </c>
      <c r="V864">
        <v>0</v>
      </c>
      <c r="W864">
        <v>0</v>
      </c>
      <c r="X864">
        <v>0</v>
      </c>
      <c r="Y864">
        <v>0</v>
      </c>
      <c r="Z864">
        <v>0</v>
      </c>
      <c r="AA864">
        <v>0</v>
      </c>
      <c r="AB864">
        <v>0</v>
      </c>
      <c r="AC864">
        <v>0</v>
      </c>
      <c r="AD864">
        <v>0</v>
      </c>
      <c r="AE864">
        <v>0</v>
      </c>
    </row>
    <row r="865" spans="1:31" x14ac:dyDescent="0.2">
      <c r="A865">
        <v>1283</v>
      </c>
      <c r="B865">
        <v>2</v>
      </c>
      <c r="C865" t="s">
        <v>394</v>
      </c>
      <c r="D865" t="s">
        <v>240</v>
      </c>
      <c r="E865">
        <v>41108</v>
      </c>
      <c r="F865">
        <v>40410</v>
      </c>
      <c r="G865" t="s">
        <v>561</v>
      </c>
      <c r="H865">
        <v>0</v>
      </c>
      <c r="I865">
        <v>0</v>
      </c>
      <c r="J865">
        <v>0</v>
      </c>
      <c r="K865">
        <v>0</v>
      </c>
      <c r="L865">
        <v>0</v>
      </c>
      <c r="M865">
        <v>0</v>
      </c>
      <c r="N865">
        <v>0</v>
      </c>
      <c r="O865">
        <v>0</v>
      </c>
      <c r="P865">
        <v>0</v>
      </c>
      <c r="Q865">
        <v>0</v>
      </c>
      <c r="R865">
        <v>0</v>
      </c>
      <c r="S865">
        <v>0</v>
      </c>
      <c r="T865">
        <v>0</v>
      </c>
      <c r="U865">
        <v>0</v>
      </c>
      <c r="V865">
        <v>0</v>
      </c>
      <c r="W865">
        <v>0</v>
      </c>
      <c r="X865">
        <v>0</v>
      </c>
      <c r="Y865">
        <v>0</v>
      </c>
      <c r="Z865">
        <v>0</v>
      </c>
      <c r="AA865">
        <v>0</v>
      </c>
      <c r="AB865">
        <v>0</v>
      </c>
      <c r="AC865">
        <v>0</v>
      </c>
      <c r="AD865">
        <v>0</v>
      </c>
      <c r="AE865">
        <v>0</v>
      </c>
    </row>
    <row r="866" spans="1:31" x14ac:dyDescent="0.2">
      <c r="A866">
        <v>1287</v>
      </c>
      <c r="B866">
        <v>1</v>
      </c>
      <c r="C866" t="s">
        <v>395</v>
      </c>
      <c r="D866" t="s">
        <v>240</v>
      </c>
      <c r="E866">
        <v>41106</v>
      </c>
      <c r="F866">
        <v>40410</v>
      </c>
      <c r="G866" t="s">
        <v>561</v>
      </c>
      <c r="H866">
        <v>0</v>
      </c>
      <c r="I866">
        <v>0</v>
      </c>
      <c r="J866">
        <v>0</v>
      </c>
      <c r="K866">
        <v>0</v>
      </c>
      <c r="L866">
        <v>0</v>
      </c>
      <c r="M866">
        <v>0</v>
      </c>
      <c r="N866">
        <v>0</v>
      </c>
      <c r="O866">
        <v>0</v>
      </c>
      <c r="P866">
        <v>0</v>
      </c>
      <c r="Q866">
        <v>0</v>
      </c>
      <c r="R866">
        <v>0</v>
      </c>
      <c r="S866">
        <v>0</v>
      </c>
      <c r="T866">
        <v>0</v>
      </c>
      <c r="U866">
        <v>0</v>
      </c>
      <c r="V866">
        <v>0</v>
      </c>
      <c r="W866">
        <v>0</v>
      </c>
      <c r="X866">
        <v>0</v>
      </c>
      <c r="Y866">
        <v>0</v>
      </c>
      <c r="Z866">
        <v>0</v>
      </c>
      <c r="AA866">
        <v>0</v>
      </c>
      <c r="AB866">
        <v>0</v>
      </c>
      <c r="AC866">
        <v>0</v>
      </c>
      <c r="AD866">
        <v>0</v>
      </c>
      <c r="AE866">
        <v>0</v>
      </c>
    </row>
    <row r="867" spans="1:31" x14ac:dyDescent="0.2">
      <c r="A867">
        <v>1291</v>
      </c>
      <c r="B867">
        <v>1</v>
      </c>
      <c r="C867" t="s">
        <v>396</v>
      </c>
      <c r="D867" t="s">
        <v>240</v>
      </c>
      <c r="E867">
        <v>41107</v>
      </c>
      <c r="F867">
        <v>40410</v>
      </c>
      <c r="G867" t="s">
        <v>561</v>
      </c>
      <c r="H867">
        <v>0</v>
      </c>
      <c r="I867">
        <v>0</v>
      </c>
      <c r="J867">
        <v>0</v>
      </c>
      <c r="K867">
        <v>5000</v>
      </c>
      <c r="L867">
        <v>5000</v>
      </c>
      <c r="M867">
        <v>0</v>
      </c>
      <c r="N867">
        <v>0</v>
      </c>
      <c r="O867">
        <v>0</v>
      </c>
      <c r="P867">
        <v>0</v>
      </c>
      <c r="Q867">
        <v>0</v>
      </c>
      <c r="R867">
        <v>0</v>
      </c>
      <c r="S867">
        <v>0</v>
      </c>
      <c r="T867">
        <v>0</v>
      </c>
      <c r="U867">
        <v>0</v>
      </c>
      <c r="V867">
        <v>0</v>
      </c>
      <c r="W867">
        <v>0</v>
      </c>
      <c r="X867">
        <v>0</v>
      </c>
      <c r="Y867">
        <v>0</v>
      </c>
      <c r="Z867">
        <v>0</v>
      </c>
      <c r="AA867">
        <v>0</v>
      </c>
      <c r="AB867">
        <v>0</v>
      </c>
      <c r="AC867">
        <v>0</v>
      </c>
      <c r="AD867">
        <v>0</v>
      </c>
      <c r="AE867">
        <v>0</v>
      </c>
    </row>
    <row r="868" spans="1:31" x14ac:dyDescent="0.2">
      <c r="A868">
        <v>1300</v>
      </c>
      <c r="B868">
        <v>1</v>
      </c>
      <c r="C868" t="s">
        <v>397</v>
      </c>
      <c r="D868" t="s">
        <v>398</v>
      </c>
      <c r="E868">
        <v>41113</v>
      </c>
      <c r="F868">
        <v>40430</v>
      </c>
      <c r="G868" t="s">
        <v>561</v>
      </c>
      <c r="H868">
        <v>0</v>
      </c>
      <c r="I868">
        <v>0</v>
      </c>
      <c r="J868">
        <v>0</v>
      </c>
      <c r="K868">
        <v>0</v>
      </c>
      <c r="L868">
        <v>0</v>
      </c>
      <c r="M868">
        <v>25000</v>
      </c>
      <c r="N868">
        <v>0</v>
      </c>
      <c r="O868">
        <v>0</v>
      </c>
      <c r="P868">
        <v>0</v>
      </c>
      <c r="Q868">
        <v>0</v>
      </c>
      <c r="R868">
        <v>0</v>
      </c>
      <c r="S868">
        <v>0</v>
      </c>
      <c r="T868">
        <v>0</v>
      </c>
      <c r="U868">
        <v>0</v>
      </c>
      <c r="V868">
        <v>0</v>
      </c>
      <c r="W868">
        <v>0</v>
      </c>
      <c r="X868">
        <v>0</v>
      </c>
      <c r="Y868">
        <v>25000</v>
      </c>
      <c r="Z868">
        <v>0</v>
      </c>
      <c r="AA868">
        <v>0</v>
      </c>
      <c r="AB868">
        <v>0</v>
      </c>
      <c r="AC868">
        <v>0</v>
      </c>
      <c r="AD868">
        <v>0</v>
      </c>
      <c r="AE868">
        <v>0</v>
      </c>
    </row>
    <row r="869" spans="1:31" x14ac:dyDescent="0.2">
      <c r="A869">
        <v>1303</v>
      </c>
      <c r="B869">
        <v>1</v>
      </c>
      <c r="C869" t="s">
        <v>399</v>
      </c>
      <c r="D869" t="s">
        <v>398</v>
      </c>
      <c r="E869">
        <v>41113</v>
      </c>
      <c r="F869">
        <v>40430</v>
      </c>
      <c r="G869" t="s">
        <v>561</v>
      </c>
      <c r="H869">
        <v>0</v>
      </c>
      <c r="I869">
        <v>0</v>
      </c>
      <c r="J869">
        <v>0</v>
      </c>
      <c r="K869">
        <v>0</v>
      </c>
      <c r="L869">
        <v>0</v>
      </c>
      <c r="M869">
        <v>0</v>
      </c>
      <c r="N869">
        <v>0</v>
      </c>
      <c r="O869">
        <v>0</v>
      </c>
      <c r="P869">
        <v>0</v>
      </c>
      <c r="Q869">
        <v>0</v>
      </c>
      <c r="R869">
        <v>0</v>
      </c>
      <c r="S869">
        <v>0</v>
      </c>
      <c r="T869">
        <v>0</v>
      </c>
      <c r="U869">
        <v>0</v>
      </c>
      <c r="V869">
        <v>0</v>
      </c>
      <c r="W869">
        <v>0</v>
      </c>
      <c r="X869">
        <v>0</v>
      </c>
      <c r="Y869">
        <v>0</v>
      </c>
      <c r="Z869">
        <v>0</v>
      </c>
      <c r="AA869">
        <v>0</v>
      </c>
      <c r="AB869">
        <v>0</v>
      </c>
      <c r="AC869">
        <v>0</v>
      </c>
      <c r="AD869">
        <v>0</v>
      </c>
      <c r="AE869">
        <v>0</v>
      </c>
    </row>
    <row r="870" spans="1:31" x14ac:dyDescent="0.2">
      <c r="A870">
        <v>1357</v>
      </c>
      <c r="B870">
        <v>1</v>
      </c>
      <c r="C870" t="s">
        <v>400</v>
      </c>
      <c r="D870" t="s">
        <v>398</v>
      </c>
      <c r="E870">
        <v>41113</v>
      </c>
      <c r="F870">
        <v>40430</v>
      </c>
      <c r="G870" t="s">
        <v>561</v>
      </c>
      <c r="H870">
        <v>0</v>
      </c>
      <c r="I870">
        <v>0</v>
      </c>
      <c r="J870">
        <v>0</v>
      </c>
      <c r="K870">
        <v>0</v>
      </c>
      <c r="L870">
        <v>0</v>
      </c>
      <c r="M870">
        <v>0</v>
      </c>
      <c r="N870">
        <v>0</v>
      </c>
      <c r="O870">
        <v>0</v>
      </c>
      <c r="P870">
        <v>0</v>
      </c>
      <c r="Q870">
        <v>0</v>
      </c>
      <c r="R870">
        <v>0</v>
      </c>
      <c r="S870">
        <v>0</v>
      </c>
      <c r="T870">
        <v>0</v>
      </c>
      <c r="U870">
        <v>0</v>
      </c>
      <c r="V870">
        <v>0</v>
      </c>
      <c r="W870">
        <v>0</v>
      </c>
      <c r="X870">
        <v>0</v>
      </c>
      <c r="Y870">
        <v>0</v>
      </c>
      <c r="Z870">
        <v>0</v>
      </c>
      <c r="AA870">
        <v>0</v>
      </c>
      <c r="AB870">
        <v>0</v>
      </c>
      <c r="AC870">
        <v>0</v>
      </c>
      <c r="AD870">
        <v>0</v>
      </c>
      <c r="AE870">
        <v>0</v>
      </c>
    </row>
    <row r="871" spans="1:31" x14ac:dyDescent="0.2">
      <c r="A871">
        <v>1400</v>
      </c>
      <c r="B871">
        <v>1</v>
      </c>
      <c r="C871" t="s">
        <v>402</v>
      </c>
      <c r="D871" t="s">
        <v>403</v>
      </c>
      <c r="E871">
        <v>41123</v>
      </c>
      <c r="F871">
        <v>40420</v>
      </c>
      <c r="G871" t="s">
        <v>561</v>
      </c>
      <c r="H871">
        <v>4165</v>
      </c>
      <c r="I871">
        <v>4150</v>
      </c>
      <c r="J871">
        <v>4165</v>
      </c>
      <c r="K871">
        <v>4165</v>
      </c>
      <c r="L871">
        <v>4165</v>
      </c>
      <c r="M871">
        <v>4165</v>
      </c>
      <c r="N871">
        <v>4165</v>
      </c>
      <c r="O871">
        <v>4165</v>
      </c>
      <c r="P871">
        <v>4165</v>
      </c>
      <c r="Q871">
        <v>4165</v>
      </c>
      <c r="R871">
        <v>4165</v>
      </c>
      <c r="S871">
        <v>4200</v>
      </c>
      <c r="T871">
        <v>4165</v>
      </c>
      <c r="U871">
        <v>4150</v>
      </c>
      <c r="V871">
        <v>4165</v>
      </c>
      <c r="W871">
        <v>4165</v>
      </c>
      <c r="X871">
        <v>4165</v>
      </c>
      <c r="Y871">
        <v>4165</v>
      </c>
      <c r="Z871">
        <v>4165</v>
      </c>
      <c r="AA871">
        <v>4165</v>
      </c>
      <c r="AB871">
        <v>4165</v>
      </c>
      <c r="AC871">
        <v>4165</v>
      </c>
      <c r="AD871">
        <v>4165</v>
      </c>
      <c r="AE871">
        <v>4200</v>
      </c>
    </row>
    <row r="872" spans="1:31" x14ac:dyDescent="0.2">
      <c r="A872">
        <v>1401</v>
      </c>
      <c r="B872">
        <v>1</v>
      </c>
      <c r="C872" t="s">
        <v>404</v>
      </c>
      <c r="D872" t="s">
        <v>405</v>
      </c>
      <c r="E872">
        <v>41403</v>
      </c>
      <c r="F872">
        <v>40420</v>
      </c>
      <c r="G872" t="s">
        <v>561</v>
      </c>
      <c r="H872">
        <v>0</v>
      </c>
      <c r="I872">
        <v>0</v>
      </c>
      <c r="J872">
        <v>0</v>
      </c>
      <c r="K872">
        <v>0</v>
      </c>
      <c r="L872">
        <v>0</v>
      </c>
      <c r="M872">
        <v>0</v>
      </c>
      <c r="N872">
        <v>0</v>
      </c>
      <c r="O872">
        <v>0</v>
      </c>
      <c r="P872">
        <v>0</v>
      </c>
      <c r="Q872">
        <v>0</v>
      </c>
      <c r="R872">
        <v>0</v>
      </c>
      <c r="S872">
        <v>0</v>
      </c>
      <c r="T872">
        <v>0</v>
      </c>
      <c r="U872">
        <v>0</v>
      </c>
      <c r="V872">
        <v>0</v>
      </c>
      <c r="W872">
        <v>0</v>
      </c>
      <c r="X872">
        <v>0</v>
      </c>
      <c r="Y872">
        <v>0</v>
      </c>
      <c r="Z872">
        <v>0</v>
      </c>
      <c r="AA872">
        <v>0</v>
      </c>
      <c r="AB872">
        <v>0</v>
      </c>
      <c r="AC872">
        <v>0</v>
      </c>
      <c r="AD872">
        <v>0</v>
      </c>
      <c r="AE872">
        <v>0</v>
      </c>
    </row>
    <row r="873" spans="1:31" x14ac:dyDescent="0.2">
      <c r="A873">
        <v>1402</v>
      </c>
      <c r="B873">
        <v>1</v>
      </c>
      <c r="C873" t="s">
        <v>406</v>
      </c>
      <c r="D873" t="s">
        <v>403</v>
      </c>
      <c r="E873">
        <v>41121</v>
      </c>
      <c r="F873">
        <v>40420</v>
      </c>
      <c r="G873" t="s">
        <v>561</v>
      </c>
      <c r="H873">
        <v>0</v>
      </c>
      <c r="I873">
        <v>0</v>
      </c>
      <c r="J873">
        <v>0</v>
      </c>
      <c r="K873">
        <v>0</v>
      </c>
      <c r="L873">
        <v>0</v>
      </c>
      <c r="M873">
        <v>0</v>
      </c>
      <c r="N873">
        <v>0</v>
      </c>
      <c r="O873">
        <v>0</v>
      </c>
      <c r="P873">
        <v>0</v>
      </c>
      <c r="Q873">
        <v>0</v>
      </c>
      <c r="R873">
        <v>0</v>
      </c>
      <c r="S873">
        <v>0</v>
      </c>
      <c r="T873">
        <v>0</v>
      </c>
      <c r="U873">
        <v>0</v>
      </c>
      <c r="V873">
        <v>0</v>
      </c>
      <c r="W873">
        <v>0</v>
      </c>
      <c r="X873">
        <v>0</v>
      </c>
      <c r="Y873">
        <v>0</v>
      </c>
      <c r="Z873">
        <v>0</v>
      </c>
      <c r="AA873">
        <v>0</v>
      </c>
      <c r="AB873">
        <v>10000</v>
      </c>
      <c r="AC873">
        <v>0</v>
      </c>
      <c r="AD873">
        <v>0</v>
      </c>
      <c r="AE873">
        <v>0</v>
      </c>
    </row>
    <row r="874" spans="1:31" x14ac:dyDescent="0.2">
      <c r="A874">
        <v>1405</v>
      </c>
      <c r="B874">
        <v>1</v>
      </c>
      <c r="C874" t="s">
        <v>407</v>
      </c>
      <c r="D874" t="s">
        <v>403</v>
      </c>
      <c r="E874">
        <v>41122</v>
      </c>
      <c r="F874">
        <v>40420</v>
      </c>
      <c r="G874" t="s">
        <v>561</v>
      </c>
      <c r="H874">
        <v>0</v>
      </c>
      <c r="I874">
        <v>0</v>
      </c>
      <c r="J874">
        <v>0</v>
      </c>
      <c r="K874">
        <v>0</v>
      </c>
      <c r="L874">
        <v>0</v>
      </c>
      <c r="M874">
        <v>0</v>
      </c>
      <c r="N874">
        <v>0</v>
      </c>
      <c r="O874">
        <v>0</v>
      </c>
      <c r="P874">
        <v>0</v>
      </c>
      <c r="Q874">
        <v>0</v>
      </c>
      <c r="R874">
        <v>0</v>
      </c>
      <c r="S874">
        <v>0</v>
      </c>
      <c r="T874">
        <v>0</v>
      </c>
      <c r="U874">
        <v>0</v>
      </c>
      <c r="V874">
        <v>0</v>
      </c>
      <c r="W874">
        <v>0</v>
      </c>
      <c r="X874">
        <v>0</v>
      </c>
      <c r="Y874">
        <v>0</v>
      </c>
      <c r="Z874">
        <v>0</v>
      </c>
      <c r="AA874">
        <v>0</v>
      </c>
      <c r="AB874">
        <v>10000</v>
      </c>
      <c r="AC874">
        <v>0</v>
      </c>
      <c r="AD874">
        <v>0</v>
      </c>
      <c r="AE874">
        <v>0</v>
      </c>
    </row>
    <row r="875" spans="1:31" x14ac:dyDescent="0.2">
      <c r="A875">
        <v>1406</v>
      </c>
      <c r="B875">
        <v>1</v>
      </c>
      <c r="C875" t="s">
        <v>408</v>
      </c>
      <c r="D875" t="s">
        <v>403</v>
      </c>
      <c r="E875">
        <v>41122</v>
      </c>
      <c r="F875">
        <v>40420</v>
      </c>
      <c r="G875" t="s">
        <v>561</v>
      </c>
      <c r="H875">
        <v>0</v>
      </c>
      <c r="I875">
        <v>0</v>
      </c>
      <c r="J875">
        <v>0</v>
      </c>
      <c r="K875">
        <v>0</v>
      </c>
      <c r="L875">
        <v>0</v>
      </c>
      <c r="M875">
        <v>0</v>
      </c>
      <c r="N875">
        <v>0</v>
      </c>
      <c r="O875">
        <v>0</v>
      </c>
      <c r="P875">
        <v>0</v>
      </c>
      <c r="Q875">
        <v>0</v>
      </c>
      <c r="R875">
        <v>0</v>
      </c>
      <c r="S875">
        <v>0</v>
      </c>
      <c r="T875">
        <v>0</v>
      </c>
      <c r="U875">
        <v>0</v>
      </c>
      <c r="V875">
        <v>0</v>
      </c>
      <c r="W875">
        <v>0</v>
      </c>
      <c r="X875">
        <v>0</v>
      </c>
      <c r="Y875">
        <v>0</v>
      </c>
      <c r="Z875">
        <v>0</v>
      </c>
      <c r="AA875">
        <v>0</v>
      </c>
      <c r="AB875">
        <v>0</v>
      </c>
      <c r="AC875">
        <v>0</v>
      </c>
      <c r="AD875">
        <v>0</v>
      </c>
      <c r="AE875">
        <v>0</v>
      </c>
    </row>
    <row r="876" spans="1:31" x14ac:dyDescent="0.2">
      <c r="A876">
        <v>1406</v>
      </c>
      <c r="B876">
        <v>2</v>
      </c>
      <c r="C876" t="s">
        <v>408</v>
      </c>
      <c r="D876" t="s">
        <v>403</v>
      </c>
      <c r="E876">
        <v>41122</v>
      </c>
      <c r="F876">
        <v>40420</v>
      </c>
      <c r="G876" t="s">
        <v>561</v>
      </c>
      <c r="H876">
        <v>0</v>
      </c>
      <c r="I876">
        <v>0</v>
      </c>
      <c r="J876">
        <v>0</v>
      </c>
      <c r="K876">
        <v>0</v>
      </c>
      <c r="L876">
        <v>0</v>
      </c>
      <c r="M876">
        <v>0</v>
      </c>
      <c r="N876">
        <v>0</v>
      </c>
      <c r="O876">
        <v>0</v>
      </c>
      <c r="P876">
        <v>0</v>
      </c>
      <c r="Q876">
        <v>0</v>
      </c>
      <c r="R876">
        <v>0</v>
      </c>
      <c r="S876">
        <v>0</v>
      </c>
      <c r="T876">
        <v>0</v>
      </c>
      <c r="U876">
        <v>0</v>
      </c>
      <c r="V876">
        <v>0</v>
      </c>
      <c r="W876">
        <v>0</v>
      </c>
      <c r="X876">
        <v>0</v>
      </c>
      <c r="Y876">
        <v>0</v>
      </c>
      <c r="Z876">
        <v>0</v>
      </c>
      <c r="AA876">
        <v>0</v>
      </c>
      <c r="AB876">
        <v>0</v>
      </c>
      <c r="AC876">
        <v>0</v>
      </c>
      <c r="AD876">
        <v>0</v>
      </c>
      <c r="AE876">
        <v>0</v>
      </c>
    </row>
    <row r="877" spans="1:31" x14ac:dyDescent="0.2">
      <c r="A877">
        <v>1419</v>
      </c>
      <c r="B877">
        <v>1</v>
      </c>
      <c r="C877" t="s">
        <v>409</v>
      </c>
      <c r="D877" t="s">
        <v>403</v>
      </c>
      <c r="E877">
        <v>41123</v>
      </c>
      <c r="F877">
        <v>40420</v>
      </c>
      <c r="G877" t="s">
        <v>561</v>
      </c>
      <c r="H877">
        <v>0</v>
      </c>
      <c r="I877">
        <v>0</v>
      </c>
      <c r="J877">
        <v>0</v>
      </c>
      <c r="K877">
        <v>0</v>
      </c>
      <c r="L877">
        <v>0</v>
      </c>
      <c r="M877">
        <v>0</v>
      </c>
      <c r="N877">
        <v>0</v>
      </c>
      <c r="O877">
        <v>0</v>
      </c>
      <c r="P877">
        <v>0</v>
      </c>
      <c r="Q877">
        <v>0</v>
      </c>
      <c r="R877">
        <v>0</v>
      </c>
      <c r="S877">
        <v>0</v>
      </c>
      <c r="T877">
        <v>0</v>
      </c>
      <c r="U877">
        <v>0</v>
      </c>
      <c r="V877">
        <v>0</v>
      </c>
      <c r="W877">
        <v>0</v>
      </c>
      <c r="X877">
        <v>0</v>
      </c>
      <c r="Y877">
        <v>0</v>
      </c>
      <c r="Z877">
        <v>0</v>
      </c>
      <c r="AA877">
        <v>0</v>
      </c>
      <c r="AB877">
        <v>0</v>
      </c>
      <c r="AC877">
        <v>0</v>
      </c>
      <c r="AD877">
        <v>0</v>
      </c>
      <c r="AE877">
        <v>0</v>
      </c>
    </row>
    <row r="878" spans="1:31" x14ac:dyDescent="0.2">
      <c r="A878">
        <v>1421</v>
      </c>
      <c r="B878">
        <v>1</v>
      </c>
      <c r="C878" t="s">
        <v>410</v>
      </c>
      <c r="D878" t="s">
        <v>405</v>
      </c>
      <c r="E878">
        <v>41401</v>
      </c>
      <c r="F878">
        <v>40420</v>
      </c>
      <c r="G878" t="s">
        <v>561</v>
      </c>
      <c r="H878">
        <v>0</v>
      </c>
      <c r="I878">
        <v>0</v>
      </c>
      <c r="J878">
        <v>0</v>
      </c>
      <c r="K878">
        <v>0</v>
      </c>
      <c r="L878">
        <v>0</v>
      </c>
      <c r="M878">
        <v>0</v>
      </c>
      <c r="N878">
        <v>0</v>
      </c>
      <c r="O878">
        <v>0</v>
      </c>
      <c r="P878">
        <v>0</v>
      </c>
      <c r="Q878">
        <v>0</v>
      </c>
      <c r="R878">
        <v>0</v>
      </c>
      <c r="S878">
        <v>0</v>
      </c>
      <c r="T878">
        <v>0</v>
      </c>
      <c r="U878">
        <v>0</v>
      </c>
      <c r="V878">
        <v>0</v>
      </c>
      <c r="W878">
        <v>0</v>
      </c>
      <c r="X878">
        <v>0</v>
      </c>
      <c r="Y878">
        <v>0</v>
      </c>
      <c r="Z878">
        <v>0</v>
      </c>
      <c r="AA878">
        <v>0</v>
      </c>
      <c r="AB878">
        <v>0</v>
      </c>
      <c r="AC878">
        <v>0</v>
      </c>
      <c r="AD878">
        <v>0</v>
      </c>
      <c r="AE878">
        <v>0</v>
      </c>
    </row>
    <row r="879" spans="1:31" x14ac:dyDescent="0.2">
      <c r="A879">
        <v>1423</v>
      </c>
      <c r="B879">
        <v>2</v>
      </c>
      <c r="C879" t="s">
        <v>411</v>
      </c>
      <c r="D879" t="s">
        <v>405</v>
      </c>
      <c r="E879">
        <v>41403</v>
      </c>
      <c r="F879">
        <v>40420</v>
      </c>
      <c r="G879" t="s">
        <v>561</v>
      </c>
      <c r="H879">
        <v>0</v>
      </c>
      <c r="I879">
        <v>0</v>
      </c>
      <c r="J879">
        <v>0</v>
      </c>
      <c r="K879">
        <v>0</v>
      </c>
      <c r="L879">
        <v>0</v>
      </c>
      <c r="M879">
        <v>0</v>
      </c>
      <c r="N879">
        <v>0</v>
      </c>
      <c r="O879">
        <v>0</v>
      </c>
      <c r="P879">
        <v>0</v>
      </c>
      <c r="Q879">
        <v>0</v>
      </c>
      <c r="R879">
        <v>0</v>
      </c>
      <c r="S879">
        <v>0</v>
      </c>
      <c r="T879">
        <v>0</v>
      </c>
      <c r="U879">
        <v>0</v>
      </c>
      <c r="V879">
        <v>0</v>
      </c>
      <c r="W879">
        <v>0</v>
      </c>
      <c r="X879">
        <v>0</v>
      </c>
      <c r="Y879">
        <v>0</v>
      </c>
      <c r="Z879">
        <v>0</v>
      </c>
      <c r="AA879">
        <v>0</v>
      </c>
      <c r="AB879">
        <v>0</v>
      </c>
      <c r="AC879">
        <v>0</v>
      </c>
      <c r="AD879">
        <v>0</v>
      </c>
      <c r="AE879">
        <v>0</v>
      </c>
    </row>
    <row r="880" spans="1:31" x14ac:dyDescent="0.2">
      <c r="A880">
        <v>1424</v>
      </c>
      <c r="B880">
        <v>1</v>
      </c>
      <c r="C880" t="s">
        <v>412</v>
      </c>
      <c r="D880" t="s">
        <v>405</v>
      </c>
      <c r="E880">
        <v>41403</v>
      </c>
      <c r="F880">
        <v>40420</v>
      </c>
      <c r="G880" t="s">
        <v>561</v>
      </c>
      <c r="H880">
        <v>0</v>
      </c>
      <c r="I880">
        <v>0</v>
      </c>
      <c r="J880">
        <v>0</v>
      </c>
      <c r="K880">
        <v>0</v>
      </c>
      <c r="L880">
        <v>0</v>
      </c>
      <c r="M880">
        <v>0</v>
      </c>
      <c r="N880">
        <v>0</v>
      </c>
      <c r="O880">
        <v>0</v>
      </c>
      <c r="P880">
        <v>0</v>
      </c>
      <c r="Q880">
        <v>0</v>
      </c>
      <c r="R880">
        <v>0</v>
      </c>
      <c r="S880">
        <v>0</v>
      </c>
      <c r="T880">
        <v>0</v>
      </c>
      <c r="U880">
        <v>0</v>
      </c>
      <c r="V880">
        <v>0</v>
      </c>
      <c r="W880">
        <v>0</v>
      </c>
      <c r="X880">
        <v>0</v>
      </c>
      <c r="Y880">
        <v>0</v>
      </c>
      <c r="Z880">
        <v>0</v>
      </c>
      <c r="AA880">
        <v>0</v>
      </c>
      <c r="AB880">
        <v>0</v>
      </c>
      <c r="AC880">
        <v>0</v>
      </c>
      <c r="AD880">
        <v>0</v>
      </c>
      <c r="AE880">
        <v>0</v>
      </c>
    </row>
    <row r="881" spans="1:31" x14ac:dyDescent="0.2">
      <c r="A881">
        <v>1424</v>
      </c>
      <c r="B881">
        <v>2</v>
      </c>
      <c r="C881" t="s">
        <v>412</v>
      </c>
      <c r="D881" t="s">
        <v>405</v>
      </c>
      <c r="E881">
        <v>41403</v>
      </c>
      <c r="F881">
        <v>40420</v>
      </c>
      <c r="G881" t="s">
        <v>561</v>
      </c>
      <c r="H881">
        <v>0</v>
      </c>
      <c r="I881">
        <v>0</v>
      </c>
      <c r="J881">
        <v>0</v>
      </c>
      <c r="K881">
        <v>0</v>
      </c>
      <c r="L881">
        <v>0</v>
      </c>
      <c r="M881">
        <v>0</v>
      </c>
      <c r="N881">
        <v>0</v>
      </c>
      <c r="O881">
        <v>0</v>
      </c>
      <c r="P881">
        <v>0</v>
      </c>
      <c r="Q881">
        <v>0</v>
      </c>
      <c r="R881">
        <v>0</v>
      </c>
      <c r="S881">
        <v>0</v>
      </c>
      <c r="T881">
        <v>0</v>
      </c>
      <c r="U881">
        <v>0</v>
      </c>
      <c r="V881">
        <v>0</v>
      </c>
      <c r="W881">
        <v>0</v>
      </c>
      <c r="X881">
        <v>0</v>
      </c>
      <c r="Y881">
        <v>0</v>
      </c>
      <c r="Z881">
        <v>0</v>
      </c>
      <c r="AA881">
        <v>0</v>
      </c>
      <c r="AB881">
        <v>0</v>
      </c>
      <c r="AC881">
        <v>0</v>
      </c>
      <c r="AD881">
        <v>0</v>
      </c>
      <c r="AE881">
        <v>0</v>
      </c>
    </row>
    <row r="882" spans="1:31" x14ac:dyDescent="0.2">
      <c r="A882">
        <v>1425</v>
      </c>
      <c r="B882">
        <v>1</v>
      </c>
      <c r="C882" t="s">
        <v>413</v>
      </c>
      <c r="D882" t="s">
        <v>405</v>
      </c>
      <c r="E882">
        <v>41403</v>
      </c>
      <c r="F882">
        <v>40420</v>
      </c>
      <c r="G882" t="s">
        <v>561</v>
      </c>
      <c r="H882">
        <v>250000</v>
      </c>
      <c r="I882">
        <v>0</v>
      </c>
      <c r="J882">
        <v>0</v>
      </c>
      <c r="K882">
        <v>0</v>
      </c>
      <c r="L882">
        <v>0</v>
      </c>
      <c r="M882">
        <v>0</v>
      </c>
      <c r="N882">
        <v>0</v>
      </c>
      <c r="O882">
        <v>0</v>
      </c>
      <c r="P882">
        <v>0</v>
      </c>
      <c r="Q882">
        <v>0</v>
      </c>
      <c r="R882">
        <v>0</v>
      </c>
      <c r="S882">
        <v>0</v>
      </c>
      <c r="T882">
        <v>0</v>
      </c>
      <c r="U882">
        <v>0</v>
      </c>
      <c r="V882">
        <v>0</v>
      </c>
      <c r="W882">
        <v>0</v>
      </c>
      <c r="X882">
        <v>0</v>
      </c>
      <c r="Y882">
        <v>0</v>
      </c>
      <c r="Z882">
        <v>0</v>
      </c>
      <c r="AA882">
        <v>0</v>
      </c>
      <c r="AB882">
        <v>0</v>
      </c>
      <c r="AC882">
        <v>0</v>
      </c>
      <c r="AD882">
        <v>0</v>
      </c>
      <c r="AE882">
        <v>0</v>
      </c>
    </row>
    <row r="883" spans="1:31" x14ac:dyDescent="0.2">
      <c r="A883">
        <v>1427</v>
      </c>
      <c r="B883">
        <v>1</v>
      </c>
      <c r="C883" t="s">
        <v>414</v>
      </c>
      <c r="D883" t="s">
        <v>403</v>
      </c>
      <c r="E883">
        <v>41121</v>
      </c>
      <c r="F883">
        <v>40420</v>
      </c>
      <c r="G883" t="s">
        <v>561</v>
      </c>
      <c r="H883">
        <v>0</v>
      </c>
      <c r="I883">
        <v>0</v>
      </c>
      <c r="J883">
        <v>0</v>
      </c>
      <c r="K883">
        <v>0</v>
      </c>
      <c r="L883">
        <v>0</v>
      </c>
      <c r="M883">
        <v>0</v>
      </c>
      <c r="N883">
        <v>0</v>
      </c>
      <c r="O883">
        <v>0</v>
      </c>
      <c r="P883">
        <v>0</v>
      </c>
      <c r="Q883">
        <v>0</v>
      </c>
      <c r="R883">
        <v>0</v>
      </c>
      <c r="S883">
        <v>0</v>
      </c>
      <c r="T883">
        <v>0</v>
      </c>
      <c r="U883">
        <v>0</v>
      </c>
      <c r="V883">
        <v>0</v>
      </c>
      <c r="W883">
        <v>0</v>
      </c>
      <c r="X883">
        <v>0</v>
      </c>
      <c r="Y883">
        <v>0</v>
      </c>
      <c r="Z883">
        <v>50000</v>
      </c>
      <c r="AA883">
        <v>0</v>
      </c>
      <c r="AB883">
        <v>0</v>
      </c>
      <c r="AC883">
        <v>0</v>
      </c>
      <c r="AD883">
        <v>0</v>
      </c>
      <c r="AE883">
        <v>0</v>
      </c>
    </row>
    <row r="884" spans="1:31" x14ac:dyDescent="0.2">
      <c r="A884">
        <v>1428</v>
      </c>
      <c r="B884">
        <v>1</v>
      </c>
      <c r="C884" t="s">
        <v>415</v>
      </c>
      <c r="D884" t="s">
        <v>403</v>
      </c>
      <c r="E884">
        <v>41122</v>
      </c>
      <c r="F884">
        <v>40420</v>
      </c>
      <c r="G884" t="s">
        <v>561</v>
      </c>
      <c r="H884">
        <v>0</v>
      </c>
      <c r="I884">
        <v>0</v>
      </c>
      <c r="J884">
        <v>0</v>
      </c>
      <c r="K884">
        <v>0</v>
      </c>
      <c r="L884">
        <v>0</v>
      </c>
      <c r="M884">
        <v>0</v>
      </c>
      <c r="N884">
        <v>0</v>
      </c>
      <c r="O884">
        <v>0</v>
      </c>
      <c r="P884">
        <v>0</v>
      </c>
      <c r="Q884">
        <v>0</v>
      </c>
      <c r="R884">
        <v>0</v>
      </c>
      <c r="S884">
        <v>0</v>
      </c>
      <c r="T884">
        <v>0</v>
      </c>
      <c r="U884">
        <v>0</v>
      </c>
      <c r="V884">
        <v>50000</v>
      </c>
      <c r="W884">
        <v>0</v>
      </c>
      <c r="X884">
        <v>0</v>
      </c>
      <c r="Y884">
        <v>0</v>
      </c>
      <c r="Z884">
        <v>0</v>
      </c>
      <c r="AA884">
        <v>0</v>
      </c>
      <c r="AB884">
        <v>0</v>
      </c>
      <c r="AC884">
        <v>0</v>
      </c>
      <c r="AD884">
        <v>0</v>
      </c>
      <c r="AE884">
        <v>0</v>
      </c>
    </row>
    <row r="885" spans="1:31" x14ac:dyDescent="0.2">
      <c r="A885">
        <v>1432</v>
      </c>
      <c r="B885">
        <v>1</v>
      </c>
      <c r="C885" t="s">
        <v>416</v>
      </c>
      <c r="D885" t="s">
        <v>403</v>
      </c>
      <c r="E885">
        <v>41121</v>
      </c>
      <c r="F885">
        <v>40420</v>
      </c>
      <c r="G885" t="s">
        <v>561</v>
      </c>
      <c r="H885">
        <v>0</v>
      </c>
      <c r="I885">
        <v>0</v>
      </c>
      <c r="J885">
        <v>0</v>
      </c>
      <c r="K885">
        <v>0</v>
      </c>
      <c r="L885">
        <v>0</v>
      </c>
      <c r="M885">
        <v>0</v>
      </c>
      <c r="N885">
        <v>0</v>
      </c>
      <c r="O885">
        <v>0</v>
      </c>
      <c r="P885">
        <v>0</v>
      </c>
      <c r="Q885">
        <v>0</v>
      </c>
      <c r="R885">
        <v>0</v>
      </c>
      <c r="S885">
        <v>0</v>
      </c>
      <c r="T885">
        <v>0</v>
      </c>
      <c r="U885">
        <v>0</v>
      </c>
      <c r="V885">
        <v>0</v>
      </c>
      <c r="W885">
        <v>0</v>
      </c>
      <c r="X885">
        <v>0</v>
      </c>
      <c r="Y885">
        <v>0</v>
      </c>
      <c r="Z885">
        <v>0</v>
      </c>
      <c r="AA885">
        <v>0</v>
      </c>
      <c r="AB885">
        <v>0</v>
      </c>
      <c r="AC885">
        <v>0</v>
      </c>
      <c r="AD885">
        <v>0</v>
      </c>
      <c r="AE885">
        <v>0</v>
      </c>
    </row>
    <row r="886" spans="1:31" x14ac:dyDescent="0.2">
      <c r="A886">
        <v>1432</v>
      </c>
      <c r="B886">
        <v>2</v>
      </c>
      <c r="C886" t="s">
        <v>416</v>
      </c>
      <c r="D886" t="s">
        <v>403</v>
      </c>
      <c r="E886">
        <v>41121</v>
      </c>
      <c r="F886">
        <v>40420</v>
      </c>
      <c r="G886" t="s">
        <v>561</v>
      </c>
      <c r="H886">
        <v>0</v>
      </c>
      <c r="I886">
        <v>0</v>
      </c>
      <c r="J886">
        <v>0</v>
      </c>
      <c r="K886">
        <v>0</v>
      </c>
      <c r="L886">
        <v>0</v>
      </c>
      <c r="M886">
        <v>0</v>
      </c>
      <c r="N886">
        <v>0</v>
      </c>
      <c r="O886">
        <v>0</v>
      </c>
      <c r="P886">
        <v>0</v>
      </c>
      <c r="Q886">
        <v>0</v>
      </c>
      <c r="R886">
        <v>0</v>
      </c>
      <c r="S886">
        <v>0</v>
      </c>
      <c r="T886">
        <v>0</v>
      </c>
      <c r="U886">
        <v>0</v>
      </c>
      <c r="V886">
        <v>0</v>
      </c>
      <c r="W886">
        <v>0</v>
      </c>
      <c r="X886">
        <v>0</v>
      </c>
      <c r="Y886">
        <v>0</v>
      </c>
      <c r="Z886">
        <v>0</v>
      </c>
      <c r="AA886">
        <v>0</v>
      </c>
      <c r="AB886">
        <v>0</v>
      </c>
      <c r="AC886">
        <v>0</v>
      </c>
      <c r="AD886">
        <v>0</v>
      </c>
      <c r="AE886">
        <v>0</v>
      </c>
    </row>
    <row r="887" spans="1:31" x14ac:dyDescent="0.2">
      <c r="A887">
        <v>1434</v>
      </c>
      <c r="B887">
        <v>1</v>
      </c>
      <c r="C887" t="s">
        <v>417</v>
      </c>
      <c r="D887" t="s">
        <v>403</v>
      </c>
      <c r="E887">
        <v>41121</v>
      </c>
      <c r="F887">
        <v>40420</v>
      </c>
      <c r="G887" t="s">
        <v>561</v>
      </c>
      <c r="H887">
        <v>0</v>
      </c>
      <c r="I887">
        <v>0</v>
      </c>
      <c r="J887">
        <v>0</v>
      </c>
      <c r="K887">
        <v>0</v>
      </c>
      <c r="L887">
        <v>0</v>
      </c>
      <c r="M887">
        <v>0</v>
      </c>
      <c r="N887">
        <v>0</v>
      </c>
      <c r="O887">
        <v>0</v>
      </c>
      <c r="P887">
        <v>0</v>
      </c>
      <c r="Q887">
        <v>0</v>
      </c>
      <c r="R887">
        <v>0</v>
      </c>
      <c r="S887">
        <v>0</v>
      </c>
      <c r="T887">
        <v>0</v>
      </c>
      <c r="U887">
        <v>0</v>
      </c>
      <c r="V887">
        <v>0</v>
      </c>
      <c r="W887">
        <v>0</v>
      </c>
      <c r="X887">
        <v>0</v>
      </c>
      <c r="Y887">
        <v>0</v>
      </c>
      <c r="Z887">
        <v>0</v>
      </c>
      <c r="AA887">
        <v>0</v>
      </c>
      <c r="AB887">
        <v>0</v>
      </c>
      <c r="AC887">
        <v>0</v>
      </c>
      <c r="AD887">
        <v>0</v>
      </c>
      <c r="AE887">
        <v>0</v>
      </c>
    </row>
    <row r="888" spans="1:31" x14ac:dyDescent="0.2">
      <c r="A888">
        <v>1435</v>
      </c>
      <c r="B888">
        <v>1</v>
      </c>
      <c r="C888" t="s">
        <v>418</v>
      </c>
      <c r="D888" t="s">
        <v>403</v>
      </c>
      <c r="E888">
        <v>41121</v>
      </c>
      <c r="F888">
        <v>40420</v>
      </c>
      <c r="G888" t="s">
        <v>561</v>
      </c>
      <c r="H888">
        <v>0</v>
      </c>
      <c r="I888">
        <v>0</v>
      </c>
      <c r="J888">
        <v>0</v>
      </c>
      <c r="K888">
        <v>0</v>
      </c>
      <c r="L888">
        <v>0</v>
      </c>
      <c r="M888">
        <v>0</v>
      </c>
      <c r="N888">
        <v>0</v>
      </c>
      <c r="O888">
        <v>0</v>
      </c>
      <c r="P888">
        <v>0</v>
      </c>
      <c r="Q888">
        <v>0</v>
      </c>
      <c r="R888">
        <v>0</v>
      </c>
      <c r="S888">
        <v>0</v>
      </c>
      <c r="T888">
        <v>0</v>
      </c>
      <c r="U888">
        <v>0</v>
      </c>
      <c r="V888">
        <v>0</v>
      </c>
      <c r="W888">
        <v>0</v>
      </c>
      <c r="X888">
        <v>0</v>
      </c>
      <c r="Y888">
        <v>0</v>
      </c>
      <c r="Z888">
        <v>0</v>
      </c>
      <c r="AA888">
        <v>0</v>
      </c>
      <c r="AB888">
        <v>0</v>
      </c>
      <c r="AC888">
        <v>0</v>
      </c>
      <c r="AD888">
        <v>0</v>
      </c>
      <c r="AE888">
        <v>0</v>
      </c>
    </row>
    <row r="889" spans="1:31" x14ac:dyDescent="0.2">
      <c r="A889">
        <v>1436</v>
      </c>
      <c r="B889">
        <v>1</v>
      </c>
      <c r="C889" t="s">
        <v>419</v>
      </c>
      <c r="D889" t="s">
        <v>403</v>
      </c>
      <c r="E889">
        <v>41122</v>
      </c>
      <c r="F889">
        <v>40420</v>
      </c>
      <c r="G889" t="s">
        <v>561</v>
      </c>
      <c r="H889">
        <v>0</v>
      </c>
      <c r="I889">
        <v>0</v>
      </c>
      <c r="J889">
        <v>0</v>
      </c>
      <c r="K889">
        <v>0</v>
      </c>
      <c r="L889">
        <v>0</v>
      </c>
      <c r="M889">
        <v>0</v>
      </c>
      <c r="N889">
        <v>0</v>
      </c>
      <c r="O889">
        <v>0</v>
      </c>
      <c r="P889">
        <v>0</v>
      </c>
      <c r="Q889">
        <v>0</v>
      </c>
      <c r="R889">
        <v>0</v>
      </c>
      <c r="S889">
        <v>0</v>
      </c>
      <c r="T889">
        <v>0</v>
      </c>
      <c r="U889">
        <v>0</v>
      </c>
      <c r="V889">
        <v>0</v>
      </c>
      <c r="W889">
        <v>0</v>
      </c>
      <c r="X889">
        <v>0</v>
      </c>
      <c r="Y889">
        <v>0</v>
      </c>
      <c r="Z889">
        <v>0</v>
      </c>
      <c r="AA889">
        <v>0</v>
      </c>
      <c r="AB889">
        <v>0</v>
      </c>
      <c r="AC889">
        <v>0</v>
      </c>
      <c r="AD889">
        <v>0</v>
      </c>
      <c r="AE889">
        <v>0</v>
      </c>
    </row>
    <row r="890" spans="1:31" x14ac:dyDescent="0.2">
      <c r="A890">
        <v>1437</v>
      </c>
      <c r="B890">
        <v>1</v>
      </c>
      <c r="C890" t="s">
        <v>420</v>
      </c>
      <c r="D890" t="s">
        <v>403</v>
      </c>
      <c r="E890">
        <v>41122</v>
      </c>
      <c r="F890">
        <v>40420</v>
      </c>
      <c r="G890" t="s">
        <v>561</v>
      </c>
      <c r="H890">
        <v>0</v>
      </c>
      <c r="I890">
        <v>0</v>
      </c>
      <c r="J890">
        <v>0</v>
      </c>
      <c r="K890">
        <v>0</v>
      </c>
      <c r="L890">
        <v>0</v>
      </c>
      <c r="M890">
        <v>0</v>
      </c>
      <c r="N890">
        <v>0</v>
      </c>
      <c r="O890">
        <v>0</v>
      </c>
      <c r="P890">
        <v>0</v>
      </c>
      <c r="Q890">
        <v>0</v>
      </c>
      <c r="R890">
        <v>0</v>
      </c>
      <c r="S890">
        <v>0</v>
      </c>
      <c r="T890">
        <v>0</v>
      </c>
      <c r="U890">
        <v>0</v>
      </c>
      <c r="V890">
        <v>0</v>
      </c>
      <c r="W890">
        <v>0</v>
      </c>
      <c r="X890">
        <v>0</v>
      </c>
      <c r="Y890">
        <v>0</v>
      </c>
      <c r="Z890">
        <v>0</v>
      </c>
      <c r="AA890">
        <v>0</v>
      </c>
      <c r="AB890">
        <v>0</v>
      </c>
      <c r="AC890">
        <v>0</v>
      </c>
      <c r="AD890">
        <v>0</v>
      </c>
      <c r="AE890">
        <v>0</v>
      </c>
    </row>
    <row r="891" spans="1:31" x14ac:dyDescent="0.2">
      <c r="A891">
        <v>1438</v>
      </c>
      <c r="B891">
        <v>1</v>
      </c>
      <c r="C891" t="s">
        <v>421</v>
      </c>
      <c r="D891" t="s">
        <v>405</v>
      </c>
      <c r="E891">
        <v>41403</v>
      </c>
      <c r="F891">
        <v>40420</v>
      </c>
      <c r="G891" t="s">
        <v>561</v>
      </c>
      <c r="H891">
        <v>0</v>
      </c>
      <c r="I891">
        <v>0</v>
      </c>
      <c r="J891">
        <v>0</v>
      </c>
      <c r="K891">
        <v>0</v>
      </c>
      <c r="L891">
        <v>0</v>
      </c>
      <c r="M891">
        <v>0</v>
      </c>
      <c r="N891">
        <v>0</v>
      </c>
      <c r="O891">
        <v>0</v>
      </c>
      <c r="P891">
        <v>0</v>
      </c>
      <c r="Q891">
        <v>0</v>
      </c>
      <c r="R891">
        <v>250290</v>
      </c>
      <c r="S891">
        <v>0</v>
      </c>
      <c r="T891">
        <v>0</v>
      </c>
      <c r="U891">
        <v>0</v>
      </c>
      <c r="V891">
        <v>0</v>
      </c>
      <c r="W891">
        <v>0</v>
      </c>
      <c r="X891">
        <v>0</v>
      </c>
      <c r="Y891">
        <v>0</v>
      </c>
      <c r="Z891">
        <v>0</v>
      </c>
      <c r="AA891">
        <v>0</v>
      </c>
      <c r="AB891">
        <v>0</v>
      </c>
      <c r="AC891">
        <v>0</v>
      </c>
      <c r="AD891">
        <v>0</v>
      </c>
      <c r="AE891">
        <v>0</v>
      </c>
    </row>
    <row r="892" spans="1:31" x14ac:dyDescent="0.2">
      <c r="A892">
        <v>1444</v>
      </c>
      <c r="B892">
        <v>1</v>
      </c>
      <c r="C892" t="s">
        <v>422</v>
      </c>
      <c r="D892" t="s">
        <v>403</v>
      </c>
      <c r="E892">
        <v>41123</v>
      </c>
      <c r="F892">
        <v>40420</v>
      </c>
      <c r="G892" t="s">
        <v>561</v>
      </c>
      <c r="H892">
        <v>0</v>
      </c>
      <c r="I892">
        <v>0</v>
      </c>
      <c r="J892">
        <v>0</v>
      </c>
      <c r="K892">
        <v>0</v>
      </c>
      <c r="L892">
        <v>0</v>
      </c>
      <c r="M892">
        <v>0</v>
      </c>
      <c r="N892">
        <v>0</v>
      </c>
      <c r="O892">
        <v>0</v>
      </c>
      <c r="P892">
        <v>0</v>
      </c>
      <c r="Q892">
        <v>0</v>
      </c>
      <c r="R892">
        <v>0</v>
      </c>
      <c r="S892">
        <v>0</v>
      </c>
      <c r="T892">
        <v>0</v>
      </c>
      <c r="U892">
        <v>0</v>
      </c>
      <c r="V892">
        <v>0</v>
      </c>
      <c r="W892">
        <v>0</v>
      </c>
      <c r="X892">
        <v>0</v>
      </c>
      <c r="Y892">
        <v>0</v>
      </c>
      <c r="Z892">
        <v>0</v>
      </c>
      <c r="AA892">
        <v>0</v>
      </c>
      <c r="AB892">
        <v>0</v>
      </c>
      <c r="AC892">
        <v>0</v>
      </c>
      <c r="AD892">
        <v>0</v>
      </c>
      <c r="AE892">
        <v>0</v>
      </c>
    </row>
    <row r="893" spans="1:31" x14ac:dyDescent="0.2">
      <c r="A893">
        <v>1445</v>
      </c>
      <c r="B893">
        <v>1</v>
      </c>
      <c r="C893" t="s">
        <v>423</v>
      </c>
      <c r="D893" t="s">
        <v>403</v>
      </c>
      <c r="E893">
        <v>41123</v>
      </c>
      <c r="F893">
        <v>40420</v>
      </c>
      <c r="G893" t="s">
        <v>561</v>
      </c>
      <c r="H893">
        <v>0</v>
      </c>
      <c r="I893">
        <v>0</v>
      </c>
      <c r="J893">
        <v>0</v>
      </c>
      <c r="K893">
        <v>0</v>
      </c>
      <c r="L893">
        <v>0</v>
      </c>
      <c r="M893">
        <v>0</v>
      </c>
      <c r="N893">
        <v>0</v>
      </c>
      <c r="O893">
        <v>0</v>
      </c>
      <c r="P893">
        <v>0</v>
      </c>
      <c r="Q893">
        <v>0</v>
      </c>
      <c r="R893">
        <v>0</v>
      </c>
      <c r="S893">
        <v>0</v>
      </c>
      <c r="T893">
        <v>0</v>
      </c>
      <c r="U893">
        <v>0</v>
      </c>
      <c r="V893">
        <v>0</v>
      </c>
      <c r="W893">
        <v>0</v>
      </c>
      <c r="X893">
        <v>0</v>
      </c>
      <c r="Y893">
        <v>0</v>
      </c>
      <c r="Z893">
        <v>0</v>
      </c>
      <c r="AA893">
        <v>0</v>
      </c>
      <c r="AB893">
        <v>0</v>
      </c>
      <c r="AC893">
        <v>0</v>
      </c>
      <c r="AD893">
        <v>0</v>
      </c>
      <c r="AE893">
        <v>0</v>
      </c>
    </row>
    <row r="894" spans="1:31" x14ac:dyDescent="0.2">
      <c r="A894">
        <v>1447</v>
      </c>
      <c r="B894">
        <v>1</v>
      </c>
      <c r="C894" t="s">
        <v>424</v>
      </c>
      <c r="D894" t="s">
        <v>403</v>
      </c>
      <c r="E894">
        <v>41121</v>
      </c>
      <c r="F894">
        <v>40420</v>
      </c>
      <c r="G894" t="s">
        <v>561</v>
      </c>
      <c r="H894">
        <v>0</v>
      </c>
      <c r="I894">
        <v>0</v>
      </c>
      <c r="J894">
        <v>0</v>
      </c>
      <c r="K894">
        <v>0</v>
      </c>
      <c r="L894">
        <v>0</v>
      </c>
      <c r="M894">
        <v>0</v>
      </c>
      <c r="N894">
        <v>0</v>
      </c>
      <c r="O894">
        <v>0</v>
      </c>
      <c r="P894">
        <v>0</v>
      </c>
      <c r="Q894">
        <v>0</v>
      </c>
      <c r="R894">
        <v>0</v>
      </c>
      <c r="S894">
        <v>0</v>
      </c>
      <c r="T894">
        <v>0</v>
      </c>
      <c r="U894">
        <v>0</v>
      </c>
      <c r="V894">
        <v>0</v>
      </c>
      <c r="W894">
        <v>0</v>
      </c>
      <c r="X894">
        <v>0</v>
      </c>
      <c r="Y894">
        <v>0</v>
      </c>
      <c r="Z894">
        <v>0</v>
      </c>
      <c r="AA894">
        <v>0</v>
      </c>
      <c r="AB894">
        <v>0</v>
      </c>
      <c r="AC894">
        <v>0</v>
      </c>
      <c r="AD894">
        <v>0</v>
      </c>
      <c r="AE894">
        <v>0</v>
      </c>
    </row>
    <row r="895" spans="1:31" x14ac:dyDescent="0.2">
      <c r="A895">
        <v>1447</v>
      </c>
      <c r="B895">
        <v>2</v>
      </c>
      <c r="C895" t="s">
        <v>424</v>
      </c>
      <c r="D895" t="s">
        <v>403</v>
      </c>
      <c r="E895">
        <v>41121</v>
      </c>
      <c r="F895">
        <v>40420</v>
      </c>
      <c r="G895" t="s">
        <v>561</v>
      </c>
      <c r="H895">
        <v>0</v>
      </c>
      <c r="I895">
        <v>0</v>
      </c>
      <c r="J895">
        <v>0</v>
      </c>
      <c r="K895">
        <v>0</v>
      </c>
      <c r="L895">
        <v>0</v>
      </c>
      <c r="M895">
        <v>0</v>
      </c>
      <c r="N895">
        <v>0</v>
      </c>
      <c r="O895">
        <v>0</v>
      </c>
      <c r="P895">
        <v>0</v>
      </c>
      <c r="Q895">
        <v>0</v>
      </c>
      <c r="R895">
        <v>0</v>
      </c>
      <c r="S895">
        <v>0</v>
      </c>
      <c r="T895">
        <v>0</v>
      </c>
      <c r="U895">
        <v>0</v>
      </c>
      <c r="V895">
        <v>0</v>
      </c>
      <c r="W895">
        <v>0</v>
      </c>
      <c r="X895">
        <v>0</v>
      </c>
      <c r="Y895">
        <v>0</v>
      </c>
      <c r="Z895">
        <v>0</v>
      </c>
      <c r="AA895">
        <v>0</v>
      </c>
      <c r="AB895">
        <v>0</v>
      </c>
      <c r="AC895">
        <v>0</v>
      </c>
      <c r="AD895">
        <v>0</v>
      </c>
      <c r="AE895">
        <v>0</v>
      </c>
    </row>
    <row r="896" spans="1:31" x14ac:dyDescent="0.2">
      <c r="A896">
        <v>1448</v>
      </c>
      <c r="B896">
        <v>1</v>
      </c>
      <c r="C896" t="s">
        <v>425</v>
      </c>
      <c r="D896" t="s">
        <v>403</v>
      </c>
      <c r="E896">
        <v>41122</v>
      </c>
      <c r="F896">
        <v>40420</v>
      </c>
      <c r="G896" t="s">
        <v>561</v>
      </c>
      <c r="H896">
        <v>0</v>
      </c>
      <c r="I896">
        <v>0</v>
      </c>
      <c r="J896">
        <v>0</v>
      </c>
      <c r="K896">
        <v>0</v>
      </c>
      <c r="L896">
        <v>0</v>
      </c>
      <c r="M896">
        <v>0</v>
      </c>
      <c r="N896">
        <v>0</v>
      </c>
      <c r="O896">
        <v>0</v>
      </c>
      <c r="P896">
        <v>0</v>
      </c>
      <c r="Q896">
        <v>0</v>
      </c>
      <c r="R896">
        <v>0</v>
      </c>
      <c r="S896">
        <v>0</v>
      </c>
      <c r="T896">
        <v>0</v>
      </c>
      <c r="U896">
        <v>0</v>
      </c>
      <c r="V896">
        <v>0</v>
      </c>
      <c r="W896">
        <v>0</v>
      </c>
      <c r="X896">
        <v>0</v>
      </c>
      <c r="Y896">
        <v>0</v>
      </c>
      <c r="Z896">
        <v>0</v>
      </c>
      <c r="AA896">
        <v>0</v>
      </c>
      <c r="AB896">
        <v>0</v>
      </c>
      <c r="AC896">
        <v>0</v>
      </c>
      <c r="AD896">
        <v>0</v>
      </c>
      <c r="AE896">
        <v>0</v>
      </c>
    </row>
    <row r="897" spans="1:31" x14ac:dyDescent="0.2">
      <c r="A897">
        <v>1452</v>
      </c>
      <c r="B897">
        <v>1</v>
      </c>
      <c r="C897" t="s">
        <v>426</v>
      </c>
      <c r="D897" t="s">
        <v>403</v>
      </c>
      <c r="E897">
        <v>41122</v>
      </c>
      <c r="F897">
        <v>40420</v>
      </c>
      <c r="G897" t="s">
        <v>561</v>
      </c>
      <c r="H897">
        <v>0</v>
      </c>
      <c r="I897">
        <v>0</v>
      </c>
      <c r="J897">
        <v>0</v>
      </c>
      <c r="K897">
        <v>0</v>
      </c>
      <c r="L897">
        <v>0</v>
      </c>
      <c r="M897">
        <v>0</v>
      </c>
      <c r="N897">
        <v>0</v>
      </c>
      <c r="O897">
        <v>0</v>
      </c>
      <c r="P897">
        <v>0</v>
      </c>
      <c r="Q897">
        <v>0</v>
      </c>
      <c r="R897">
        <v>0</v>
      </c>
      <c r="S897">
        <v>0</v>
      </c>
      <c r="T897">
        <v>0</v>
      </c>
      <c r="U897">
        <v>0</v>
      </c>
      <c r="V897">
        <v>0</v>
      </c>
      <c r="W897">
        <v>0</v>
      </c>
      <c r="X897">
        <v>0</v>
      </c>
      <c r="Y897">
        <v>0</v>
      </c>
      <c r="Z897">
        <v>0</v>
      </c>
      <c r="AA897">
        <v>0</v>
      </c>
      <c r="AB897">
        <v>0</v>
      </c>
      <c r="AC897">
        <v>0</v>
      </c>
      <c r="AD897">
        <v>0</v>
      </c>
      <c r="AE897">
        <v>0</v>
      </c>
    </row>
    <row r="898" spans="1:31" x14ac:dyDescent="0.2">
      <c r="A898">
        <v>1455</v>
      </c>
      <c r="B898">
        <v>1</v>
      </c>
      <c r="C898" t="s">
        <v>427</v>
      </c>
      <c r="D898" t="s">
        <v>403</v>
      </c>
      <c r="E898">
        <v>41121</v>
      </c>
      <c r="F898">
        <v>40420</v>
      </c>
      <c r="G898" t="s">
        <v>561</v>
      </c>
      <c r="H898">
        <v>0</v>
      </c>
      <c r="I898">
        <v>0</v>
      </c>
      <c r="J898">
        <v>0</v>
      </c>
      <c r="K898">
        <v>0</v>
      </c>
      <c r="L898">
        <v>0</v>
      </c>
      <c r="M898">
        <v>0</v>
      </c>
      <c r="N898">
        <v>0</v>
      </c>
      <c r="O898">
        <v>0</v>
      </c>
      <c r="P898">
        <v>0</v>
      </c>
      <c r="Q898">
        <v>0</v>
      </c>
      <c r="R898">
        <v>0</v>
      </c>
      <c r="S898">
        <v>0</v>
      </c>
      <c r="T898">
        <v>0</v>
      </c>
      <c r="U898">
        <v>0</v>
      </c>
      <c r="V898">
        <v>0</v>
      </c>
      <c r="W898">
        <v>0</v>
      </c>
      <c r="X898">
        <v>0</v>
      </c>
      <c r="Y898">
        <v>0</v>
      </c>
      <c r="Z898">
        <v>0</v>
      </c>
      <c r="AA898">
        <v>0</v>
      </c>
      <c r="AB898">
        <v>0</v>
      </c>
      <c r="AC898">
        <v>0</v>
      </c>
      <c r="AD898">
        <v>0</v>
      </c>
      <c r="AE898">
        <v>0</v>
      </c>
    </row>
    <row r="899" spans="1:31" x14ac:dyDescent="0.2">
      <c r="A899">
        <v>1456</v>
      </c>
      <c r="B899">
        <v>1</v>
      </c>
      <c r="C899" t="s">
        <v>428</v>
      </c>
      <c r="D899" t="s">
        <v>403</v>
      </c>
      <c r="E899">
        <v>41122</v>
      </c>
      <c r="F899">
        <v>40420</v>
      </c>
      <c r="G899" t="s">
        <v>561</v>
      </c>
      <c r="H899">
        <v>0</v>
      </c>
      <c r="I899">
        <v>0</v>
      </c>
      <c r="J899">
        <v>0</v>
      </c>
      <c r="K899">
        <v>0</v>
      </c>
      <c r="L899">
        <v>0</v>
      </c>
      <c r="M899">
        <v>0</v>
      </c>
      <c r="N899">
        <v>0</v>
      </c>
      <c r="O899">
        <v>0</v>
      </c>
      <c r="P899">
        <v>0</v>
      </c>
      <c r="Q899">
        <v>0</v>
      </c>
      <c r="R899">
        <v>0</v>
      </c>
      <c r="S899">
        <v>0</v>
      </c>
      <c r="T899">
        <v>0</v>
      </c>
      <c r="U899">
        <v>0</v>
      </c>
      <c r="V899">
        <v>0</v>
      </c>
      <c r="W899">
        <v>0</v>
      </c>
      <c r="X899">
        <v>0</v>
      </c>
      <c r="Y899">
        <v>0</v>
      </c>
      <c r="Z899">
        <v>0</v>
      </c>
      <c r="AA899">
        <v>0</v>
      </c>
      <c r="AB899">
        <v>0</v>
      </c>
      <c r="AC899">
        <v>0</v>
      </c>
      <c r="AD899">
        <v>0</v>
      </c>
      <c r="AE899">
        <v>0</v>
      </c>
    </row>
    <row r="900" spans="1:31" x14ac:dyDescent="0.2">
      <c r="A900">
        <v>1464</v>
      </c>
      <c r="B900">
        <v>1</v>
      </c>
      <c r="C900" t="s">
        <v>429</v>
      </c>
      <c r="D900" t="s">
        <v>403</v>
      </c>
      <c r="E900">
        <v>41122</v>
      </c>
      <c r="F900">
        <v>40420</v>
      </c>
      <c r="G900" t="s">
        <v>561</v>
      </c>
      <c r="H900">
        <v>0</v>
      </c>
      <c r="I900">
        <v>0</v>
      </c>
      <c r="J900">
        <v>0</v>
      </c>
      <c r="K900">
        <v>0</v>
      </c>
      <c r="L900">
        <v>0</v>
      </c>
      <c r="M900">
        <v>0</v>
      </c>
      <c r="N900">
        <v>0</v>
      </c>
      <c r="O900">
        <v>0</v>
      </c>
      <c r="P900">
        <v>0</v>
      </c>
      <c r="Q900">
        <v>0</v>
      </c>
      <c r="R900">
        <v>0</v>
      </c>
      <c r="S900">
        <v>0</v>
      </c>
      <c r="T900">
        <v>0</v>
      </c>
      <c r="U900">
        <v>0</v>
      </c>
      <c r="V900">
        <v>0</v>
      </c>
      <c r="W900">
        <v>0</v>
      </c>
      <c r="X900">
        <v>0</v>
      </c>
      <c r="Y900">
        <v>0</v>
      </c>
      <c r="Z900">
        <v>0</v>
      </c>
      <c r="AA900">
        <v>0</v>
      </c>
      <c r="AB900">
        <v>0</v>
      </c>
      <c r="AC900">
        <v>0</v>
      </c>
      <c r="AD900">
        <v>0</v>
      </c>
      <c r="AE900">
        <v>0</v>
      </c>
    </row>
    <row r="901" spans="1:31" x14ac:dyDescent="0.2">
      <c r="A901">
        <v>1471</v>
      </c>
      <c r="B901">
        <v>1</v>
      </c>
      <c r="C901" t="s">
        <v>430</v>
      </c>
      <c r="D901" t="s">
        <v>403</v>
      </c>
      <c r="E901">
        <v>41121</v>
      </c>
      <c r="F901">
        <v>40420</v>
      </c>
      <c r="G901" t="s">
        <v>561</v>
      </c>
      <c r="H901">
        <v>0</v>
      </c>
      <c r="I901">
        <v>0</v>
      </c>
      <c r="J901">
        <v>0</v>
      </c>
      <c r="K901">
        <v>0</v>
      </c>
      <c r="L901">
        <v>0</v>
      </c>
      <c r="M901">
        <v>0</v>
      </c>
      <c r="N901">
        <v>0</v>
      </c>
      <c r="O901">
        <v>0</v>
      </c>
      <c r="P901">
        <v>0</v>
      </c>
      <c r="Q901">
        <v>0</v>
      </c>
      <c r="R901">
        <v>0</v>
      </c>
      <c r="S901">
        <v>0</v>
      </c>
      <c r="T901">
        <v>0</v>
      </c>
      <c r="U901">
        <v>0</v>
      </c>
      <c r="V901">
        <v>0</v>
      </c>
      <c r="W901">
        <v>0</v>
      </c>
      <c r="X901">
        <v>0</v>
      </c>
      <c r="Y901">
        <v>0</v>
      </c>
      <c r="Z901">
        <v>0</v>
      </c>
      <c r="AA901">
        <v>0</v>
      </c>
      <c r="AB901">
        <v>0</v>
      </c>
      <c r="AC901">
        <v>0</v>
      </c>
      <c r="AD901">
        <v>0</v>
      </c>
      <c r="AE901">
        <v>0</v>
      </c>
    </row>
    <row r="902" spans="1:31" x14ac:dyDescent="0.2">
      <c r="A902">
        <v>1472</v>
      </c>
      <c r="B902">
        <v>1</v>
      </c>
      <c r="C902" t="s">
        <v>431</v>
      </c>
      <c r="D902" t="s">
        <v>403</v>
      </c>
      <c r="E902">
        <v>41122</v>
      </c>
      <c r="F902">
        <v>40420</v>
      </c>
      <c r="G902" t="s">
        <v>561</v>
      </c>
      <c r="H902">
        <v>0</v>
      </c>
      <c r="I902">
        <v>0</v>
      </c>
      <c r="J902">
        <v>0</v>
      </c>
      <c r="K902">
        <v>0</v>
      </c>
      <c r="L902">
        <v>0</v>
      </c>
      <c r="M902">
        <v>0</v>
      </c>
      <c r="N902">
        <v>0</v>
      </c>
      <c r="O902">
        <v>0</v>
      </c>
      <c r="P902">
        <v>0</v>
      </c>
      <c r="Q902">
        <v>0</v>
      </c>
      <c r="R902">
        <v>0</v>
      </c>
      <c r="S902">
        <v>0</v>
      </c>
      <c r="T902">
        <v>0</v>
      </c>
      <c r="U902">
        <v>0</v>
      </c>
      <c r="V902">
        <v>0</v>
      </c>
      <c r="W902">
        <v>0</v>
      </c>
      <c r="X902">
        <v>0</v>
      </c>
      <c r="Y902">
        <v>0</v>
      </c>
      <c r="Z902">
        <v>0</v>
      </c>
      <c r="AA902">
        <v>0</v>
      </c>
      <c r="AB902">
        <v>0</v>
      </c>
      <c r="AC902">
        <v>0</v>
      </c>
      <c r="AD902">
        <v>0</v>
      </c>
      <c r="AE902">
        <v>0</v>
      </c>
    </row>
    <row r="903" spans="1:31" x14ac:dyDescent="0.2">
      <c r="A903">
        <v>1474</v>
      </c>
      <c r="B903">
        <v>1</v>
      </c>
      <c r="C903" t="s">
        <v>432</v>
      </c>
      <c r="D903" t="s">
        <v>403</v>
      </c>
      <c r="E903">
        <v>41122</v>
      </c>
      <c r="F903">
        <v>40420</v>
      </c>
      <c r="G903" t="s">
        <v>561</v>
      </c>
      <c r="H903">
        <v>0</v>
      </c>
      <c r="I903">
        <v>0</v>
      </c>
      <c r="J903">
        <v>0</v>
      </c>
      <c r="K903">
        <v>0</v>
      </c>
      <c r="L903">
        <v>0</v>
      </c>
      <c r="M903">
        <v>0</v>
      </c>
      <c r="N903">
        <v>0</v>
      </c>
      <c r="O903">
        <v>0</v>
      </c>
      <c r="P903">
        <v>0</v>
      </c>
      <c r="Q903">
        <v>0</v>
      </c>
      <c r="R903">
        <v>0</v>
      </c>
      <c r="S903">
        <v>0</v>
      </c>
      <c r="T903">
        <v>0</v>
      </c>
      <c r="U903">
        <v>0</v>
      </c>
      <c r="V903">
        <v>0</v>
      </c>
      <c r="W903">
        <v>0</v>
      </c>
      <c r="X903">
        <v>0</v>
      </c>
      <c r="Y903">
        <v>0</v>
      </c>
      <c r="Z903">
        <v>0</v>
      </c>
      <c r="AA903">
        <v>0</v>
      </c>
      <c r="AB903">
        <v>0</v>
      </c>
      <c r="AC903">
        <v>0</v>
      </c>
      <c r="AD903">
        <v>0</v>
      </c>
      <c r="AE903">
        <v>0</v>
      </c>
    </row>
    <row r="904" spans="1:31" x14ac:dyDescent="0.2">
      <c r="A904">
        <v>1475</v>
      </c>
      <c r="B904">
        <v>1</v>
      </c>
      <c r="C904" t="s">
        <v>433</v>
      </c>
      <c r="D904" t="s">
        <v>403</v>
      </c>
      <c r="E904">
        <v>41123</v>
      </c>
      <c r="F904">
        <v>40420</v>
      </c>
      <c r="G904" t="s">
        <v>561</v>
      </c>
      <c r="H904">
        <v>0</v>
      </c>
      <c r="I904">
        <v>0</v>
      </c>
      <c r="J904">
        <v>0</v>
      </c>
      <c r="K904">
        <v>0</v>
      </c>
      <c r="L904">
        <v>0</v>
      </c>
      <c r="M904">
        <v>0</v>
      </c>
      <c r="N904">
        <v>0</v>
      </c>
      <c r="O904">
        <v>0</v>
      </c>
      <c r="P904">
        <v>0</v>
      </c>
      <c r="Q904">
        <v>0</v>
      </c>
      <c r="R904">
        <v>0</v>
      </c>
      <c r="S904">
        <v>0</v>
      </c>
      <c r="T904">
        <v>0</v>
      </c>
      <c r="U904">
        <v>0</v>
      </c>
      <c r="V904">
        <v>0</v>
      </c>
      <c r="W904">
        <v>0</v>
      </c>
      <c r="X904">
        <v>0</v>
      </c>
      <c r="Y904">
        <v>0</v>
      </c>
      <c r="Z904">
        <v>0</v>
      </c>
      <c r="AA904">
        <v>0</v>
      </c>
      <c r="AB904">
        <v>0</v>
      </c>
      <c r="AC904">
        <v>0</v>
      </c>
      <c r="AD904">
        <v>0</v>
      </c>
      <c r="AE904">
        <v>0</v>
      </c>
    </row>
    <row r="905" spans="1:31" x14ac:dyDescent="0.2">
      <c r="A905">
        <v>1477</v>
      </c>
      <c r="B905">
        <v>1</v>
      </c>
      <c r="C905" t="s">
        <v>434</v>
      </c>
      <c r="D905" t="s">
        <v>405</v>
      </c>
      <c r="E905">
        <v>41403</v>
      </c>
      <c r="F905">
        <v>40420</v>
      </c>
      <c r="G905" t="s">
        <v>561</v>
      </c>
      <c r="H905">
        <v>0</v>
      </c>
      <c r="I905">
        <v>0</v>
      </c>
      <c r="J905">
        <v>10000</v>
      </c>
      <c r="K905">
        <v>0</v>
      </c>
      <c r="L905">
        <v>0</v>
      </c>
      <c r="M905">
        <v>0</v>
      </c>
      <c r="N905">
        <v>0</v>
      </c>
      <c r="O905">
        <v>0</v>
      </c>
      <c r="P905">
        <v>0</v>
      </c>
      <c r="Q905">
        <v>0</v>
      </c>
      <c r="R905">
        <v>0</v>
      </c>
      <c r="S905">
        <v>0</v>
      </c>
      <c r="T905">
        <v>0</v>
      </c>
      <c r="U905">
        <v>0</v>
      </c>
      <c r="V905">
        <v>10000</v>
      </c>
      <c r="W905">
        <v>0</v>
      </c>
      <c r="X905">
        <v>0</v>
      </c>
      <c r="Y905">
        <v>0</v>
      </c>
      <c r="Z905">
        <v>0</v>
      </c>
      <c r="AA905">
        <v>0</v>
      </c>
      <c r="AB905">
        <v>0</v>
      </c>
      <c r="AC905">
        <v>0</v>
      </c>
      <c r="AD905">
        <v>0</v>
      </c>
      <c r="AE905">
        <v>0</v>
      </c>
    </row>
    <row r="906" spans="1:31" x14ac:dyDescent="0.2">
      <c r="A906">
        <v>1481</v>
      </c>
      <c r="B906">
        <v>1</v>
      </c>
      <c r="C906" t="s">
        <v>435</v>
      </c>
      <c r="D906" t="s">
        <v>403</v>
      </c>
      <c r="E906">
        <v>41122</v>
      </c>
      <c r="F906">
        <v>40420</v>
      </c>
      <c r="G906" t="s">
        <v>561</v>
      </c>
      <c r="H906">
        <v>0</v>
      </c>
      <c r="I906">
        <v>0</v>
      </c>
      <c r="J906">
        <v>0</v>
      </c>
      <c r="K906">
        <v>0</v>
      </c>
      <c r="L906">
        <v>0</v>
      </c>
      <c r="M906">
        <v>0</v>
      </c>
      <c r="N906">
        <v>0</v>
      </c>
      <c r="O906">
        <v>0</v>
      </c>
      <c r="P906">
        <v>0</v>
      </c>
      <c r="Q906">
        <v>0</v>
      </c>
      <c r="R906">
        <v>0</v>
      </c>
      <c r="S906">
        <v>0</v>
      </c>
      <c r="T906">
        <v>0</v>
      </c>
      <c r="U906">
        <v>0</v>
      </c>
      <c r="V906">
        <v>0</v>
      </c>
      <c r="W906">
        <v>0</v>
      </c>
      <c r="X906">
        <v>0</v>
      </c>
      <c r="Y906">
        <v>0</v>
      </c>
      <c r="Z906">
        <v>0</v>
      </c>
      <c r="AA906">
        <v>0</v>
      </c>
      <c r="AB906">
        <v>0</v>
      </c>
      <c r="AC906">
        <v>0</v>
      </c>
      <c r="AD906">
        <v>0</v>
      </c>
      <c r="AE906">
        <v>0</v>
      </c>
    </row>
    <row r="907" spans="1:31" x14ac:dyDescent="0.2">
      <c r="A907">
        <v>1482</v>
      </c>
      <c r="B907">
        <v>1</v>
      </c>
      <c r="C907" t="s">
        <v>436</v>
      </c>
      <c r="D907" t="s">
        <v>403</v>
      </c>
      <c r="E907">
        <v>41121</v>
      </c>
      <c r="F907">
        <v>40420</v>
      </c>
      <c r="G907" t="s">
        <v>561</v>
      </c>
      <c r="H907">
        <v>0</v>
      </c>
      <c r="I907">
        <v>0</v>
      </c>
      <c r="J907">
        <v>0</v>
      </c>
      <c r="K907">
        <v>0</v>
      </c>
      <c r="L907">
        <v>0</v>
      </c>
      <c r="M907">
        <v>0</v>
      </c>
      <c r="N907">
        <v>0</v>
      </c>
      <c r="O907">
        <v>0</v>
      </c>
      <c r="P907">
        <v>0</v>
      </c>
      <c r="Q907">
        <v>0</v>
      </c>
      <c r="R907">
        <v>0</v>
      </c>
      <c r="S907">
        <v>0</v>
      </c>
      <c r="T907">
        <v>0</v>
      </c>
      <c r="U907">
        <v>0</v>
      </c>
      <c r="V907">
        <v>0</v>
      </c>
      <c r="W907">
        <v>0</v>
      </c>
      <c r="X907">
        <v>0</v>
      </c>
      <c r="Y907">
        <v>0</v>
      </c>
      <c r="Z907">
        <v>0</v>
      </c>
      <c r="AA907">
        <v>0</v>
      </c>
      <c r="AB907">
        <v>0</v>
      </c>
      <c r="AC907">
        <v>0</v>
      </c>
      <c r="AD907">
        <v>0</v>
      </c>
      <c r="AE907">
        <v>0</v>
      </c>
    </row>
    <row r="908" spans="1:31" x14ac:dyDescent="0.2">
      <c r="A908">
        <v>1490</v>
      </c>
      <c r="B908">
        <v>1</v>
      </c>
      <c r="C908" t="s">
        <v>437</v>
      </c>
      <c r="D908" t="s">
        <v>403</v>
      </c>
      <c r="E908">
        <v>41121</v>
      </c>
      <c r="F908">
        <v>40420</v>
      </c>
      <c r="G908" t="s">
        <v>561</v>
      </c>
      <c r="H908">
        <v>0</v>
      </c>
      <c r="I908">
        <v>0</v>
      </c>
      <c r="J908">
        <v>0</v>
      </c>
      <c r="K908">
        <v>0</v>
      </c>
      <c r="L908">
        <v>0</v>
      </c>
      <c r="M908">
        <v>0</v>
      </c>
      <c r="N908">
        <v>0</v>
      </c>
      <c r="O908">
        <v>0</v>
      </c>
      <c r="P908">
        <v>0</v>
      </c>
      <c r="Q908">
        <v>0</v>
      </c>
      <c r="R908">
        <v>0</v>
      </c>
      <c r="S908">
        <v>0</v>
      </c>
      <c r="T908">
        <v>0</v>
      </c>
      <c r="U908">
        <v>0</v>
      </c>
      <c r="V908">
        <v>0</v>
      </c>
      <c r="W908">
        <v>0</v>
      </c>
      <c r="X908">
        <v>0</v>
      </c>
      <c r="Y908">
        <v>0</v>
      </c>
      <c r="Z908">
        <v>0</v>
      </c>
      <c r="AA908">
        <v>0</v>
      </c>
      <c r="AB908">
        <v>0</v>
      </c>
      <c r="AC908">
        <v>0</v>
      </c>
      <c r="AD908">
        <v>0</v>
      </c>
      <c r="AE908">
        <v>0</v>
      </c>
    </row>
    <row r="909" spans="1:31" x14ac:dyDescent="0.2">
      <c r="A909">
        <v>1491</v>
      </c>
      <c r="B909">
        <v>1</v>
      </c>
      <c r="C909" t="s">
        <v>438</v>
      </c>
      <c r="D909" t="s">
        <v>403</v>
      </c>
      <c r="E909">
        <v>41122</v>
      </c>
      <c r="F909">
        <v>40420</v>
      </c>
      <c r="G909" t="s">
        <v>561</v>
      </c>
      <c r="H909">
        <v>0</v>
      </c>
      <c r="I909">
        <v>0</v>
      </c>
      <c r="J909">
        <v>0</v>
      </c>
      <c r="K909">
        <v>0</v>
      </c>
      <c r="L909">
        <v>0</v>
      </c>
      <c r="M909">
        <v>0</v>
      </c>
      <c r="N909">
        <v>0</v>
      </c>
      <c r="O909">
        <v>0</v>
      </c>
      <c r="P909">
        <v>0</v>
      </c>
      <c r="Q909">
        <v>0</v>
      </c>
      <c r="R909">
        <v>0</v>
      </c>
      <c r="S909">
        <v>0</v>
      </c>
      <c r="T909">
        <v>0</v>
      </c>
      <c r="U909">
        <v>0</v>
      </c>
      <c r="V909">
        <v>0</v>
      </c>
      <c r="W909">
        <v>0</v>
      </c>
      <c r="X909">
        <v>0</v>
      </c>
      <c r="Y909">
        <v>0</v>
      </c>
      <c r="Z909">
        <v>0</v>
      </c>
      <c r="AA909">
        <v>0</v>
      </c>
      <c r="AB909">
        <v>0</v>
      </c>
      <c r="AC909">
        <v>0</v>
      </c>
      <c r="AD909">
        <v>0</v>
      </c>
      <c r="AE909">
        <v>0</v>
      </c>
    </row>
    <row r="910" spans="1:31" x14ac:dyDescent="0.2">
      <c r="A910">
        <v>1492</v>
      </c>
      <c r="B910">
        <v>1</v>
      </c>
      <c r="C910" t="s">
        <v>439</v>
      </c>
      <c r="D910" t="s">
        <v>403</v>
      </c>
      <c r="E910">
        <v>41121</v>
      </c>
      <c r="F910">
        <v>40420</v>
      </c>
      <c r="G910" t="s">
        <v>561</v>
      </c>
      <c r="H910">
        <v>0</v>
      </c>
      <c r="I910">
        <v>0</v>
      </c>
      <c r="J910">
        <v>0</v>
      </c>
      <c r="K910">
        <v>0</v>
      </c>
      <c r="L910">
        <v>0</v>
      </c>
      <c r="M910">
        <v>0</v>
      </c>
      <c r="N910">
        <v>0</v>
      </c>
      <c r="O910">
        <v>0</v>
      </c>
      <c r="P910">
        <v>0</v>
      </c>
      <c r="Q910">
        <v>0</v>
      </c>
      <c r="R910">
        <v>0</v>
      </c>
      <c r="S910">
        <v>0</v>
      </c>
      <c r="T910">
        <v>0</v>
      </c>
      <c r="U910">
        <v>0</v>
      </c>
      <c r="V910">
        <v>0</v>
      </c>
      <c r="W910">
        <v>0</v>
      </c>
      <c r="X910">
        <v>0</v>
      </c>
      <c r="Y910">
        <v>0</v>
      </c>
      <c r="Z910">
        <v>0</v>
      </c>
      <c r="AA910">
        <v>0</v>
      </c>
      <c r="AB910">
        <v>7500</v>
      </c>
      <c r="AC910">
        <v>7500</v>
      </c>
      <c r="AD910">
        <v>7500</v>
      </c>
      <c r="AE910">
        <v>7500</v>
      </c>
    </row>
    <row r="911" spans="1:31" x14ac:dyDescent="0.2">
      <c r="A911">
        <v>1493</v>
      </c>
      <c r="B911">
        <v>1</v>
      </c>
      <c r="C911" t="s">
        <v>440</v>
      </c>
      <c r="D911" t="s">
        <v>403</v>
      </c>
      <c r="E911">
        <v>41122</v>
      </c>
      <c r="F911">
        <v>40420</v>
      </c>
      <c r="G911" t="s">
        <v>561</v>
      </c>
      <c r="H911">
        <v>0</v>
      </c>
      <c r="I911">
        <v>0</v>
      </c>
      <c r="J911">
        <v>0</v>
      </c>
      <c r="K911">
        <v>0</v>
      </c>
      <c r="L911">
        <v>0</v>
      </c>
      <c r="M911">
        <v>0</v>
      </c>
      <c r="N911">
        <v>0</v>
      </c>
      <c r="O911">
        <v>0</v>
      </c>
      <c r="P911">
        <v>0</v>
      </c>
      <c r="Q911">
        <v>0</v>
      </c>
      <c r="R911">
        <v>0</v>
      </c>
      <c r="S911">
        <v>0</v>
      </c>
      <c r="T911">
        <v>0</v>
      </c>
      <c r="U911">
        <v>0</v>
      </c>
      <c r="V911">
        <v>0</v>
      </c>
      <c r="W911">
        <v>0</v>
      </c>
      <c r="X911">
        <v>0</v>
      </c>
      <c r="Y911">
        <v>0</v>
      </c>
      <c r="Z911">
        <v>0</v>
      </c>
      <c r="AA911">
        <v>0</v>
      </c>
      <c r="AB911">
        <v>0</v>
      </c>
      <c r="AC911">
        <v>0</v>
      </c>
      <c r="AD911">
        <v>0</v>
      </c>
      <c r="AE911">
        <v>0</v>
      </c>
    </row>
    <row r="912" spans="1:31" x14ac:dyDescent="0.2">
      <c r="A912">
        <v>1494</v>
      </c>
      <c r="B912">
        <v>1</v>
      </c>
      <c r="C912" t="s">
        <v>441</v>
      </c>
      <c r="D912" t="s">
        <v>403</v>
      </c>
      <c r="E912">
        <v>41123</v>
      </c>
      <c r="F912">
        <v>40420</v>
      </c>
      <c r="G912" t="s">
        <v>561</v>
      </c>
      <c r="H912">
        <v>0</v>
      </c>
      <c r="I912">
        <v>0</v>
      </c>
      <c r="J912">
        <v>0</v>
      </c>
      <c r="K912">
        <v>0</v>
      </c>
      <c r="L912">
        <v>10000</v>
      </c>
      <c r="M912">
        <v>0</v>
      </c>
      <c r="N912">
        <v>0</v>
      </c>
      <c r="O912">
        <v>0</v>
      </c>
      <c r="P912">
        <v>0</v>
      </c>
      <c r="Q912">
        <v>0</v>
      </c>
      <c r="R912">
        <v>0</v>
      </c>
      <c r="S912">
        <v>0</v>
      </c>
      <c r="T912">
        <v>0</v>
      </c>
      <c r="U912">
        <v>0</v>
      </c>
      <c r="V912">
        <v>0</v>
      </c>
      <c r="W912">
        <v>0</v>
      </c>
      <c r="X912">
        <v>0</v>
      </c>
      <c r="Y912">
        <v>0</v>
      </c>
      <c r="Z912">
        <v>0</v>
      </c>
      <c r="AA912">
        <v>0</v>
      </c>
      <c r="AB912">
        <v>0</v>
      </c>
      <c r="AC912">
        <v>0</v>
      </c>
      <c r="AD912">
        <v>0</v>
      </c>
      <c r="AE912">
        <v>0</v>
      </c>
    </row>
    <row r="913" spans="1:31" x14ac:dyDescent="0.2">
      <c r="A913">
        <v>1496</v>
      </c>
      <c r="B913">
        <v>1</v>
      </c>
      <c r="C913" t="s">
        <v>442</v>
      </c>
      <c r="D913" t="s">
        <v>403</v>
      </c>
      <c r="E913">
        <v>41122</v>
      </c>
      <c r="F913">
        <v>40420</v>
      </c>
      <c r="G913" t="s">
        <v>561</v>
      </c>
      <c r="H913">
        <v>0</v>
      </c>
      <c r="I913">
        <v>0</v>
      </c>
      <c r="J913">
        <v>0</v>
      </c>
      <c r="K913">
        <v>0</v>
      </c>
      <c r="L913">
        <v>0</v>
      </c>
      <c r="M913">
        <v>0</v>
      </c>
      <c r="N913">
        <v>0</v>
      </c>
      <c r="O913">
        <v>0</v>
      </c>
      <c r="P913">
        <v>0</v>
      </c>
      <c r="Q913">
        <v>0</v>
      </c>
      <c r="R913">
        <v>0</v>
      </c>
      <c r="S913">
        <v>0</v>
      </c>
      <c r="T913">
        <v>0</v>
      </c>
      <c r="U913">
        <v>0</v>
      </c>
      <c r="V913">
        <v>0</v>
      </c>
      <c r="W913">
        <v>0</v>
      </c>
      <c r="X913">
        <v>0</v>
      </c>
      <c r="Y913">
        <v>0</v>
      </c>
      <c r="Z913">
        <v>0</v>
      </c>
      <c r="AA913">
        <v>0</v>
      </c>
      <c r="AB913">
        <v>0</v>
      </c>
      <c r="AC913">
        <v>50000</v>
      </c>
      <c r="AD913">
        <v>0</v>
      </c>
      <c r="AE913">
        <v>0</v>
      </c>
    </row>
    <row r="914" spans="1:31" x14ac:dyDescent="0.2">
      <c r="A914">
        <v>1497</v>
      </c>
      <c r="B914">
        <v>1</v>
      </c>
      <c r="C914" t="s">
        <v>443</v>
      </c>
      <c r="D914" t="s">
        <v>403</v>
      </c>
      <c r="E914">
        <v>41121</v>
      </c>
      <c r="F914">
        <v>40420</v>
      </c>
      <c r="G914" t="s">
        <v>561</v>
      </c>
      <c r="H914">
        <v>0</v>
      </c>
      <c r="I914">
        <v>0</v>
      </c>
      <c r="J914">
        <v>0</v>
      </c>
      <c r="K914">
        <v>0</v>
      </c>
      <c r="L914">
        <v>0</v>
      </c>
      <c r="M914">
        <v>0</v>
      </c>
      <c r="N914">
        <v>0</v>
      </c>
      <c r="O914">
        <v>0</v>
      </c>
      <c r="P914">
        <v>0</v>
      </c>
      <c r="Q914">
        <v>0</v>
      </c>
      <c r="R914">
        <v>0</v>
      </c>
      <c r="S914">
        <v>0</v>
      </c>
      <c r="T914">
        <v>0</v>
      </c>
      <c r="U914">
        <v>0</v>
      </c>
      <c r="V914">
        <v>0</v>
      </c>
      <c r="W914">
        <v>0</v>
      </c>
      <c r="X914">
        <v>0</v>
      </c>
      <c r="Y914">
        <v>0</v>
      </c>
      <c r="Z914">
        <v>0</v>
      </c>
      <c r="AA914">
        <v>0</v>
      </c>
      <c r="AB914">
        <v>0</v>
      </c>
      <c r="AC914">
        <v>0</v>
      </c>
      <c r="AD914">
        <v>0</v>
      </c>
      <c r="AE914">
        <v>0</v>
      </c>
    </row>
    <row r="915" spans="1:31" x14ac:dyDescent="0.2">
      <c r="A915">
        <v>1498</v>
      </c>
      <c r="B915">
        <v>1</v>
      </c>
      <c r="C915" t="s">
        <v>444</v>
      </c>
      <c r="D915" t="s">
        <v>403</v>
      </c>
      <c r="E915">
        <v>41121</v>
      </c>
      <c r="F915">
        <v>40420</v>
      </c>
      <c r="G915" t="s">
        <v>561</v>
      </c>
      <c r="H915">
        <v>0</v>
      </c>
      <c r="I915">
        <v>0</v>
      </c>
      <c r="J915">
        <v>0</v>
      </c>
      <c r="K915">
        <v>0</v>
      </c>
      <c r="L915">
        <v>0</v>
      </c>
      <c r="M915">
        <v>0</v>
      </c>
      <c r="N915">
        <v>0</v>
      </c>
      <c r="O915">
        <v>0</v>
      </c>
      <c r="P915">
        <v>0</v>
      </c>
      <c r="Q915">
        <v>0</v>
      </c>
      <c r="R915">
        <v>0</v>
      </c>
      <c r="S915">
        <v>0</v>
      </c>
      <c r="T915">
        <v>0</v>
      </c>
      <c r="U915">
        <v>0</v>
      </c>
      <c r="V915">
        <v>10000</v>
      </c>
      <c r="W915">
        <v>0</v>
      </c>
      <c r="X915">
        <v>0</v>
      </c>
      <c r="Y915">
        <v>0</v>
      </c>
      <c r="Z915">
        <v>0</v>
      </c>
      <c r="AA915">
        <v>0</v>
      </c>
      <c r="AB915">
        <v>0</v>
      </c>
      <c r="AC915">
        <v>0</v>
      </c>
      <c r="AD915">
        <v>0</v>
      </c>
      <c r="AE915">
        <v>0</v>
      </c>
    </row>
    <row r="916" spans="1:31" x14ac:dyDescent="0.2">
      <c r="A916">
        <v>1500</v>
      </c>
      <c r="B916">
        <v>1</v>
      </c>
      <c r="C916" t="s">
        <v>445</v>
      </c>
      <c r="D916" t="s">
        <v>446</v>
      </c>
      <c r="E916">
        <v>44000</v>
      </c>
      <c r="F916">
        <v>40440</v>
      </c>
      <c r="G916" t="s">
        <v>561</v>
      </c>
      <c r="H916">
        <v>500</v>
      </c>
      <c r="I916">
        <v>500</v>
      </c>
      <c r="J916">
        <v>500</v>
      </c>
      <c r="K916">
        <v>500</v>
      </c>
      <c r="L916">
        <v>500</v>
      </c>
      <c r="M916">
        <v>500</v>
      </c>
      <c r="N916">
        <v>500</v>
      </c>
      <c r="O916">
        <v>500</v>
      </c>
      <c r="P916">
        <v>500</v>
      </c>
      <c r="Q916">
        <v>500</v>
      </c>
      <c r="R916">
        <v>500</v>
      </c>
      <c r="S916">
        <v>500</v>
      </c>
      <c r="T916">
        <v>208</v>
      </c>
      <c r="U916">
        <v>208</v>
      </c>
      <c r="V916">
        <v>208</v>
      </c>
      <c r="W916">
        <v>208</v>
      </c>
      <c r="X916">
        <v>208</v>
      </c>
      <c r="Y916">
        <v>208</v>
      </c>
      <c r="Z916">
        <v>208</v>
      </c>
      <c r="AA916">
        <v>208</v>
      </c>
      <c r="AB916">
        <v>208</v>
      </c>
      <c r="AC916">
        <v>208</v>
      </c>
      <c r="AD916">
        <v>208</v>
      </c>
      <c r="AE916">
        <v>212</v>
      </c>
    </row>
    <row r="917" spans="1:31" x14ac:dyDescent="0.2">
      <c r="A917">
        <v>1503</v>
      </c>
      <c r="B917">
        <v>1</v>
      </c>
      <c r="C917" t="s">
        <v>447</v>
      </c>
      <c r="D917" t="s">
        <v>446</v>
      </c>
      <c r="E917">
        <v>44000</v>
      </c>
      <c r="F917">
        <v>40440</v>
      </c>
      <c r="G917" t="s">
        <v>561</v>
      </c>
      <c r="H917">
        <v>0</v>
      </c>
      <c r="I917">
        <v>0</v>
      </c>
      <c r="J917">
        <v>0</v>
      </c>
      <c r="K917">
        <v>0</v>
      </c>
      <c r="L917">
        <v>0</v>
      </c>
      <c r="M917">
        <v>0</v>
      </c>
      <c r="N917">
        <v>0</v>
      </c>
      <c r="O917">
        <v>0</v>
      </c>
      <c r="P917">
        <v>0</v>
      </c>
      <c r="Q917">
        <v>0</v>
      </c>
      <c r="R917">
        <v>0</v>
      </c>
      <c r="S917">
        <v>0</v>
      </c>
      <c r="T917">
        <v>0</v>
      </c>
      <c r="U917">
        <v>0</v>
      </c>
      <c r="V917">
        <v>0</v>
      </c>
      <c r="W917">
        <v>0</v>
      </c>
      <c r="X917">
        <v>0</v>
      </c>
      <c r="Y917">
        <v>0</v>
      </c>
      <c r="Z917">
        <v>0</v>
      </c>
      <c r="AA917">
        <v>0</v>
      </c>
      <c r="AB917">
        <v>0</v>
      </c>
      <c r="AC917">
        <v>0</v>
      </c>
      <c r="AD917">
        <v>0</v>
      </c>
      <c r="AE917">
        <v>0</v>
      </c>
    </row>
    <row r="918" spans="1:31" x14ac:dyDescent="0.2">
      <c r="A918">
        <v>1504</v>
      </c>
      <c r="B918">
        <v>1</v>
      </c>
      <c r="C918" t="s">
        <v>448</v>
      </c>
      <c r="D918" t="s">
        <v>446</v>
      </c>
      <c r="E918">
        <v>44000</v>
      </c>
      <c r="F918">
        <v>40440</v>
      </c>
      <c r="G918" t="s">
        <v>561</v>
      </c>
      <c r="H918">
        <v>0</v>
      </c>
      <c r="I918">
        <v>0</v>
      </c>
      <c r="J918">
        <v>0</v>
      </c>
      <c r="K918">
        <v>0</v>
      </c>
      <c r="L918">
        <v>0</v>
      </c>
      <c r="M918">
        <v>0</v>
      </c>
      <c r="N918">
        <v>0</v>
      </c>
      <c r="O918">
        <v>0</v>
      </c>
      <c r="P918">
        <v>0</v>
      </c>
      <c r="Q918">
        <v>0</v>
      </c>
      <c r="R918">
        <v>0</v>
      </c>
      <c r="S918">
        <v>0</v>
      </c>
      <c r="T918">
        <v>0</v>
      </c>
      <c r="U918">
        <v>0</v>
      </c>
      <c r="V918">
        <v>0</v>
      </c>
      <c r="W918">
        <v>0</v>
      </c>
      <c r="X918">
        <v>0</v>
      </c>
      <c r="Y918">
        <v>0</v>
      </c>
      <c r="Z918">
        <v>0</v>
      </c>
      <c r="AA918">
        <v>0</v>
      </c>
      <c r="AB918">
        <v>0</v>
      </c>
      <c r="AC918">
        <v>0</v>
      </c>
      <c r="AD918">
        <v>0</v>
      </c>
      <c r="AE918">
        <v>0</v>
      </c>
    </row>
    <row r="919" spans="1:31" x14ac:dyDescent="0.2">
      <c r="A919">
        <v>1504</v>
      </c>
      <c r="B919">
        <v>2</v>
      </c>
      <c r="C919" t="s">
        <v>448</v>
      </c>
      <c r="D919" t="s">
        <v>446</v>
      </c>
      <c r="E919">
        <v>44000</v>
      </c>
      <c r="F919">
        <v>40440</v>
      </c>
      <c r="G919" t="s">
        <v>561</v>
      </c>
      <c r="H919">
        <v>0</v>
      </c>
      <c r="I919">
        <v>0</v>
      </c>
      <c r="J919">
        <v>0</v>
      </c>
      <c r="K919">
        <v>0</v>
      </c>
      <c r="L919">
        <v>0</v>
      </c>
      <c r="M919">
        <v>0</v>
      </c>
      <c r="N919">
        <v>0</v>
      </c>
      <c r="O919">
        <v>0</v>
      </c>
      <c r="P919">
        <v>0</v>
      </c>
      <c r="Q919">
        <v>0</v>
      </c>
      <c r="R919">
        <v>0</v>
      </c>
      <c r="S919">
        <v>0</v>
      </c>
      <c r="T919">
        <v>0</v>
      </c>
      <c r="U919">
        <v>0</v>
      </c>
      <c r="V919">
        <v>0</v>
      </c>
      <c r="W919">
        <v>0</v>
      </c>
      <c r="X919">
        <v>0</v>
      </c>
      <c r="Y919">
        <v>0</v>
      </c>
      <c r="Z919">
        <v>0</v>
      </c>
      <c r="AA919">
        <v>0</v>
      </c>
      <c r="AB919">
        <v>0</v>
      </c>
      <c r="AC919">
        <v>0</v>
      </c>
      <c r="AD919">
        <v>0</v>
      </c>
      <c r="AE919">
        <v>0</v>
      </c>
    </row>
    <row r="920" spans="1:31" x14ac:dyDescent="0.2">
      <c r="A920">
        <v>1509</v>
      </c>
      <c r="B920">
        <v>1</v>
      </c>
      <c r="C920" t="s">
        <v>449</v>
      </c>
      <c r="D920" t="s">
        <v>446</v>
      </c>
      <c r="E920">
        <v>44000</v>
      </c>
      <c r="F920">
        <v>40440</v>
      </c>
      <c r="G920" t="s">
        <v>561</v>
      </c>
      <c r="H920">
        <v>0</v>
      </c>
      <c r="I920">
        <v>0</v>
      </c>
      <c r="J920">
        <v>0</v>
      </c>
      <c r="K920">
        <v>0</v>
      </c>
      <c r="L920">
        <v>0</v>
      </c>
      <c r="M920">
        <v>0</v>
      </c>
      <c r="N920">
        <v>0</v>
      </c>
      <c r="O920">
        <v>0</v>
      </c>
      <c r="P920">
        <v>0</v>
      </c>
      <c r="Q920">
        <v>0</v>
      </c>
      <c r="R920">
        <v>0</v>
      </c>
      <c r="S920">
        <v>0</v>
      </c>
      <c r="T920">
        <v>0</v>
      </c>
      <c r="U920">
        <v>0</v>
      </c>
      <c r="V920">
        <v>0</v>
      </c>
      <c r="W920">
        <v>0</v>
      </c>
      <c r="X920">
        <v>0</v>
      </c>
      <c r="Y920">
        <v>0</v>
      </c>
      <c r="Z920">
        <v>0</v>
      </c>
      <c r="AA920">
        <v>0</v>
      </c>
      <c r="AB920">
        <v>0</v>
      </c>
      <c r="AC920">
        <v>0</v>
      </c>
      <c r="AD920">
        <v>0</v>
      </c>
      <c r="AE920">
        <v>0</v>
      </c>
    </row>
    <row r="921" spans="1:31" x14ac:dyDescent="0.2">
      <c r="A921">
        <v>1511</v>
      </c>
      <c r="B921">
        <v>1</v>
      </c>
      <c r="C921" t="s">
        <v>450</v>
      </c>
      <c r="D921" t="s">
        <v>446</v>
      </c>
      <c r="E921">
        <v>44000</v>
      </c>
      <c r="F921">
        <v>40440</v>
      </c>
      <c r="G921" t="s">
        <v>561</v>
      </c>
      <c r="H921">
        <v>0</v>
      </c>
      <c r="I921">
        <v>0</v>
      </c>
      <c r="J921">
        <v>0</v>
      </c>
      <c r="K921">
        <v>0</v>
      </c>
      <c r="L921">
        <v>0</v>
      </c>
      <c r="M921">
        <v>0</v>
      </c>
      <c r="N921">
        <v>0</v>
      </c>
      <c r="O921">
        <v>0</v>
      </c>
      <c r="P921">
        <v>0</v>
      </c>
      <c r="Q921">
        <v>0</v>
      </c>
      <c r="R921">
        <v>0</v>
      </c>
      <c r="S921">
        <v>0</v>
      </c>
      <c r="T921">
        <v>0</v>
      </c>
      <c r="U921">
        <v>0</v>
      </c>
      <c r="V921">
        <v>0</v>
      </c>
      <c r="W921">
        <v>0</v>
      </c>
      <c r="X921">
        <v>0</v>
      </c>
      <c r="Y921">
        <v>0</v>
      </c>
      <c r="Z921">
        <v>0</v>
      </c>
      <c r="AA921">
        <v>0</v>
      </c>
      <c r="AB921">
        <v>0</v>
      </c>
      <c r="AC921">
        <v>0</v>
      </c>
      <c r="AD921">
        <v>0</v>
      </c>
      <c r="AE921">
        <v>0</v>
      </c>
    </row>
    <row r="922" spans="1:31" x14ac:dyDescent="0.2">
      <c r="A922">
        <v>1515</v>
      </c>
      <c r="B922">
        <v>1</v>
      </c>
      <c r="C922" t="s">
        <v>451</v>
      </c>
      <c r="D922" t="s">
        <v>446</v>
      </c>
      <c r="E922">
        <v>44000</v>
      </c>
      <c r="F922">
        <v>40440</v>
      </c>
      <c r="G922" t="s">
        <v>561</v>
      </c>
      <c r="H922">
        <v>0</v>
      </c>
      <c r="I922">
        <v>0</v>
      </c>
      <c r="J922">
        <v>0</v>
      </c>
      <c r="K922">
        <v>0</v>
      </c>
      <c r="L922">
        <v>0</v>
      </c>
      <c r="M922">
        <v>0</v>
      </c>
      <c r="N922">
        <v>0</v>
      </c>
      <c r="O922">
        <v>0</v>
      </c>
      <c r="P922">
        <v>0</v>
      </c>
      <c r="Q922">
        <v>0</v>
      </c>
      <c r="R922">
        <v>0</v>
      </c>
      <c r="S922">
        <v>0</v>
      </c>
      <c r="T922">
        <v>0</v>
      </c>
      <c r="U922">
        <v>0</v>
      </c>
      <c r="V922">
        <v>0</v>
      </c>
      <c r="W922">
        <v>0</v>
      </c>
      <c r="X922">
        <v>0</v>
      </c>
      <c r="Y922">
        <v>0</v>
      </c>
      <c r="Z922">
        <v>0</v>
      </c>
      <c r="AA922">
        <v>0</v>
      </c>
      <c r="AB922">
        <v>0</v>
      </c>
      <c r="AC922">
        <v>0</v>
      </c>
      <c r="AD922">
        <v>0</v>
      </c>
      <c r="AE922">
        <v>0</v>
      </c>
    </row>
    <row r="923" spans="1:31" x14ac:dyDescent="0.2">
      <c r="A923">
        <v>1518</v>
      </c>
      <c r="B923">
        <v>1</v>
      </c>
      <c r="C923" t="s">
        <v>452</v>
      </c>
      <c r="D923" t="s">
        <v>446</v>
      </c>
      <c r="E923">
        <v>44000</v>
      </c>
      <c r="F923">
        <v>40440</v>
      </c>
      <c r="G923" t="s">
        <v>561</v>
      </c>
      <c r="H923">
        <v>0</v>
      </c>
      <c r="I923">
        <v>0</v>
      </c>
      <c r="J923">
        <v>0</v>
      </c>
      <c r="K923">
        <v>0</v>
      </c>
      <c r="L923">
        <v>0</v>
      </c>
      <c r="M923">
        <v>0</v>
      </c>
      <c r="N923">
        <v>0</v>
      </c>
      <c r="O923">
        <v>0</v>
      </c>
      <c r="P923">
        <v>0</v>
      </c>
      <c r="Q923">
        <v>0</v>
      </c>
      <c r="R923">
        <v>0</v>
      </c>
      <c r="S923">
        <v>0</v>
      </c>
      <c r="T923">
        <v>0</v>
      </c>
      <c r="U923">
        <v>0</v>
      </c>
      <c r="V923">
        <v>0</v>
      </c>
      <c r="W923">
        <v>0</v>
      </c>
      <c r="X923">
        <v>0</v>
      </c>
      <c r="Y923">
        <v>0</v>
      </c>
      <c r="Z923">
        <v>0</v>
      </c>
      <c r="AA923">
        <v>0</v>
      </c>
      <c r="AB923">
        <v>0</v>
      </c>
      <c r="AC923">
        <v>0</v>
      </c>
      <c r="AD923">
        <v>0</v>
      </c>
      <c r="AE923">
        <v>0</v>
      </c>
    </row>
    <row r="924" spans="1:31" x14ac:dyDescent="0.2">
      <c r="A924">
        <v>1524</v>
      </c>
      <c r="B924">
        <v>1</v>
      </c>
      <c r="C924" t="s">
        <v>454</v>
      </c>
      <c r="D924" t="s">
        <v>446</v>
      </c>
      <c r="E924">
        <v>44000</v>
      </c>
      <c r="F924">
        <v>40440</v>
      </c>
      <c r="G924" t="s">
        <v>561</v>
      </c>
      <c r="H924">
        <v>0</v>
      </c>
      <c r="I924">
        <v>0</v>
      </c>
      <c r="J924">
        <v>0</v>
      </c>
      <c r="K924">
        <v>0</v>
      </c>
      <c r="L924">
        <v>0</v>
      </c>
      <c r="M924">
        <v>0</v>
      </c>
      <c r="N924">
        <v>0</v>
      </c>
      <c r="O924">
        <v>0</v>
      </c>
      <c r="P924">
        <v>0</v>
      </c>
      <c r="Q924">
        <v>0</v>
      </c>
      <c r="R924">
        <v>0</v>
      </c>
      <c r="S924">
        <v>0</v>
      </c>
      <c r="T924">
        <v>0</v>
      </c>
      <c r="U924">
        <v>0</v>
      </c>
      <c r="V924">
        <v>0</v>
      </c>
      <c r="W924">
        <v>0</v>
      </c>
      <c r="X924">
        <v>0</v>
      </c>
      <c r="Y924">
        <v>0</v>
      </c>
      <c r="Z924">
        <v>0</v>
      </c>
      <c r="AA924">
        <v>0</v>
      </c>
      <c r="AB924">
        <v>0</v>
      </c>
      <c r="AC924">
        <v>0</v>
      </c>
      <c r="AD924">
        <v>0</v>
      </c>
      <c r="AE924">
        <v>0</v>
      </c>
    </row>
    <row r="925" spans="1:31" x14ac:dyDescent="0.2">
      <c r="A925">
        <v>1524</v>
      </c>
      <c r="B925">
        <v>2</v>
      </c>
      <c r="C925" t="s">
        <v>454</v>
      </c>
      <c r="D925" t="s">
        <v>446</v>
      </c>
      <c r="E925">
        <v>44000</v>
      </c>
      <c r="F925">
        <v>40440</v>
      </c>
      <c r="G925" t="s">
        <v>561</v>
      </c>
      <c r="H925">
        <v>0</v>
      </c>
      <c r="I925">
        <v>0</v>
      </c>
      <c r="J925">
        <v>0</v>
      </c>
      <c r="K925">
        <v>0</v>
      </c>
      <c r="L925">
        <v>0</v>
      </c>
      <c r="M925">
        <v>0</v>
      </c>
      <c r="N925">
        <v>0</v>
      </c>
      <c r="O925">
        <v>0</v>
      </c>
      <c r="P925">
        <v>0</v>
      </c>
      <c r="Q925">
        <v>0</v>
      </c>
      <c r="R925">
        <v>0</v>
      </c>
      <c r="S925">
        <v>0</v>
      </c>
      <c r="T925">
        <v>0</v>
      </c>
      <c r="U925">
        <v>0</v>
      </c>
      <c r="V925">
        <v>0</v>
      </c>
      <c r="W925">
        <v>0</v>
      </c>
      <c r="X925">
        <v>0</v>
      </c>
      <c r="Y925">
        <v>0</v>
      </c>
      <c r="Z925">
        <v>0</v>
      </c>
      <c r="AA925">
        <v>0</v>
      </c>
      <c r="AB925">
        <v>0</v>
      </c>
      <c r="AC925">
        <v>0</v>
      </c>
      <c r="AD925">
        <v>0</v>
      </c>
      <c r="AE925">
        <v>0</v>
      </c>
    </row>
    <row r="926" spans="1:31" x14ac:dyDescent="0.2">
      <c r="A926">
        <v>1524</v>
      </c>
      <c r="B926">
        <v>3</v>
      </c>
      <c r="C926" t="s">
        <v>454</v>
      </c>
      <c r="D926" t="s">
        <v>446</v>
      </c>
      <c r="E926">
        <v>44000</v>
      </c>
      <c r="F926">
        <v>40440</v>
      </c>
      <c r="G926" t="s">
        <v>561</v>
      </c>
      <c r="H926">
        <v>0</v>
      </c>
      <c r="I926">
        <v>0</v>
      </c>
      <c r="J926">
        <v>0</v>
      </c>
      <c r="K926">
        <v>0</v>
      </c>
      <c r="L926">
        <v>0</v>
      </c>
      <c r="M926">
        <v>0</v>
      </c>
      <c r="N926">
        <v>0</v>
      </c>
      <c r="O926">
        <v>0</v>
      </c>
      <c r="P926">
        <v>0</v>
      </c>
      <c r="Q926">
        <v>0</v>
      </c>
      <c r="R926">
        <v>0</v>
      </c>
      <c r="S926">
        <v>0</v>
      </c>
      <c r="T926">
        <v>0</v>
      </c>
      <c r="U926">
        <v>0</v>
      </c>
      <c r="V926">
        <v>0</v>
      </c>
      <c r="W926">
        <v>0</v>
      </c>
      <c r="X926">
        <v>0</v>
      </c>
      <c r="Y926">
        <v>0</v>
      </c>
      <c r="Z926">
        <v>0</v>
      </c>
      <c r="AA926">
        <v>0</v>
      </c>
      <c r="AB926">
        <v>0</v>
      </c>
      <c r="AC926">
        <v>0</v>
      </c>
      <c r="AD926">
        <v>0</v>
      </c>
      <c r="AE926">
        <v>0</v>
      </c>
    </row>
    <row r="927" spans="1:31" x14ac:dyDescent="0.2">
      <c r="A927">
        <v>1525</v>
      </c>
      <c r="B927">
        <v>1</v>
      </c>
      <c r="C927" t="s">
        <v>455</v>
      </c>
      <c r="D927" t="s">
        <v>446</v>
      </c>
      <c r="E927">
        <v>44000</v>
      </c>
      <c r="F927">
        <v>40440</v>
      </c>
      <c r="G927" t="s">
        <v>561</v>
      </c>
      <c r="H927">
        <v>0</v>
      </c>
      <c r="I927">
        <v>0</v>
      </c>
      <c r="J927">
        <v>0</v>
      </c>
      <c r="K927">
        <v>0</v>
      </c>
      <c r="L927">
        <v>0</v>
      </c>
      <c r="M927">
        <v>0</v>
      </c>
      <c r="N927">
        <v>0</v>
      </c>
      <c r="O927">
        <v>0</v>
      </c>
      <c r="P927">
        <v>0</v>
      </c>
      <c r="Q927">
        <v>0</v>
      </c>
      <c r="R927">
        <v>0</v>
      </c>
      <c r="S927">
        <v>0</v>
      </c>
      <c r="T927">
        <v>0</v>
      </c>
      <c r="U927">
        <v>0</v>
      </c>
      <c r="V927">
        <v>0</v>
      </c>
      <c r="W927">
        <v>0</v>
      </c>
      <c r="X927">
        <v>0</v>
      </c>
      <c r="Y927">
        <v>0</v>
      </c>
      <c r="Z927">
        <v>0</v>
      </c>
      <c r="AA927">
        <v>0</v>
      </c>
      <c r="AB927">
        <v>0</v>
      </c>
      <c r="AC927">
        <v>0</v>
      </c>
      <c r="AD927">
        <v>0</v>
      </c>
      <c r="AE927">
        <v>0</v>
      </c>
    </row>
    <row r="928" spans="1:31" x14ac:dyDescent="0.2">
      <c r="A928">
        <v>1526</v>
      </c>
      <c r="B928">
        <v>1</v>
      </c>
      <c r="C928" t="s">
        <v>456</v>
      </c>
      <c r="D928" t="s">
        <v>446</v>
      </c>
      <c r="E928">
        <v>44000</v>
      </c>
      <c r="F928">
        <v>40440</v>
      </c>
      <c r="G928" t="s">
        <v>561</v>
      </c>
      <c r="H928">
        <v>0</v>
      </c>
      <c r="I928">
        <v>0</v>
      </c>
      <c r="J928">
        <v>0</v>
      </c>
      <c r="K928">
        <v>0</v>
      </c>
      <c r="L928">
        <v>0</v>
      </c>
      <c r="M928">
        <v>0</v>
      </c>
      <c r="N928">
        <v>0</v>
      </c>
      <c r="O928">
        <v>0</v>
      </c>
      <c r="P928">
        <v>0</v>
      </c>
      <c r="Q928">
        <v>0</v>
      </c>
      <c r="R928">
        <v>0</v>
      </c>
      <c r="S928">
        <v>0</v>
      </c>
      <c r="T928">
        <v>0</v>
      </c>
      <c r="U928">
        <v>0</v>
      </c>
      <c r="V928">
        <v>0</v>
      </c>
      <c r="W928">
        <v>0</v>
      </c>
      <c r="X928">
        <v>0</v>
      </c>
      <c r="Y928">
        <v>0</v>
      </c>
      <c r="Z928">
        <v>0</v>
      </c>
      <c r="AA928">
        <v>0</v>
      </c>
      <c r="AB928">
        <v>0</v>
      </c>
      <c r="AC928">
        <v>0</v>
      </c>
      <c r="AD928">
        <v>0</v>
      </c>
      <c r="AE928">
        <v>0</v>
      </c>
    </row>
    <row r="929" spans="1:31" x14ac:dyDescent="0.2">
      <c r="A929">
        <v>1528</v>
      </c>
      <c r="B929">
        <v>1</v>
      </c>
      <c r="C929" t="s">
        <v>457</v>
      </c>
      <c r="D929" t="s">
        <v>446</v>
      </c>
      <c r="E929">
        <v>44000</v>
      </c>
      <c r="F929">
        <v>40440</v>
      </c>
      <c r="G929" t="s">
        <v>561</v>
      </c>
      <c r="H929">
        <v>0</v>
      </c>
      <c r="I929">
        <v>0</v>
      </c>
      <c r="J929">
        <v>0</v>
      </c>
      <c r="K929">
        <v>0</v>
      </c>
      <c r="L929">
        <v>0</v>
      </c>
      <c r="M929">
        <v>0</v>
      </c>
      <c r="N929">
        <v>0</v>
      </c>
      <c r="O929">
        <v>0</v>
      </c>
      <c r="P929">
        <v>0</v>
      </c>
      <c r="Q929">
        <v>0</v>
      </c>
      <c r="R929">
        <v>0</v>
      </c>
      <c r="S929">
        <v>0</v>
      </c>
      <c r="T929">
        <v>0</v>
      </c>
      <c r="U929">
        <v>0</v>
      </c>
      <c r="V929">
        <v>0</v>
      </c>
      <c r="W929">
        <v>0</v>
      </c>
      <c r="X929">
        <v>0</v>
      </c>
      <c r="Y929">
        <v>0</v>
      </c>
      <c r="Z929">
        <v>0</v>
      </c>
      <c r="AA929">
        <v>0</v>
      </c>
      <c r="AB929">
        <v>0</v>
      </c>
      <c r="AC929">
        <v>0</v>
      </c>
      <c r="AD929">
        <v>0</v>
      </c>
      <c r="AE929">
        <v>0</v>
      </c>
    </row>
    <row r="930" spans="1:31" x14ac:dyDescent="0.2">
      <c r="A930">
        <v>1530</v>
      </c>
      <c r="B930">
        <v>1</v>
      </c>
      <c r="C930" t="s">
        <v>458</v>
      </c>
      <c r="D930" t="s">
        <v>446</v>
      </c>
      <c r="E930">
        <v>44000</v>
      </c>
      <c r="F930">
        <v>40440</v>
      </c>
      <c r="G930" t="s">
        <v>561</v>
      </c>
      <c r="H930">
        <v>0</v>
      </c>
      <c r="I930">
        <v>0</v>
      </c>
      <c r="J930">
        <v>0</v>
      </c>
      <c r="K930">
        <v>0</v>
      </c>
      <c r="L930">
        <v>0</v>
      </c>
      <c r="M930">
        <v>0</v>
      </c>
      <c r="N930">
        <v>0</v>
      </c>
      <c r="O930">
        <v>0</v>
      </c>
      <c r="P930">
        <v>0</v>
      </c>
      <c r="Q930">
        <v>0</v>
      </c>
      <c r="R930">
        <v>0</v>
      </c>
      <c r="S930">
        <v>0</v>
      </c>
      <c r="T930">
        <v>0</v>
      </c>
      <c r="U930">
        <v>0</v>
      </c>
      <c r="V930">
        <v>0</v>
      </c>
      <c r="W930">
        <v>0</v>
      </c>
      <c r="X930">
        <v>0</v>
      </c>
      <c r="Y930">
        <v>0</v>
      </c>
      <c r="Z930">
        <v>0</v>
      </c>
      <c r="AA930">
        <v>0</v>
      </c>
      <c r="AB930">
        <v>0</v>
      </c>
      <c r="AC930">
        <v>0</v>
      </c>
      <c r="AD930">
        <v>0</v>
      </c>
      <c r="AE930">
        <v>0</v>
      </c>
    </row>
    <row r="931" spans="1:31" x14ac:dyDescent="0.2">
      <c r="A931">
        <v>1531</v>
      </c>
      <c r="B931">
        <v>1</v>
      </c>
      <c r="C931" t="s">
        <v>459</v>
      </c>
      <c r="D931" t="s">
        <v>446</v>
      </c>
      <c r="E931">
        <v>44000</v>
      </c>
      <c r="F931">
        <v>40440</v>
      </c>
      <c r="G931" t="s">
        <v>561</v>
      </c>
      <c r="H931">
        <v>0</v>
      </c>
      <c r="I931">
        <v>0</v>
      </c>
      <c r="J931">
        <v>0</v>
      </c>
      <c r="K931">
        <v>0</v>
      </c>
      <c r="L931">
        <v>0</v>
      </c>
      <c r="M931">
        <v>0</v>
      </c>
      <c r="N931">
        <v>0</v>
      </c>
      <c r="O931">
        <v>0</v>
      </c>
      <c r="P931">
        <v>0</v>
      </c>
      <c r="Q931">
        <v>0</v>
      </c>
      <c r="R931">
        <v>0</v>
      </c>
      <c r="S931">
        <v>0</v>
      </c>
      <c r="T931">
        <v>0</v>
      </c>
      <c r="U931">
        <v>0</v>
      </c>
      <c r="V931">
        <v>0</v>
      </c>
      <c r="W931">
        <v>0</v>
      </c>
      <c r="X931">
        <v>0</v>
      </c>
      <c r="Y931">
        <v>0</v>
      </c>
      <c r="Z931">
        <v>0</v>
      </c>
      <c r="AA931">
        <v>0</v>
      </c>
      <c r="AB931">
        <v>0</v>
      </c>
      <c r="AC931">
        <v>0</v>
      </c>
      <c r="AD931">
        <v>0</v>
      </c>
      <c r="AE931">
        <v>0</v>
      </c>
    </row>
    <row r="932" spans="1:31" x14ac:dyDescent="0.2">
      <c r="A932">
        <v>1532</v>
      </c>
      <c r="B932">
        <v>1</v>
      </c>
      <c r="C932" t="s">
        <v>460</v>
      </c>
      <c r="D932" t="s">
        <v>446</v>
      </c>
      <c r="E932">
        <v>44000</v>
      </c>
      <c r="F932">
        <v>40440</v>
      </c>
      <c r="G932" t="s">
        <v>561</v>
      </c>
      <c r="H932">
        <v>0</v>
      </c>
      <c r="I932">
        <v>0</v>
      </c>
      <c r="J932">
        <v>0</v>
      </c>
      <c r="K932">
        <v>0</v>
      </c>
      <c r="L932">
        <v>0</v>
      </c>
      <c r="M932">
        <v>0</v>
      </c>
      <c r="N932">
        <v>0</v>
      </c>
      <c r="O932">
        <v>0</v>
      </c>
      <c r="P932">
        <v>0</v>
      </c>
      <c r="Q932">
        <v>0</v>
      </c>
      <c r="R932">
        <v>0</v>
      </c>
      <c r="S932">
        <v>0</v>
      </c>
      <c r="T932">
        <v>0</v>
      </c>
      <c r="U932">
        <v>0</v>
      </c>
      <c r="V932">
        <v>0</v>
      </c>
      <c r="W932">
        <v>0</v>
      </c>
      <c r="X932">
        <v>0</v>
      </c>
      <c r="Y932">
        <v>0</v>
      </c>
      <c r="Z932">
        <v>0</v>
      </c>
      <c r="AA932">
        <v>0</v>
      </c>
      <c r="AB932">
        <v>0</v>
      </c>
      <c r="AC932">
        <v>0</v>
      </c>
      <c r="AD932">
        <v>0</v>
      </c>
      <c r="AE932">
        <v>0</v>
      </c>
    </row>
    <row r="933" spans="1:31" x14ac:dyDescent="0.2">
      <c r="A933">
        <v>1533</v>
      </c>
      <c r="B933">
        <v>1</v>
      </c>
      <c r="C933" t="s">
        <v>461</v>
      </c>
      <c r="D933" t="s">
        <v>446</v>
      </c>
      <c r="E933">
        <v>44000</v>
      </c>
      <c r="F933">
        <v>40440</v>
      </c>
      <c r="G933" t="s">
        <v>561</v>
      </c>
      <c r="H933">
        <v>0</v>
      </c>
      <c r="I933">
        <v>0</v>
      </c>
      <c r="J933">
        <v>0</v>
      </c>
      <c r="K933">
        <v>0</v>
      </c>
      <c r="L933">
        <v>0</v>
      </c>
      <c r="M933">
        <v>0</v>
      </c>
      <c r="N933">
        <v>0</v>
      </c>
      <c r="O933">
        <v>0</v>
      </c>
      <c r="P933">
        <v>0</v>
      </c>
      <c r="Q933">
        <v>0</v>
      </c>
      <c r="R933">
        <v>0</v>
      </c>
      <c r="S933">
        <v>0</v>
      </c>
      <c r="T933">
        <v>0</v>
      </c>
      <c r="U933">
        <v>0</v>
      </c>
      <c r="V933">
        <v>0</v>
      </c>
      <c r="W933">
        <v>0</v>
      </c>
      <c r="X933">
        <v>0</v>
      </c>
      <c r="Y933">
        <v>0</v>
      </c>
      <c r="Z933">
        <v>0</v>
      </c>
      <c r="AA933">
        <v>0</v>
      </c>
      <c r="AB933">
        <v>0</v>
      </c>
      <c r="AC933">
        <v>0</v>
      </c>
      <c r="AD933">
        <v>0</v>
      </c>
      <c r="AE933">
        <v>0</v>
      </c>
    </row>
    <row r="934" spans="1:31" x14ac:dyDescent="0.2">
      <c r="A934">
        <v>1534</v>
      </c>
      <c r="B934">
        <v>1</v>
      </c>
      <c r="C934" t="s">
        <v>462</v>
      </c>
      <c r="D934" t="s">
        <v>446</v>
      </c>
      <c r="E934">
        <v>44000</v>
      </c>
      <c r="F934">
        <v>40440</v>
      </c>
      <c r="G934" t="s">
        <v>561</v>
      </c>
      <c r="H934">
        <v>0</v>
      </c>
      <c r="I934">
        <v>0</v>
      </c>
      <c r="J934">
        <v>0</v>
      </c>
      <c r="K934">
        <v>0</v>
      </c>
      <c r="L934">
        <v>0</v>
      </c>
      <c r="M934">
        <v>0</v>
      </c>
      <c r="N934">
        <v>0</v>
      </c>
      <c r="O934">
        <v>0</v>
      </c>
      <c r="P934">
        <v>0</v>
      </c>
      <c r="Q934">
        <v>0</v>
      </c>
      <c r="R934">
        <v>0</v>
      </c>
      <c r="S934">
        <v>0</v>
      </c>
      <c r="T934">
        <v>0</v>
      </c>
      <c r="U934">
        <v>0</v>
      </c>
      <c r="V934">
        <v>0</v>
      </c>
      <c r="W934">
        <v>0</v>
      </c>
      <c r="X934">
        <v>0</v>
      </c>
      <c r="Y934">
        <v>0</v>
      </c>
      <c r="Z934">
        <v>0</v>
      </c>
      <c r="AA934">
        <v>0</v>
      </c>
      <c r="AB934">
        <v>0</v>
      </c>
      <c r="AC934">
        <v>0</v>
      </c>
      <c r="AD934">
        <v>0</v>
      </c>
      <c r="AE934">
        <v>0</v>
      </c>
    </row>
    <row r="935" spans="1:31" x14ac:dyDescent="0.2">
      <c r="A935">
        <v>1536</v>
      </c>
      <c r="B935">
        <v>1</v>
      </c>
      <c r="C935" t="s">
        <v>463</v>
      </c>
      <c r="D935" t="s">
        <v>446</v>
      </c>
      <c r="E935">
        <v>44000</v>
      </c>
      <c r="F935">
        <v>40440</v>
      </c>
      <c r="G935" t="s">
        <v>561</v>
      </c>
      <c r="H935">
        <v>0</v>
      </c>
      <c r="I935">
        <v>0</v>
      </c>
      <c r="J935">
        <v>0</v>
      </c>
      <c r="K935">
        <v>0</v>
      </c>
      <c r="L935">
        <v>0</v>
      </c>
      <c r="M935">
        <v>0</v>
      </c>
      <c r="N935">
        <v>0</v>
      </c>
      <c r="O935">
        <v>0</v>
      </c>
      <c r="P935">
        <v>0</v>
      </c>
      <c r="Q935">
        <v>0</v>
      </c>
      <c r="R935">
        <v>0</v>
      </c>
      <c r="S935">
        <v>0</v>
      </c>
      <c r="T935">
        <v>0</v>
      </c>
      <c r="U935">
        <v>0</v>
      </c>
      <c r="V935">
        <v>0</v>
      </c>
      <c r="W935">
        <v>0</v>
      </c>
      <c r="X935">
        <v>0</v>
      </c>
      <c r="Y935">
        <v>0</v>
      </c>
      <c r="Z935">
        <v>0</v>
      </c>
      <c r="AA935">
        <v>0</v>
      </c>
      <c r="AB935">
        <v>0</v>
      </c>
      <c r="AC935">
        <v>0</v>
      </c>
      <c r="AD935">
        <v>0</v>
      </c>
      <c r="AE935">
        <v>0</v>
      </c>
    </row>
    <row r="936" spans="1:31" x14ac:dyDescent="0.2">
      <c r="A936">
        <v>1537</v>
      </c>
      <c r="B936">
        <v>1</v>
      </c>
      <c r="C936" t="s">
        <v>464</v>
      </c>
      <c r="D936" t="s">
        <v>446</v>
      </c>
      <c r="E936">
        <v>44000</v>
      </c>
      <c r="F936">
        <v>40440</v>
      </c>
      <c r="G936" t="s">
        <v>561</v>
      </c>
      <c r="H936">
        <v>0</v>
      </c>
      <c r="I936">
        <v>0</v>
      </c>
      <c r="J936">
        <v>0</v>
      </c>
      <c r="K936">
        <v>0</v>
      </c>
      <c r="L936">
        <v>0</v>
      </c>
      <c r="M936">
        <v>0</v>
      </c>
      <c r="N936">
        <v>0</v>
      </c>
      <c r="O936">
        <v>0</v>
      </c>
      <c r="P936">
        <v>0</v>
      </c>
      <c r="Q936">
        <v>0</v>
      </c>
      <c r="R936">
        <v>0</v>
      </c>
      <c r="S936">
        <v>0</v>
      </c>
      <c r="T936">
        <v>0</v>
      </c>
      <c r="U936">
        <v>0</v>
      </c>
      <c r="V936">
        <v>0</v>
      </c>
      <c r="W936">
        <v>0</v>
      </c>
      <c r="X936">
        <v>0</v>
      </c>
      <c r="Y936">
        <v>0</v>
      </c>
      <c r="Z936">
        <v>0</v>
      </c>
      <c r="AA936">
        <v>0</v>
      </c>
      <c r="AB936">
        <v>0</v>
      </c>
      <c r="AC936">
        <v>0</v>
      </c>
      <c r="AD936">
        <v>0</v>
      </c>
      <c r="AE936">
        <v>0</v>
      </c>
    </row>
    <row r="937" spans="1:31" x14ac:dyDescent="0.2">
      <c r="A937">
        <v>1538</v>
      </c>
      <c r="B937">
        <v>2</v>
      </c>
      <c r="C937" t="s">
        <v>465</v>
      </c>
      <c r="D937" t="s">
        <v>446</v>
      </c>
      <c r="E937">
        <v>44000</v>
      </c>
      <c r="F937">
        <v>40440</v>
      </c>
      <c r="G937" t="s">
        <v>561</v>
      </c>
      <c r="H937">
        <v>0</v>
      </c>
      <c r="I937">
        <v>0</v>
      </c>
      <c r="J937">
        <v>0</v>
      </c>
      <c r="K937">
        <v>0</v>
      </c>
      <c r="L937">
        <v>0</v>
      </c>
      <c r="M937">
        <v>0</v>
      </c>
      <c r="N937">
        <v>0</v>
      </c>
      <c r="O937">
        <v>0</v>
      </c>
      <c r="P937">
        <v>0</v>
      </c>
      <c r="Q937">
        <v>0</v>
      </c>
      <c r="R937">
        <v>0</v>
      </c>
      <c r="S937">
        <v>0</v>
      </c>
      <c r="T937">
        <v>0</v>
      </c>
      <c r="U937">
        <v>0</v>
      </c>
      <c r="V937">
        <v>0</v>
      </c>
      <c r="W937">
        <v>0</v>
      </c>
      <c r="X937">
        <v>0</v>
      </c>
      <c r="Y937">
        <v>0</v>
      </c>
      <c r="Z937">
        <v>0</v>
      </c>
      <c r="AA937">
        <v>0</v>
      </c>
      <c r="AB937">
        <v>0</v>
      </c>
      <c r="AC937">
        <v>0</v>
      </c>
      <c r="AD937">
        <v>0</v>
      </c>
      <c r="AE937">
        <v>0</v>
      </c>
    </row>
    <row r="938" spans="1:31" x14ac:dyDescent="0.2">
      <c r="A938">
        <v>1541</v>
      </c>
      <c r="B938">
        <v>1</v>
      </c>
      <c r="C938" t="s">
        <v>466</v>
      </c>
      <c r="D938" t="s">
        <v>446</v>
      </c>
      <c r="E938">
        <v>44000</v>
      </c>
      <c r="F938">
        <v>40440</v>
      </c>
      <c r="G938" t="s">
        <v>561</v>
      </c>
      <c r="H938">
        <v>0</v>
      </c>
      <c r="I938">
        <v>0</v>
      </c>
      <c r="J938">
        <v>0</v>
      </c>
      <c r="K938">
        <v>0</v>
      </c>
      <c r="L938">
        <v>0</v>
      </c>
      <c r="M938">
        <v>0</v>
      </c>
      <c r="N938">
        <v>0</v>
      </c>
      <c r="O938">
        <v>0</v>
      </c>
      <c r="P938">
        <v>0</v>
      </c>
      <c r="Q938">
        <v>0</v>
      </c>
      <c r="R938">
        <v>0</v>
      </c>
      <c r="S938">
        <v>0</v>
      </c>
      <c r="T938">
        <v>0</v>
      </c>
      <c r="U938">
        <v>0</v>
      </c>
      <c r="V938">
        <v>0</v>
      </c>
      <c r="W938">
        <v>0</v>
      </c>
      <c r="X938">
        <v>0</v>
      </c>
      <c r="Y938">
        <v>0</v>
      </c>
      <c r="Z938">
        <v>0</v>
      </c>
      <c r="AA938">
        <v>0</v>
      </c>
      <c r="AB938">
        <v>0</v>
      </c>
      <c r="AC938">
        <v>0</v>
      </c>
      <c r="AD938">
        <v>0</v>
      </c>
      <c r="AE938">
        <v>0</v>
      </c>
    </row>
    <row r="939" spans="1:31" x14ac:dyDescent="0.2">
      <c r="A939">
        <v>1542</v>
      </c>
      <c r="B939">
        <v>1</v>
      </c>
      <c r="C939" t="s">
        <v>467</v>
      </c>
      <c r="D939" t="s">
        <v>446</v>
      </c>
      <c r="E939">
        <v>44000</v>
      </c>
      <c r="F939">
        <v>40440</v>
      </c>
      <c r="G939" t="s">
        <v>561</v>
      </c>
      <c r="H939">
        <v>0</v>
      </c>
      <c r="I939">
        <v>0</v>
      </c>
      <c r="J939">
        <v>0</v>
      </c>
      <c r="K939">
        <v>0</v>
      </c>
      <c r="L939">
        <v>0</v>
      </c>
      <c r="M939">
        <v>0</v>
      </c>
      <c r="N939">
        <v>0</v>
      </c>
      <c r="O939">
        <v>0</v>
      </c>
      <c r="P939">
        <v>0</v>
      </c>
      <c r="Q939">
        <v>0</v>
      </c>
      <c r="R939">
        <v>0</v>
      </c>
      <c r="S939">
        <v>0</v>
      </c>
      <c r="T939">
        <v>0</v>
      </c>
      <c r="U939">
        <v>0</v>
      </c>
      <c r="V939">
        <v>0</v>
      </c>
      <c r="W939">
        <v>0</v>
      </c>
      <c r="X939">
        <v>0</v>
      </c>
      <c r="Y939">
        <v>0</v>
      </c>
      <c r="Z939">
        <v>0</v>
      </c>
      <c r="AA939">
        <v>0</v>
      </c>
      <c r="AB939">
        <v>0</v>
      </c>
      <c r="AC939">
        <v>0</v>
      </c>
      <c r="AD939">
        <v>0</v>
      </c>
      <c r="AE939">
        <v>0</v>
      </c>
    </row>
    <row r="940" spans="1:31" x14ac:dyDescent="0.2">
      <c r="A940">
        <v>1543</v>
      </c>
      <c r="B940">
        <v>1</v>
      </c>
      <c r="C940" t="s">
        <v>468</v>
      </c>
      <c r="D940" t="s">
        <v>446</v>
      </c>
      <c r="E940">
        <v>44000</v>
      </c>
      <c r="F940">
        <v>40440</v>
      </c>
      <c r="G940" t="s">
        <v>561</v>
      </c>
      <c r="H940">
        <v>0</v>
      </c>
      <c r="I940">
        <v>0</v>
      </c>
      <c r="J940">
        <v>0</v>
      </c>
      <c r="K940">
        <v>0</v>
      </c>
      <c r="L940">
        <v>0</v>
      </c>
      <c r="M940">
        <v>0</v>
      </c>
      <c r="N940">
        <v>0</v>
      </c>
      <c r="O940">
        <v>0</v>
      </c>
      <c r="P940">
        <v>0</v>
      </c>
      <c r="Q940">
        <v>0</v>
      </c>
      <c r="R940">
        <v>0</v>
      </c>
      <c r="S940">
        <v>0</v>
      </c>
      <c r="T940">
        <v>0</v>
      </c>
      <c r="U940">
        <v>0</v>
      </c>
      <c r="V940">
        <v>0</v>
      </c>
      <c r="W940">
        <v>0</v>
      </c>
      <c r="X940">
        <v>0</v>
      </c>
      <c r="Y940">
        <v>0</v>
      </c>
      <c r="Z940">
        <v>0</v>
      </c>
      <c r="AA940">
        <v>0</v>
      </c>
      <c r="AB940">
        <v>0</v>
      </c>
      <c r="AC940">
        <v>0</v>
      </c>
      <c r="AD940">
        <v>0</v>
      </c>
      <c r="AE940">
        <v>0</v>
      </c>
    </row>
    <row r="941" spans="1:31" x14ac:dyDescent="0.2">
      <c r="A941">
        <v>1544</v>
      </c>
      <c r="B941">
        <v>1</v>
      </c>
      <c r="C941" t="s">
        <v>469</v>
      </c>
      <c r="D941" t="s">
        <v>446</v>
      </c>
      <c r="E941">
        <v>44000</v>
      </c>
      <c r="F941">
        <v>40440</v>
      </c>
      <c r="G941" t="s">
        <v>561</v>
      </c>
      <c r="H941">
        <v>0</v>
      </c>
      <c r="I941">
        <v>0</v>
      </c>
      <c r="J941">
        <v>0</v>
      </c>
      <c r="K941">
        <v>0</v>
      </c>
      <c r="L941">
        <v>0</v>
      </c>
      <c r="M941">
        <v>0</v>
      </c>
      <c r="N941">
        <v>0</v>
      </c>
      <c r="O941">
        <v>0</v>
      </c>
      <c r="P941">
        <v>0</v>
      </c>
      <c r="Q941">
        <v>0</v>
      </c>
      <c r="R941">
        <v>0</v>
      </c>
      <c r="S941">
        <v>0</v>
      </c>
      <c r="T941">
        <v>0</v>
      </c>
      <c r="U941">
        <v>0</v>
      </c>
      <c r="V941">
        <v>0</v>
      </c>
      <c r="W941">
        <v>0</v>
      </c>
      <c r="X941">
        <v>0</v>
      </c>
      <c r="Y941">
        <v>0</v>
      </c>
      <c r="Z941">
        <v>0</v>
      </c>
      <c r="AA941">
        <v>0</v>
      </c>
      <c r="AB941">
        <v>0</v>
      </c>
      <c r="AC941">
        <v>0</v>
      </c>
      <c r="AD941">
        <v>0</v>
      </c>
      <c r="AE941">
        <v>0</v>
      </c>
    </row>
    <row r="942" spans="1:31" x14ac:dyDescent="0.2">
      <c r="A942">
        <v>1544</v>
      </c>
      <c r="B942">
        <v>2</v>
      </c>
      <c r="C942" t="s">
        <v>469</v>
      </c>
      <c r="D942" t="s">
        <v>446</v>
      </c>
      <c r="E942">
        <v>44000</v>
      </c>
      <c r="F942">
        <v>40440</v>
      </c>
      <c r="G942" t="s">
        <v>561</v>
      </c>
      <c r="H942">
        <v>0</v>
      </c>
      <c r="I942">
        <v>0</v>
      </c>
      <c r="J942">
        <v>0</v>
      </c>
      <c r="K942">
        <v>0</v>
      </c>
      <c r="L942">
        <v>0</v>
      </c>
      <c r="M942">
        <v>0</v>
      </c>
      <c r="N942">
        <v>0</v>
      </c>
      <c r="O942">
        <v>0</v>
      </c>
      <c r="P942">
        <v>0</v>
      </c>
      <c r="Q942">
        <v>0</v>
      </c>
      <c r="R942">
        <v>0</v>
      </c>
      <c r="S942">
        <v>0</v>
      </c>
      <c r="T942">
        <v>0</v>
      </c>
      <c r="U942">
        <v>0</v>
      </c>
      <c r="V942">
        <v>0</v>
      </c>
      <c r="W942">
        <v>0</v>
      </c>
      <c r="X942">
        <v>0</v>
      </c>
      <c r="Y942">
        <v>0</v>
      </c>
      <c r="Z942">
        <v>0</v>
      </c>
      <c r="AA942">
        <v>0</v>
      </c>
      <c r="AB942">
        <v>0</v>
      </c>
      <c r="AC942">
        <v>0</v>
      </c>
      <c r="AD942">
        <v>0</v>
      </c>
      <c r="AE942">
        <v>0</v>
      </c>
    </row>
    <row r="943" spans="1:31" x14ac:dyDescent="0.2">
      <c r="A943">
        <v>1556</v>
      </c>
      <c r="B943">
        <v>1</v>
      </c>
      <c r="C943" t="s">
        <v>470</v>
      </c>
      <c r="D943" t="s">
        <v>446</v>
      </c>
      <c r="E943">
        <v>44000</v>
      </c>
      <c r="F943">
        <v>40440</v>
      </c>
      <c r="G943" t="s">
        <v>561</v>
      </c>
      <c r="H943">
        <v>0</v>
      </c>
      <c r="I943">
        <v>0</v>
      </c>
      <c r="J943">
        <v>0</v>
      </c>
      <c r="K943">
        <v>0</v>
      </c>
      <c r="L943">
        <v>0</v>
      </c>
      <c r="M943">
        <v>0</v>
      </c>
      <c r="N943">
        <v>0</v>
      </c>
      <c r="O943">
        <v>0</v>
      </c>
      <c r="P943">
        <v>0</v>
      </c>
      <c r="Q943">
        <v>0</v>
      </c>
      <c r="R943">
        <v>0</v>
      </c>
      <c r="S943">
        <v>0</v>
      </c>
      <c r="T943">
        <v>0</v>
      </c>
      <c r="U943">
        <v>0</v>
      </c>
      <c r="V943">
        <v>0</v>
      </c>
      <c r="W943">
        <v>0</v>
      </c>
      <c r="X943">
        <v>0</v>
      </c>
      <c r="Y943">
        <v>0</v>
      </c>
      <c r="Z943">
        <v>0</v>
      </c>
      <c r="AA943">
        <v>0</v>
      </c>
      <c r="AB943">
        <v>0</v>
      </c>
      <c r="AC943">
        <v>0</v>
      </c>
      <c r="AD943">
        <v>0</v>
      </c>
      <c r="AE943">
        <v>0</v>
      </c>
    </row>
    <row r="944" spans="1:31" x14ac:dyDescent="0.2">
      <c r="A944">
        <v>1557</v>
      </c>
      <c r="B944">
        <v>1</v>
      </c>
      <c r="C944" t="s">
        <v>471</v>
      </c>
      <c r="D944" t="s">
        <v>446</v>
      </c>
      <c r="E944">
        <v>44000</v>
      </c>
      <c r="F944">
        <v>40440</v>
      </c>
      <c r="G944" t="s">
        <v>561</v>
      </c>
      <c r="H944">
        <v>0</v>
      </c>
      <c r="I944">
        <v>0</v>
      </c>
      <c r="J944">
        <v>0</v>
      </c>
      <c r="K944">
        <v>0</v>
      </c>
      <c r="L944">
        <v>0</v>
      </c>
      <c r="M944">
        <v>0</v>
      </c>
      <c r="N944">
        <v>0</v>
      </c>
      <c r="O944">
        <v>0</v>
      </c>
      <c r="P944">
        <v>0</v>
      </c>
      <c r="Q944">
        <v>0</v>
      </c>
      <c r="R944">
        <v>0</v>
      </c>
      <c r="S944">
        <v>0</v>
      </c>
      <c r="T944">
        <v>0</v>
      </c>
      <c r="U944">
        <v>0</v>
      </c>
      <c r="V944">
        <v>0</v>
      </c>
      <c r="W944">
        <v>0</v>
      </c>
      <c r="X944">
        <v>0</v>
      </c>
      <c r="Y944">
        <v>0</v>
      </c>
      <c r="Z944">
        <v>0</v>
      </c>
      <c r="AA944">
        <v>0</v>
      </c>
      <c r="AB944">
        <v>0</v>
      </c>
      <c r="AC944">
        <v>0</v>
      </c>
      <c r="AD944">
        <v>0</v>
      </c>
      <c r="AE944">
        <v>0</v>
      </c>
    </row>
    <row r="945" spans="1:31" x14ac:dyDescent="0.2">
      <c r="A945">
        <v>1557</v>
      </c>
      <c r="B945">
        <v>2</v>
      </c>
      <c r="C945" t="s">
        <v>471</v>
      </c>
      <c r="D945" t="s">
        <v>446</v>
      </c>
      <c r="E945">
        <v>44000</v>
      </c>
      <c r="F945">
        <v>40440</v>
      </c>
      <c r="G945" t="s">
        <v>561</v>
      </c>
      <c r="H945">
        <v>0</v>
      </c>
      <c r="I945">
        <v>0</v>
      </c>
      <c r="J945">
        <v>0</v>
      </c>
      <c r="K945">
        <v>0</v>
      </c>
      <c r="L945">
        <v>0</v>
      </c>
      <c r="M945">
        <v>0</v>
      </c>
      <c r="N945">
        <v>0</v>
      </c>
      <c r="O945">
        <v>0</v>
      </c>
      <c r="P945">
        <v>0</v>
      </c>
      <c r="Q945">
        <v>0</v>
      </c>
      <c r="R945">
        <v>0</v>
      </c>
      <c r="S945">
        <v>0</v>
      </c>
      <c r="T945">
        <v>0</v>
      </c>
      <c r="U945">
        <v>0</v>
      </c>
      <c r="V945">
        <v>0</v>
      </c>
      <c r="W945">
        <v>0</v>
      </c>
      <c r="X945">
        <v>0</v>
      </c>
      <c r="Y945">
        <v>0</v>
      </c>
      <c r="Z945">
        <v>0</v>
      </c>
      <c r="AA945">
        <v>0</v>
      </c>
      <c r="AB945">
        <v>0</v>
      </c>
      <c r="AC945">
        <v>0</v>
      </c>
      <c r="AD945">
        <v>0</v>
      </c>
      <c r="AE945">
        <v>0</v>
      </c>
    </row>
    <row r="946" spans="1:31" x14ac:dyDescent="0.2">
      <c r="A946">
        <v>1557</v>
      </c>
      <c r="B946">
        <v>3</v>
      </c>
      <c r="C946" t="s">
        <v>471</v>
      </c>
      <c r="D946" t="s">
        <v>446</v>
      </c>
      <c r="E946">
        <v>44000</v>
      </c>
      <c r="F946">
        <v>40440</v>
      </c>
      <c r="G946" t="s">
        <v>561</v>
      </c>
      <c r="H946">
        <v>0</v>
      </c>
      <c r="I946">
        <v>0</v>
      </c>
      <c r="J946">
        <v>625</v>
      </c>
      <c r="K946">
        <v>0</v>
      </c>
      <c r="L946">
        <v>0</v>
      </c>
      <c r="M946">
        <v>625</v>
      </c>
      <c r="N946">
        <v>0</v>
      </c>
      <c r="O946">
        <v>0</v>
      </c>
      <c r="P946">
        <v>625</v>
      </c>
      <c r="Q946">
        <v>0</v>
      </c>
      <c r="R946">
        <v>0</v>
      </c>
      <c r="S946">
        <v>625</v>
      </c>
      <c r="T946">
        <v>0</v>
      </c>
      <c r="U946">
        <v>0</v>
      </c>
      <c r="V946">
        <v>0</v>
      </c>
      <c r="W946">
        <v>0</v>
      </c>
      <c r="X946">
        <v>0</v>
      </c>
      <c r="Y946">
        <v>0</v>
      </c>
      <c r="Z946">
        <v>0</v>
      </c>
      <c r="AA946">
        <v>0</v>
      </c>
      <c r="AB946">
        <v>0</v>
      </c>
      <c r="AC946">
        <v>0</v>
      </c>
      <c r="AD946">
        <v>0</v>
      </c>
      <c r="AE946">
        <v>0</v>
      </c>
    </row>
    <row r="947" spans="1:31" x14ac:dyDescent="0.2">
      <c r="A947">
        <v>1557</v>
      </c>
      <c r="B947">
        <v>4</v>
      </c>
      <c r="C947" t="s">
        <v>471</v>
      </c>
      <c r="D947" t="s">
        <v>446</v>
      </c>
      <c r="E947">
        <v>44000</v>
      </c>
      <c r="F947">
        <v>40440</v>
      </c>
      <c r="G947" t="s">
        <v>561</v>
      </c>
      <c r="H947">
        <v>0</v>
      </c>
      <c r="I947">
        <v>0</v>
      </c>
      <c r="J947">
        <v>0</v>
      </c>
      <c r="K947">
        <v>0</v>
      </c>
      <c r="L947">
        <v>0</v>
      </c>
      <c r="M947">
        <v>0</v>
      </c>
      <c r="N947">
        <v>0</v>
      </c>
      <c r="O947">
        <v>0</v>
      </c>
      <c r="P947">
        <v>0</v>
      </c>
      <c r="Q947">
        <v>0</v>
      </c>
      <c r="R947">
        <v>0</v>
      </c>
      <c r="S947">
        <v>0</v>
      </c>
      <c r="T947">
        <v>0</v>
      </c>
      <c r="U947">
        <v>0</v>
      </c>
      <c r="V947">
        <v>625</v>
      </c>
      <c r="W947">
        <v>0</v>
      </c>
      <c r="X947">
        <v>0</v>
      </c>
      <c r="Y947">
        <v>625</v>
      </c>
      <c r="Z947">
        <v>0</v>
      </c>
      <c r="AA947">
        <v>0</v>
      </c>
      <c r="AB947">
        <v>625</v>
      </c>
      <c r="AC947">
        <v>0</v>
      </c>
      <c r="AD947">
        <v>0</v>
      </c>
      <c r="AE947">
        <v>625</v>
      </c>
    </row>
    <row r="948" spans="1:31" x14ac:dyDescent="0.2">
      <c r="A948">
        <v>1557</v>
      </c>
      <c r="B948">
        <v>5</v>
      </c>
      <c r="C948" t="s">
        <v>471</v>
      </c>
      <c r="D948" t="s">
        <v>446</v>
      </c>
      <c r="E948">
        <v>44000</v>
      </c>
      <c r="F948">
        <v>40440</v>
      </c>
      <c r="G948" t="s">
        <v>561</v>
      </c>
      <c r="H948">
        <v>0</v>
      </c>
      <c r="I948">
        <v>0</v>
      </c>
      <c r="J948">
        <v>0</v>
      </c>
      <c r="K948">
        <v>0</v>
      </c>
      <c r="L948">
        <v>0</v>
      </c>
      <c r="M948">
        <v>0</v>
      </c>
      <c r="N948">
        <v>0</v>
      </c>
      <c r="O948">
        <v>0</v>
      </c>
      <c r="P948">
        <v>0</v>
      </c>
      <c r="Q948">
        <v>0</v>
      </c>
      <c r="R948">
        <v>0</v>
      </c>
      <c r="S948">
        <v>0</v>
      </c>
      <c r="T948">
        <v>0</v>
      </c>
      <c r="U948">
        <v>0</v>
      </c>
      <c r="V948">
        <v>0</v>
      </c>
      <c r="W948">
        <v>0</v>
      </c>
      <c r="X948">
        <v>0</v>
      </c>
      <c r="Y948">
        <v>0</v>
      </c>
      <c r="Z948">
        <v>0</v>
      </c>
      <c r="AA948">
        <v>0</v>
      </c>
      <c r="AB948">
        <v>0</v>
      </c>
      <c r="AC948">
        <v>0</v>
      </c>
      <c r="AD948">
        <v>0</v>
      </c>
      <c r="AE948">
        <v>0</v>
      </c>
    </row>
    <row r="949" spans="1:31" x14ac:dyDescent="0.2">
      <c r="A949">
        <v>1559</v>
      </c>
      <c r="B949">
        <v>1</v>
      </c>
      <c r="C949" t="s">
        <v>472</v>
      </c>
      <c r="D949" t="s">
        <v>446</v>
      </c>
      <c r="E949">
        <v>44000</v>
      </c>
      <c r="F949">
        <v>40440</v>
      </c>
      <c r="G949" t="s">
        <v>561</v>
      </c>
      <c r="H949">
        <v>0</v>
      </c>
      <c r="I949">
        <v>0</v>
      </c>
      <c r="J949">
        <v>0</v>
      </c>
      <c r="K949">
        <v>0</v>
      </c>
      <c r="L949">
        <v>0</v>
      </c>
      <c r="M949">
        <v>0</v>
      </c>
      <c r="N949">
        <v>0</v>
      </c>
      <c r="O949">
        <v>0</v>
      </c>
      <c r="P949">
        <v>0</v>
      </c>
      <c r="Q949">
        <v>0</v>
      </c>
      <c r="R949">
        <v>0</v>
      </c>
      <c r="S949">
        <v>0</v>
      </c>
      <c r="T949">
        <v>0</v>
      </c>
      <c r="U949">
        <v>0</v>
      </c>
      <c r="V949">
        <v>0</v>
      </c>
      <c r="W949">
        <v>0</v>
      </c>
      <c r="X949">
        <v>0</v>
      </c>
      <c r="Y949">
        <v>0</v>
      </c>
      <c r="Z949">
        <v>0</v>
      </c>
      <c r="AA949">
        <v>0</v>
      </c>
      <c r="AB949">
        <v>0</v>
      </c>
      <c r="AC949">
        <v>0</v>
      </c>
      <c r="AD949">
        <v>0</v>
      </c>
      <c r="AE949">
        <v>0</v>
      </c>
    </row>
    <row r="950" spans="1:31" x14ac:dyDescent="0.2">
      <c r="A950">
        <v>1561</v>
      </c>
      <c r="B950">
        <v>1</v>
      </c>
      <c r="C950" t="s">
        <v>474</v>
      </c>
      <c r="D950" t="s">
        <v>446</v>
      </c>
      <c r="E950">
        <v>44000</v>
      </c>
      <c r="F950">
        <v>40440</v>
      </c>
      <c r="G950" t="s">
        <v>561</v>
      </c>
      <c r="H950">
        <v>0</v>
      </c>
      <c r="I950">
        <v>0</v>
      </c>
      <c r="J950">
        <v>0</v>
      </c>
      <c r="K950">
        <v>0</v>
      </c>
      <c r="L950">
        <v>0</v>
      </c>
      <c r="M950">
        <v>0</v>
      </c>
      <c r="N950">
        <v>0</v>
      </c>
      <c r="O950">
        <v>0</v>
      </c>
      <c r="P950">
        <v>0</v>
      </c>
      <c r="Q950">
        <v>0</v>
      </c>
      <c r="R950">
        <v>0</v>
      </c>
      <c r="S950">
        <v>0</v>
      </c>
      <c r="T950">
        <v>0</v>
      </c>
      <c r="U950">
        <v>0</v>
      </c>
      <c r="V950">
        <v>0</v>
      </c>
      <c r="W950">
        <v>0</v>
      </c>
      <c r="X950">
        <v>0</v>
      </c>
      <c r="Y950">
        <v>0</v>
      </c>
      <c r="Z950">
        <v>0</v>
      </c>
      <c r="AA950">
        <v>0</v>
      </c>
      <c r="AB950">
        <v>0</v>
      </c>
      <c r="AC950">
        <v>0</v>
      </c>
      <c r="AD950">
        <v>0</v>
      </c>
      <c r="AE950">
        <v>0</v>
      </c>
    </row>
    <row r="951" spans="1:31" x14ac:dyDescent="0.2">
      <c r="A951">
        <v>1563</v>
      </c>
      <c r="B951">
        <v>1</v>
      </c>
      <c r="C951" t="s">
        <v>475</v>
      </c>
      <c r="D951" t="s">
        <v>446</v>
      </c>
      <c r="E951">
        <v>44000</v>
      </c>
      <c r="F951">
        <v>40440</v>
      </c>
      <c r="G951" t="s">
        <v>561</v>
      </c>
      <c r="H951">
        <v>0</v>
      </c>
      <c r="I951">
        <v>0</v>
      </c>
      <c r="J951">
        <v>0</v>
      </c>
      <c r="K951">
        <v>0</v>
      </c>
      <c r="L951">
        <v>0</v>
      </c>
      <c r="M951">
        <v>0</v>
      </c>
      <c r="N951">
        <v>0</v>
      </c>
      <c r="O951">
        <v>0</v>
      </c>
      <c r="P951">
        <v>0</v>
      </c>
      <c r="Q951">
        <v>0</v>
      </c>
      <c r="R951">
        <v>0</v>
      </c>
      <c r="S951">
        <v>0</v>
      </c>
      <c r="T951">
        <v>0</v>
      </c>
      <c r="U951">
        <v>0</v>
      </c>
      <c r="V951">
        <v>0</v>
      </c>
      <c r="W951">
        <v>0</v>
      </c>
      <c r="X951">
        <v>0</v>
      </c>
      <c r="Y951">
        <v>0</v>
      </c>
      <c r="Z951">
        <v>0</v>
      </c>
      <c r="AA951">
        <v>0</v>
      </c>
      <c r="AB951">
        <v>0</v>
      </c>
      <c r="AC951">
        <v>0</v>
      </c>
      <c r="AD951">
        <v>0</v>
      </c>
      <c r="AE951">
        <v>0</v>
      </c>
    </row>
    <row r="952" spans="1:31" x14ac:dyDescent="0.2">
      <c r="A952">
        <v>1564</v>
      </c>
      <c r="B952">
        <v>1</v>
      </c>
      <c r="C952" t="s">
        <v>476</v>
      </c>
      <c r="D952" t="s">
        <v>446</v>
      </c>
      <c r="E952">
        <v>44000</v>
      </c>
      <c r="F952">
        <v>40440</v>
      </c>
      <c r="G952" t="s">
        <v>561</v>
      </c>
      <c r="H952">
        <v>0</v>
      </c>
      <c r="I952">
        <v>0</v>
      </c>
      <c r="J952">
        <v>0</v>
      </c>
      <c r="K952">
        <v>0</v>
      </c>
      <c r="L952">
        <v>0</v>
      </c>
      <c r="M952">
        <v>0</v>
      </c>
      <c r="N952">
        <v>0</v>
      </c>
      <c r="O952">
        <v>0</v>
      </c>
      <c r="P952">
        <v>0</v>
      </c>
      <c r="Q952">
        <v>0</v>
      </c>
      <c r="R952">
        <v>0</v>
      </c>
      <c r="S952">
        <v>0</v>
      </c>
      <c r="T952">
        <v>0</v>
      </c>
      <c r="U952">
        <v>0</v>
      </c>
      <c r="V952">
        <v>0</v>
      </c>
      <c r="W952">
        <v>0</v>
      </c>
      <c r="X952">
        <v>0</v>
      </c>
      <c r="Y952">
        <v>0</v>
      </c>
      <c r="Z952">
        <v>0</v>
      </c>
      <c r="AA952">
        <v>0</v>
      </c>
      <c r="AB952">
        <v>0</v>
      </c>
      <c r="AC952">
        <v>0</v>
      </c>
      <c r="AD952">
        <v>0</v>
      </c>
      <c r="AE952">
        <v>0</v>
      </c>
    </row>
    <row r="953" spans="1:31" x14ac:dyDescent="0.2">
      <c r="A953">
        <v>1564</v>
      </c>
      <c r="B953">
        <v>2</v>
      </c>
      <c r="C953" t="s">
        <v>476</v>
      </c>
      <c r="D953" t="s">
        <v>446</v>
      </c>
      <c r="E953">
        <v>44000</v>
      </c>
      <c r="F953">
        <v>40440</v>
      </c>
      <c r="G953" t="s">
        <v>561</v>
      </c>
      <c r="H953">
        <v>0</v>
      </c>
      <c r="I953">
        <v>0</v>
      </c>
      <c r="J953">
        <v>0</v>
      </c>
      <c r="K953">
        <v>0</v>
      </c>
      <c r="L953">
        <v>0</v>
      </c>
      <c r="M953">
        <v>0</v>
      </c>
      <c r="N953">
        <v>0</v>
      </c>
      <c r="O953">
        <v>0</v>
      </c>
      <c r="P953">
        <v>0</v>
      </c>
      <c r="Q953">
        <v>0</v>
      </c>
      <c r="R953">
        <v>0</v>
      </c>
      <c r="S953">
        <v>0</v>
      </c>
      <c r="T953">
        <v>0</v>
      </c>
      <c r="U953">
        <v>0</v>
      </c>
      <c r="V953">
        <v>0</v>
      </c>
      <c r="W953">
        <v>0</v>
      </c>
      <c r="X953">
        <v>0</v>
      </c>
      <c r="Y953">
        <v>0</v>
      </c>
      <c r="Z953">
        <v>0</v>
      </c>
      <c r="AA953">
        <v>0</v>
      </c>
      <c r="AB953">
        <v>15000</v>
      </c>
      <c r="AC953">
        <v>0</v>
      </c>
      <c r="AD953">
        <v>0</v>
      </c>
      <c r="AE953">
        <v>0</v>
      </c>
    </row>
    <row r="954" spans="1:31" x14ac:dyDescent="0.2">
      <c r="A954">
        <v>1564</v>
      </c>
      <c r="B954">
        <v>3</v>
      </c>
      <c r="C954" t="s">
        <v>476</v>
      </c>
      <c r="D954" t="s">
        <v>446</v>
      </c>
      <c r="E954">
        <v>44000</v>
      </c>
      <c r="F954">
        <v>40440</v>
      </c>
      <c r="G954" t="s">
        <v>561</v>
      </c>
      <c r="H954">
        <v>0</v>
      </c>
      <c r="I954">
        <v>0</v>
      </c>
      <c r="J954">
        <v>0</v>
      </c>
      <c r="K954">
        <v>0</v>
      </c>
      <c r="L954">
        <v>0</v>
      </c>
      <c r="M954">
        <v>0</v>
      </c>
      <c r="N954">
        <v>0</v>
      </c>
      <c r="O954">
        <v>0</v>
      </c>
      <c r="P954">
        <v>0</v>
      </c>
      <c r="Q954">
        <v>0</v>
      </c>
      <c r="R954">
        <v>0</v>
      </c>
      <c r="S954">
        <v>0</v>
      </c>
      <c r="T954">
        <v>0</v>
      </c>
      <c r="U954">
        <v>0</v>
      </c>
      <c r="V954">
        <v>0</v>
      </c>
      <c r="W954">
        <v>0</v>
      </c>
      <c r="X954">
        <v>0</v>
      </c>
      <c r="Y954">
        <v>0</v>
      </c>
      <c r="Z954">
        <v>0</v>
      </c>
      <c r="AA954">
        <v>0</v>
      </c>
      <c r="AB954">
        <v>0</v>
      </c>
      <c r="AC954">
        <v>0</v>
      </c>
      <c r="AD954">
        <v>0</v>
      </c>
      <c r="AE954">
        <v>0</v>
      </c>
    </row>
    <row r="955" spans="1:31" x14ac:dyDescent="0.2">
      <c r="A955">
        <v>1565</v>
      </c>
      <c r="B955">
        <v>1</v>
      </c>
      <c r="C955" t="s">
        <v>477</v>
      </c>
      <c r="D955" t="s">
        <v>446</v>
      </c>
      <c r="E955">
        <v>44000</v>
      </c>
      <c r="F955">
        <v>40440</v>
      </c>
      <c r="G955" t="s">
        <v>561</v>
      </c>
      <c r="H955">
        <v>0</v>
      </c>
      <c r="I955">
        <v>0</v>
      </c>
      <c r="J955">
        <v>0</v>
      </c>
      <c r="K955">
        <v>0</v>
      </c>
      <c r="L955">
        <v>0</v>
      </c>
      <c r="M955">
        <v>0</v>
      </c>
      <c r="N955">
        <v>0</v>
      </c>
      <c r="O955">
        <v>0</v>
      </c>
      <c r="P955">
        <v>0</v>
      </c>
      <c r="Q955">
        <v>0</v>
      </c>
      <c r="R955">
        <v>0</v>
      </c>
      <c r="S955">
        <v>0</v>
      </c>
      <c r="T955">
        <v>0</v>
      </c>
      <c r="U955">
        <v>0</v>
      </c>
      <c r="V955">
        <v>0</v>
      </c>
      <c r="W955">
        <v>0</v>
      </c>
      <c r="X955">
        <v>0</v>
      </c>
      <c r="Y955">
        <v>0</v>
      </c>
      <c r="Z955">
        <v>0</v>
      </c>
      <c r="AA955">
        <v>0</v>
      </c>
      <c r="AB955">
        <v>0</v>
      </c>
      <c r="AC955">
        <v>0</v>
      </c>
      <c r="AD955">
        <v>0</v>
      </c>
      <c r="AE955">
        <v>0</v>
      </c>
    </row>
    <row r="956" spans="1:31" x14ac:dyDescent="0.2">
      <c r="A956">
        <v>1568</v>
      </c>
      <c r="B956">
        <v>1</v>
      </c>
      <c r="C956" t="s">
        <v>478</v>
      </c>
      <c r="D956" t="s">
        <v>446</v>
      </c>
      <c r="E956">
        <v>44000</v>
      </c>
      <c r="F956">
        <v>40440</v>
      </c>
      <c r="G956" t="s">
        <v>561</v>
      </c>
      <c r="H956">
        <v>0</v>
      </c>
      <c r="I956">
        <v>0</v>
      </c>
      <c r="J956">
        <v>0</v>
      </c>
      <c r="K956">
        <v>0</v>
      </c>
      <c r="L956">
        <v>0</v>
      </c>
      <c r="M956">
        <v>0</v>
      </c>
      <c r="N956">
        <v>0</v>
      </c>
      <c r="O956">
        <v>0</v>
      </c>
      <c r="P956">
        <v>0</v>
      </c>
      <c r="Q956">
        <v>0</v>
      </c>
      <c r="R956">
        <v>0</v>
      </c>
      <c r="S956">
        <v>0</v>
      </c>
      <c r="T956">
        <v>0</v>
      </c>
      <c r="U956">
        <v>0</v>
      </c>
      <c r="V956">
        <v>0</v>
      </c>
      <c r="W956">
        <v>0</v>
      </c>
      <c r="X956">
        <v>0</v>
      </c>
      <c r="Y956">
        <v>0</v>
      </c>
      <c r="Z956">
        <v>0</v>
      </c>
      <c r="AA956">
        <v>0</v>
      </c>
      <c r="AB956">
        <v>0</v>
      </c>
      <c r="AC956">
        <v>0</v>
      </c>
      <c r="AD956">
        <v>0</v>
      </c>
      <c r="AE956">
        <v>0</v>
      </c>
    </row>
    <row r="957" spans="1:31" x14ac:dyDescent="0.2">
      <c r="A957">
        <v>1569</v>
      </c>
      <c r="B957">
        <v>1</v>
      </c>
      <c r="C957" t="s">
        <v>478</v>
      </c>
      <c r="D957" t="s">
        <v>446</v>
      </c>
      <c r="E957">
        <v>44000</v>
      </c>
      <c r="F957">
        <v>40440</v>
      </c>
      <c r="G957" t="s">
        <v>561</v>
      </c>
      <c r="H957">
        <v>0</v>
      </c>
      <c r="I957">
        <v>0</v>
      </c>
      <c r="J957">
        <v>0</v>
      </c>
      <c r="K957">
        <v>0</v>
      </c>
      <c r="L957">
        <v>0</v>
      </c>
      <c r="M957">
        <v>0</v>
      </c>
      <c r="N957">
        <v>0</v>
      </c>
      <c r="O957">
        <v>0</v>
      </c>
      <c r="P957">
        <v>0</v>
      </c>
      <c r="Q957">
        <v>0</v>
      </c>
      <c r="R957">
        <v>0</v>
      </c>
      <c r="S957">
        <v>0</v>
      </c>
      <c r="T957">
        <v>0</v>
      </c>
      <c r="U957">
        <v>0</v>
      </c>
      <c r="V957">
        <v>0</v>
      </c>
      <c r="W957">
        <v>0</v>
      </c>
      <c r="X957">
        <v>0</v>
      </c>
      <c r="Y957">
        <v>0</v>
      </c>
      <c r="Z957">
        <v>0</v>
      </c>
      <c r="AA957">
        <v>0</v>
      </c>
      <c r="AB957">
        <v>0</v>
      </c>
      <c r="AC957">
        <v>0</v>
      </c>
      <c r="AD957">
        <v>0</v>
      </c>
      <c r="AE957">
        <v>0</v>
      </c>
    </row>
    <row r="958" spans="1:31" x14ac:dyDescent="0.2">
      <c r="A958">
        <v>1571</v>
      </c>
      <c r="B958">
        <v>1</v>
      </c>
      <c r="C958" t="s">
        <v>479</v>
      </c>
      <c r="D958" t="s">
        <v>446</v>
      </c>
      <c r="E958">
        <v>44000</v>
      </c>
      <c r="F958">
        <v>40440</v>
      </c>
      <c r="G958" t="s">
        <v>561</v>
      </c>
      <c r="H958">
        <v>0</v>
      </c>
      <c r="I958">
        <v>0</v>
      </c>
      <c r="J958">
        <v>0</v>
      </c>
      <c r="K958">
        <v>0</v>
      </c>
      <c r="L958">
        <v>0</v>
      </c>
      <c r="M958">
        <v>0</v>
      </c>
      <c r="N958">
        <v>0</v>
      </c>
      <c r="O958">
        <v>0</v>
      </c>
      <c r="P958">
        <v>0</v>
      </c>
      <c r="Q958">
        <v>0</v>
      </c>
      <c r="R958">
        <v>0</v>
      </c>
      <c r="S958">
        <v>0</v>
      </c>
      <c r="T958">
        <v>0</v>
      </c>
      <c r="U958">
        <v>0</v>
      </c>
      <c r="V958">
        <v>0</v>
      </c>
      <c r="W958">
        <v>0</v>
      </c>
      <c r="X958">
        <v>0</v>
      </c>
      <c r="Y958">
        <v>0</v>
      </c>
      <c r="Z958">
        <v>0</v>
      </c>
      <c r="AA958">
        <v>0</v>
      </c>
      <c r="AB958">
        <v>0</v>
      </c>
      <c r="AC958">
        <v>0</v>
      </c>
      <c r="AD958">
        <v>0</v>
      </c>
      <c r="AE958">
        <v>0</v>
      </c>
    </row>
    <row r="959" spans="1:31" x14ac:dyDescent="0.2">
      <c r="A959">
        <v>1576</v>
      </c>
      <c r="B959">
        <v>1</v>
      </c>
      <c r="C959" t="s">
        <v>480</v>
      </c>
      <c r="D959" t="s">
        <v>446</v>
      </c>
      <c r="E959">
        <v>44000</v>
      </c>
      <c r="F959">
        <v>40440</v>
      </c>
      <c r="G959" t="s">
        <v>561</v>
      </c>
      <c r="H959">
        <v>0</v>
      </c>
      <c r="I959">
        <v>0</v>
      </c>
      <c r="J959">
        <v>0</v>
      </c>
      <c r="K959">
        <v>0</v>
      </c>
      <c r="L959">
        <v>150000</v>
      </c>
      <c r="M959">
        <v>150000</v>
      </c>
      <c r="N959">
        <v>0</v>
      </c>
      <c r="O959">
        <v>0</v>
      </c>
      <c r="P959">
        <v>0</v>
      </c>
      <c r="Q959">
        <v>0</v>
      </c>
      <c r="R959">
        <v>0</v>
      </c>
      <c r="S959">
        <v>0</v>
      </c>
      <c r="T959">
        <v>0</v>
      </c>
      <c r="U959">
        <v>0</v>
      </c>
      <c r="V959">
        <v>0</v>
      </c>
      <c r="W959">
        <v>0</v>
      </c>
      <c r="X959">
        <v>0</v>
      </c>
      <c r="Y959">
        <v>0</v>
      </c>
      <c r="Z959">
        <v>0</v>
      </c>
      <c r="AA959">
        <v>0</v>
      </c>
      <c r="AB959">
        <v>0</v>
      </c>
      <c r="AC959">
        <v>0</v>
      </c>
      <c r="AD959">
        <v>0</v>
      </c>
      <c r="AE959">
        <v>0</v>
      </c>
    </row>
    <row r="960" spans="1:31" x14ac:dyDescent="0.2">
      <c r="A960">
        <v>1577</v>
      </c>
      <c r="B960">
        <v>1</v>
      </c>
      <c r="C960" t="s">
        <v>481</v>
      </c>
      <c r="D960" t="s">
        <v>446</v>
      </c>
      <c r="E960">
        <v>44000</v>
      </c>
      <c r="F960">
        <v>40440</v>
      </c>
      <c r="G960" t="s">
        <v>561</v>
      </c>
      <c r="H960">
        <v>0</v>
      </c>
      <c r="I960">
        <v>0</v>
      </c>
      <c r="J960">
        <v>0</v>
      </c>
      <c r="K960">
        <v>0</v>
      </c>
      <c r="L960">
        <v>0</v>
      </c>
      <c r="M960">
        <v>0</v>
      </c>
      <c r="N960">
        <v>0</v>
      </c>
      <c r="O960">
        <v>0</v>
      </c>
      <c r="P960">
        <v>0</v>
      </c>
      <c r="Q960">
        <v>0</v>
      </c>
      <c r="R960">
        <v>0</v>
      </c>
      <c r="S960">
        <v>0</v>
      </c>
      <c r="T960">
        <v>0</v>
      </c>
      <c r="U960">
        <v>0</v>
      </c>
      <c r="V960">
        <v>0</v>
      </c>
      <c r="W960">
        <v>0</v>
      </c>
      <c r="X960">
        <v>0</v>
      </c>
      <c r="Y960">
        <v>0</v>
      </c>
      <c r="Z960">
        <v>0</v>
      </c>
      <c r="AA960">
        <v>0</v>
      </c>
      <c r="AB960">
        <v>0</v>
      </c>
      <c r="AC960">
        <v>0</v>
      </c>
      <c r="AD960">
        <v>0</v>
      </c>
      <c r="AE960">
        <v>0</v>
      </c>
    </row>
    <row r="961" spans="1:31" x14ac:dyDescent="0.2">
      <c r="A961">
        <v>1581</v>
      </c>
      <c r="B961">
        <v>1</v>
      </c>
      <c r="C961" t="s">
        <v>568</v>
      </c>
      <c r="D961" t="s">
        <v>446</v>
      </c>
      <c r="E961">
        <v>44000</v>
      </c>
      <c r="F961">
        <v>40440</v>
      </c>
      <c r="G961" t="s">
        <v>561</v>
      </c>
      <c r="H961">
        <v>0</v>
      </c>
      <c r="I961">
        <v>0</v>
      </c>
      <c r="J961">
        <v>0</v>
      </c>
      <c r="K961">
        <v>0</v>
      </c>
      <c r="L961">
        <v>0</v>
      </c>
      <c r="M961">
        <v>0</v>
      </c>
      <c r="N961">
        <v>0</v>
      </c>
      <c r="O961">
        <v>0</v>
      </c>
      <c r="P961">
        <v>0</v>
      </c>
      <c r="Q961">
        <v>0</v>
      </c>
      <c r="R961">
        <v>0</v>
      </c>
      <c r="S961">
        <v>0</v>
      </c>
      <c r="T961">
        <v>0</v>
      </c>
      <c r="U961">
        <v>0</v>
      </c>
      <c r="V961">
        <v>0</v>
      </c>
      <c r="W961">
        <v>0</v>
      </c>
      <c r="X961">
        <v>0</v>
      </c>
      <c r="Y961">
        <v>0</v>
      </c>
      <c r="Z961">
        <v>0</v>
      </c>
      <c r="AA961">
        <v>0</v>
      </c>
      <c r="AB961">
        <v>0</v>
      </c>
      <c r="AC961">
        <v>0</v>
      </c>
      <c r="AD961">
        <v>0</v>
      </c>
      <c r="AE961">
        <v>0</v>
      </c>
    </row>
    <row r="962" spans="1:31" x14ac:dyDescent="0.2">
      <c r="A962">
        <v>1581</v>
      </c>
      <c r="B962">
        <v>2</v>
      </c>
      <c r="C962" t="s">
        <v>568</v>
      </c>
      <c r="D962" t="s">
        <v>446</v>
      </c>
      <c r="E962">
        <v>44000</v>
      </c>
      <c r="F962">
        <v>40440</v>
      </c>
      <c r="G962" t="s">
        <v>561</v>
      </c>
      <c r="H962">
        <v>0</v>
      </c>
      <c r="I962">
        <v>0</v>
      </c>
      <c r="J962">
        <v>0</v>
      </c>
      <c r="K962">
        <v>0</v>
      </c>
      <c r="L962">
        <v>0</v>
      </c>
      <c r="M962">
        <v>0</v>
      </c>
      <c r="N962">
        <v>0</v>
      </c>
      <c r="O962">
        <v>0</v>
      </c>
      <c r="P962">
        <v>0</v>
      </c>
      <c r="Q962">
        <v>0</v>
      </c>
      <c r="R962">
        <v>0</v>
      </c>
      <c r="S962">
        <v>0</v>
      </c>
      <c r="T962">
        <v>0</v>
      </c>
      <c r="U962">
        <v>0</v>
      </c>
      <c r="V962">
        <v>0</v>
      </c>
      <c r="W962">
        <v>0</v>
      </c>
      <c r="X962">
        <v>0</v>
      </c>
      <c r="Y962">
        <v>0</v>
      </c>
      <c r="Z962">
        <v>0</v>
      </c>
      <c r="AA962">
        <v>0</v>
      </c>
      <c r="AB962">
        <v>0</v>
      </c>
      <c r="AC962">
        <v>0</v>
      </c>
      <c r="AD962">
        <v>0</v>
      </c>
      <c r="AE962">
        <v>0</v>
      </c>
    </row>
    <row r="963" spans="1:31" x14ac:dyDescent="0.2">
      <c r="A963">
        <v>1581</v>
      </c>
      <c r="B963">
        <v>3</v>
      </c>
      <c r="C963" t="s">
        <v>568</v>
      </c>
      <c r="D963" t="s">
        <v>446</v>
      </c>
      <c r="E963">
        <v>44000</v>
      </c>
      <c r="F963">
        <v>40440</v>
      </c>
      <c r="G963" t="s">
        <v>561</v>
      </c>
      <c r="H963">
        <v>0</v>
      </c>
      <c r="I963">
        <v>0</v>
      </c>
      <c r="J963">
        <v>0</v>
      </c>
      <c r="K963">
        <v>0</v>
      </c>
      <c r="L963">
        <v>0</v>
      </c>
      <c r="M963">
        <v>0</v>
      </c>
      <c r="N963">
        <v>0</v>
      </c>
      <c r="O963">
        <v>0</v>
      </c>
      <c r="P963">
        <v>0</v>
      </c>
      <c r="Q963">
        <v>0</v>
      </c>
      <c r="R963">
        <v>0</v>
      </c>
      <c r="S963">
        <v>20000</v>
      </c>
      <c r="T963">
        <v>0</v>
      </c>
      <c r="U963">
        <v>0</v>
      </c>
      <c r="V963">
        <v>0</v>
      </c>
      <c r="W963">
        <v>0</v>
      </c>
      <c r="X963">
        <v>0</v>
      </c>
      <c r="Y963">
        <v>0</v>
      </c>
      <c r="Z963">
        <v>0</v>
      </c>
      <c r="AA963">
        <v>0</v>
      </c>
      <c r="AB963">
        <v>0</v>
      </c>
      <c r="AC963">
        <v>0</v>
      </c>
      <c r="AD963">
        <v>0</v>
      </c>
      <c r="AE963">
        <v>0</v>
      </c>
    </row>
    <row r="964" spans="1:31" x14ac:dyDescent="0.2">
      <c r="A964">
        <v>1581</v>
      </c>
      <c r="B964">
        <v>4</v>
      </c>
      <c r="C964" t="s">
        <v>568</v>
      </c>
      <c r="D964" t="s">
        <v>446</v>
      </c>
      <c r="E964">
        <v>44000</v>
      </c>
      <c r="F964">
        <v>40440</v>
      </c>
      <c r="G964" t="s">
        <v>561</v>
      </c>
      <c r="H964">
        <v>0</v>
      </c>
      <c r="I964">
        <v>0</v>
      </c>
      <c r="J964">
        <v>0</v>
      </c>
      <c r="K964">
        <v>0</v>
      </c>
      <c r="L964">
        <v>0</v>
      </c>
      <c r="M964">
        <v>0</v>
      </c>
      <c r="N964">
        <v>0</v>
      </c>
      <c r="O964">
        <v>0</v>
      </c>
      <c r="P964">
        <v>0</v>
      </c>
      <c r="Q964">
        <v>0</v>
      </c>
      <c r="R964">
        <v>0</v>
      </c>
      <c r="S964">
        <v>0</v>
      </c>
      <c r="T964">
        <v>1666</v>
      </c>
      <c r="U964">
        <v>1666</v>
      </c>
      <c r="V964">
        <v>1666</v>
      </c>
      <c r="W964">
        <v>1666</v>
      </c>
      <c r="X964">
        <v>1666</v>
      </c>
      <c r="Y964">
        <v>1666</v>
      </c>
      <c r="Z964">
        <v>1666</v>
      </c>
      <c r="AA964">
        <v>1666</v>
      </c>
      <c r="AB964">
        <v>1666</v>
      </c>
      <c r="AC964">
        <v>1666</v>
      </c>
      <c r="AD964">
        <v>1666</v>
      </c>
      <c r="AE964">
        <v>1674</v>
      </c>
    </row>
    <row r="965" spans="1:31" x14ac:dyDescent="0.2">
      <c r="A965">
        <v>1581</v>
      </c>
      <c r="B965">
        <v>5</v>
      </c>
      <c r="C965" t="s">
        <v>568</v>
      </c>
      <c r="D965" t="s">
        <v>446</v>
      </c>
      <c r="E965">
        <v>44000</v>
      </c>
      <c r="F965">
        <v>40440</v>
      </c>
      <c r="G965" t="s">
        <v>561</v>
      </c>
      <c r="H965">
        <v>0</v>
      </c>
      <c r="I965">
        <v>0</v>
      </c>
      <c r="J965">
        <v>0</v>
      </c>
      <c r="K965">
        <v>0</v>
      </c>
      <c r="L965">
        <v>0</v>
      </c>
      <c r="M965">
        <v>0</v>
      </c>
      <c r="N965">
        <v>0</v>
      </c>
      <c r="O965">
        <v>0</v>
      </c>
      <c r="P965">
        <v>0</v>
      </c>
      <c r="Q965">
        <v>0</v>
      </c>
      <c r="R965">
        <v>0</v>
      </c>
      <c r="S965">
        <v>0</v>
      </c>
      <c r="T965">
        <v>0</v>
      </c>
      <c r="U965">
        <v>0</v>
      </c>
      <c r="V965">
        <v>0</v>
      </c>
      <c r="W965">
        <v>0</v>
      </c>
      <c r="X965">
        <v>0</v>
      </c>
      <c r="Y965">
        <v>0</v>
      </c>
      <c r="Z965">
        <v>0</v>
      </c>
      <c r="AA965">
        <v>0</v>
      </c>
      <c r="AB965">
        <v>0</v>
      </c>
      <c r="AC965">
        <v>0</v>
      </c>
      <c r="AD965">
        <v>0</v>
      </c>
      <c r="AE965">
        <v>0</v>
      </c>
    </row>
    <row r="966" spans="1:31" x14ac:dyDescent="0.2">
      <c r="A966">
        <v>1583</v>
      </c>
      <c r="B966">
        <v>1</v>
      </c>
      <c r="C966" t="s">
        <v>482</v>
      </c>
      <c r="D966" t="s">
        <v>446</v>
      </c>
      <c r="E966">
        <v>44000</v>
      </c>
      <c r="F966">
        <v>40440</v>
      </c>
      <c r="G966" t="s">
        <v>561</v>
      </c>
      <c r="H966">
        <v>0</v>
      </c>
      <c r="I966">
        <v>0</v>
      </c>
      <c r="J966">
        <v>0</v>
      </c>
      <c r="K966">
        <v>0</v>
      </c>
      <c r="L966">
        <v>0</v>
      </c>
      <c r="M966">
        <v>0</v>
      </c>
      <c r="N966">
        <v>0</v>
      </c>
      <c r="O966">
        <v>0</v>
      </c>
      <c r="P966">
        <v>0</v>
      </c>
      <c r="Q966">
        <v>0</v>
      </c>
      <c r="R966">
        <v>0</v>
      </c>
      <c r="S966">
        <v>0</v>
      </c>
      <c r="T966">
        <v>0</v>
      </c>
      <c r="U966">
        <v>0</v>
      </c>
      <c r="V966">
        <v>0</v>
      </c>
      <c r="W966">
        <v>0</v>
      </c>
      <c r="X966">
        <v>0</v>
      </c>
      <c r="Y966">
        <v>0</v>
      </c>
      <c r="Z966">
        <v>0</v>
      </c>
      <c r="AA966">
        <v>0</v>
      </c>
      <c r="AB966">
        <v>0</v>
      </c>
      <c r="AC966">
        <v>0</v>
      </c>
      <c r="AD966">
        <v>0</v>
      </c>
      <c r="AE966">
        <v>0</v>
      </c>
    </row>
    <row r="967" spans="1:31" x14ac:dyDescent="0.2">
      <c r="A967">
        <v>1591</v>
      </c>
      <c r="B967">
        <v>1</v>
      </c>
      <c r="C967" t="s">
        <v>569</v>
      </c>
      <c r="D967" t="s">
        <v>446</v>
      </c>
      <c r="E967">
        <v>44000</v>
      </c>
      <c r="F967">
        <v>40440</v>
      </c>
      <c r="G967" t="s">
        <v>561</v>
      </c>
      <c r="H967">
        <v>0</v>
      </c>
      <c r="I967">
        <v>0</v>
      </c>
      <c r="J967">
        <v>0</v>
      </c>
      <c r="K967">
        <v>0</v>
      </c>
      <c r="L967">
        <v>0</v>
      </c>
      <c r="M967">
        <v>0</v>
      </c>
      <c r="N967">
        <v>0</v>
      </c>
      <c r="O967">
        <v>0</v>
      </c>
      <c r="P967">
        <v>0</v>
      </c>
      <c r="Q967">
        <v>0</v>
      </c>
      <c r="R967">
        <v>0</v>
      </c>
      <c r="S967">
        <v>0</v>
      </c>
      <c r="T967">
        <v>0</v>
      </c>
      <c r="U967">
        <v>0</v>
      </c>
      <c r="V967">
        <v>0</v>
      </c>
      <c r="W967">
        <v>0</v>
      </c>
      <c r="X967">
        <v>0</v>
      </c>
      <c r="Y967">
        <v>0</v>
      </c>
      <c r="Z967">
        <v>0</v>
      </c>
      <c r="AA967">
        <v>0</v>
      </c>
      <c r="AB967">
        <v>0</v>
      </c>
      <c r="AC967">
        <v>0</v>
      </c>
      <c r="AD967">
        <v>0</v>
      </c>
      <c r="AE967">
        <v>0</v>
      </c>
    </row>
    <row r="968" spans="1:31" x14ac:dyDescent="0.2">
      <c r="A968">
        <v>1600</v>
      </c>
      <c r="B968">
        <v>1</v>
      </c>
      <c r="C968" t="s">
        <v>483</v>
      </c>
      <c r="D968" t="s">
        <v>405</v>
      </c>
      <c r="E968">
        <v>41403</v>
      </c>
      <c r="F968">
        <v>40420</v>
      </c>
      <c r="G968" t="s">
        <v>561</v>
      </c>
      <c r="H968">
        <v>4165</v>
      </c>
      <c r="I968">
        <v>4150</v>
      </c>
      <c r="J968">
        <v>4165</v>
      </c>
      <c r="K968">
        <v>4165</v>
      </c>
      <c r="L968">
        <v>4165</v>
      </c>
      <c r="M968">
        <v>4165</v>
      </c>
      <c r="N968">
        <v>4165</v>
      </c>
      <c r="O968">
        <v>4165</v>
      </c>
      <c r="P968">
        <v>4165</v>
      </c>
      <c r="Q968">
        <v>4165</v>
      </c>
      <c r="R968">
        <v>4165</v>
      </c>
      <c r="S968">
        <v>4200</v>
      </c>
      <c r="T968">
        <v>4165</v>
      </c>
      <c r="U968">
        <v>4150</v>
      </c>
      <c r="V968">
        <v>4165</v>
      </c>
      <c r="W968">
        <v>4165</v>
      </c>
      <c r="X968">
        <v>4165</v>
      </c>
      <c r="Y968">
        <v>4165</v>
      </c>
      <c r="Z968">
        <v>4165</v>
      </c>
      <c r="AA968">
        <v>4165</v>
      </c>
      <c r="AB968">
        <v>4165</v>
      </c>
      <c r="AC968">
        <v>4165</v>
      </c>
      <c r="AD968">
        <v>4165</v>
      </c>
      <c r="AE968">
        <v>4200</v>
      </c>
    </row>
    <row r="969" spans="1:31" x14ac:dyDescent="0.2">
      <c r="A969">
        <v>1604</v>
      </c>
      <c r="B969">
        <v>1</v>
      </c>
      <c r="C969" t="s">
        <v>484</v>
      </c>
      <c r="D969" t="s">
        <v>403</v>
      </c>
      <c r="E969">
        <v>41123</v>
      </c>
      <c r="F969">
        <v>40420</v>
      </c>
      <c r="G969" t="s">
        <v>561</v>
      </c>
      <c r="H969">
        <v>0</v>
      </c>
      <c r="I969">
        <v>0</v>
      </c>
      <c r="J969">
        <v>0</v>
      </c>
      <c r="K969">
        <v>0</v>
      </c>
      <c r="L969">
        <v>0</v>
      </c>
      <c r="M969">
        <v>0</v>
      </c>
      <c r="N969">
        <v>0</v>
      </c>
      <c r="O969">
        <v>0</v>
      </c>
      <c r="P969">
        <v>0</v>
      </c>
      <c r="Q969">
        <v>0</v>
      </c>
      <c r="R969">
        <v>0</v>
      </c>
      <c r="S969">
        <v>0</v>
      </c>
      <c r="T969">
        <v>0</v>
      </c>
      <c r="U969">
        <v>0</v>
      </c>
      <c r="V969">
        <v>0</v>
      </c>
      <c r="W969">
        <v>0</v>
      </c>
      <c r="X969">
        <v>0</v>
      </c>
      <c r="Y969">
        <v>0</v>
      </c>
      <c r="Z969">
        <v>0</v>
      </c>
      <c r="AA969">
        <v>0</v>
      </c>
      <c r="AB969">
        <v>0</v>
      </c>
      <c r="AC969">
        <v>0</v>
      </c>
      <c r="AD969">
        <v>0</v>
      </c>
      <c r="AE969">
        <v>0</v>
      </c>
    </row>
    <row r="970" spans="1:31" x14ac:dyDescent="0.2">
      <c r="A970">
        <v>1613</v>
      </c>
      <c r="B970">
        <v>1</v>
      </c>
      <c r="C970" t="s">
        <v>485</v>
      </c>
      <c r="D970" t="s">
        <v>403</v>
      </c>
      <c r="E970">
        <v>41123</v>
      </c>
      <c r="F970">
        <v>40420</v>
      </c>
      <c r="G970" t="s">
        <v>561</v>
      </c>
      <c r="H970">
        <v>0</v>
      </c>
      <c r="I970">
        <v>0</v>
      </c>
      <c r="J970">
        <v>0</v>
      </c>
      <c r="K970">
        <v>0</v>
      </c>
      <c r="L970">
        <v>30000</v>
      </c>
      <c r="M970">
        <v>0</v>
      </c>
      <c r="N970">
        <v>0</v>
      </c>
      <c r="O970">
        <v>0</v>
      </c>
      <c r="P970">
        <v>0</v>
      </c>
      <c r="Q970">
        <v>0</v>
      </c>
      <c r="R970">
        <v>0</v>
      </c>
      <c r="S970">
        <v>0</v>
      </c>
      <c r="T970">
        <v>0</v>
      </c>
      <c r="U970">
        <v>0</v>
      </c>
      <c r="V970">
        <v>0</v>
      </c>
      <c r="W970">
        <v>0</v>
      </c>
      <c r="X970">
        <v>30000</v>
      </c>
      <c r="Y970">
        <v>0</v>
      </c>
      <c r="Z970">
        <v>0</v>
      </c>
      <c r="AA970">
        <v>0</v>
      </c>
      <c r="AB970">
        <v>0</v>
      </c>
      <c r="AC970">
        <v>0</v>
      </c>
      <c r="AD970">
        <v>0</v>
      </c>
      <c r="AE970">
        <v>0</v>
      </c>
    </row>
    <row r="971" spans="1:31" x14ac:dyDescent="0.2">
      <c r="A971">
        <v>1617</v>
      </c>
      <c r="B971">
        <v>1</v>
      </c>
      <c r="C971" t="s">
        <v>486</v>
      </c>
      <c r="D971" t="s">
        <v>405</v>
      </c>
      <c r="E971">
        <v>41403</v>
      </c>
      <c r="F971">
        <v>40420</v>
      </c>
      <c r="G971" t="s">
        <v>561</v>
      </c>
      <c r="H971">
        <v>0</v>
      </c>
      <c r="I971">
        <v>0</v>
      </c>
      <c r="J971">
        <v>0</v>
      </c>
      <c r="K971">
        <v>0</v>
      </c>
      <c r="L971">
        <v>0</v>
      </c>
      <c r="M971">
        <v>0</v>
      </c>
      <c r="N971">
        <v>0</v>
      </c>
      <c r="O971">
        <v>0</v>
      </c>
      <c r="P971">
        <v>0</v>
      </c>
      <c r="Q971">
        <v>0</v>
      </c>
      <c r="R971">
        <v>0</v>
      </c>
      <c r="S971">
        <v>0</v>
      </c>
      <c r="T971">
        <v>0</v>
      </c>
      <c r="U971">
        <v>0</v>
      </c>
      <c r="V971">
        <v>0</v>
      </c>
      <c r="W971">
        <v>0</v>
      </c>
      <c r="X971">
        <v>0</v>
      </c>
      <c r="Y971">
        <v>0</v>
      </c>
      <c r="Z971">
        <v>0</v>
      </c>
      <c r="AA971">
        <v>0</v>
      </c>
      <c r="AB971">
        <v>0</v>
      </c>
      <c r="AC971">
        <v>0</v>
      </c>
      <c r="AD971">
        <v>0</v>
      </c>
      <c r="AE971">
        <v>0</v>
      </c>
    </row>
    <row r="972" spans="1:31" x14ac:dyDescent="0.2">
      <c r="A972">
        <v>1622</v>
      </c>
      <c r="B972">
        <v>1</v>
      </c>
      <c r="C972" t="s">
        <v>487</v>
      </c>
      <c r="D972" t="s">
        <v>405</v>
      </c>
      <c r="E972">
        <v>41401</v>
      </c>
      <c r="F972">
        <v>40420</v>
      </c>
      <c r="G972" t="s">
        <v>561</v>
      </c>
      <c r="H972">
        <v>0</v>
      </c>
      <c r="I972">
        <v>0</v>
      </c>
      <c r="J972">
        <v>0</v>
      </c>
      <c r="K972">
        <v>0</v>
      </c>
      <c r="L972">
        <v>0</v>
      </c>
      <c r="M972">
        <v>0</v>
      </c>
      <c r="N972">
        <v>0</v>
      </c>
      <c r="O972">
        <v>0</v>
      </c>
      <c r="P972">
        <v>0</v>
      </c>
      <c r="Q972">
        <v>0</v>
      </c>
      <c r="R972">
        <v>0</v>
      </c>
      <c r="S972">
        <v>0</v>
      </c>
      <c r="T972">
        <v>0</v>
      </c>
      <c r="U972">
        <v>0</v>
      </c>
      <c r="V972">
        <v>0</v>
      </c>
      <c r="W972">
        <v>0</v>
      </c>
      <c r="X972">
        <v>0</v>
      </c>
      <c r="Y972">
        <v>0</v>
      </c>
      <c r="Z972">
        <v>0</v>
      </c>
      <c r="AA972">
        <v>0</v>
      </c>
      <c r="AB972">
        <v>0</v>
      </c>
      <c r="AC972">
        <v>0</v>
      </c>
      <c r="AD972">
        <v>0</v>
      </c>
      <c r="AE972">
        <v>0</v>
      </c>
    </row>
    <row r="973" spans="1:31" x14ac:dyDescent="0.2">
      <c r="A973">
        <v>1624</v>
      </c>
      <c r="B973">
        <v>1</v>
      </c>
      <c r="C973" t="s">
        <v>488</v>
      </c>
      <c r="D973" t="s">
        <v>403</v>
      </c>
      <c r="E973">
        <v>41123</v>
      </c>
      <c r="F973">
        <v>40420</v>
      </c>
      <c r="G973" t="s">
        <v>561</v>
      </c>
      <c r="H973">
        <v>0</v>
      </c>
      <c r="I973">
        <v>0</v>
      </c>
      <c r="J973">
        <v>0</v>
      </c>
      <c r="K973">
        <v>0</v>
      </c>
      <c r="L973">
        <v>0</v>
      </c>
      <c r="M973">
        <v>0</v>
      </c>
      <c r="N973">
        <v>0</v>
      </c>
      <c r="O973">
        <v>0</v>
      </c>
      <c r="P973">
        <v>0</v>
      </c>
      <c r="Q973">
        <v>0</v>
      </c>
      <c r="R973">
        <v>0</v>
      </c>
      <c r="S973">
        <v>0</v>
      </c>
      <c r="T973">
        <v>0</v>
      </c>
      <c r="U973">
        <v>0</v>
      </c>
      <c r="V973">
        <v>0</v>
      </c>
      <c r="W973">
        <v>0</v>
      </c>
      <c r="X973">
        <v>0</v>
      </c>
      <c r="Y973">
        <v>0</v>
      </c>
      <c r="Z973">
        <v>0</v>
      </c>
      <c r="AA973">
        <v>0</v>
      </c>
      <c r="AB973">
        <v>0</v>
      </c>
      <c r="AC973">
        <v>0</v>
      </c>
      <c r="AD973">
        <v>0</v>
      </c>
      <c r="AE973">
        <v>0</v>
      </c>
    </row>
    <row r="974" spans="1:31" x14ac:dyDescent="0.2">
      <c r="A974">
        <v>1625</v>
      </c>
      <c r="B974">
        <v>1</v>
      </c>
      <c r="C974" t="s">
        <v>489</v>
      </c>
      <c r="D974" t="s">
        <v>403</v>
      </c>
      <c r="E974">
        <v>41123</v>
      </c>
      <c r="F974">
        <v>40420</v>
      </c>
      <c r="G974" t="s">
        <v>561</v>
      </c>
      <c r="H974">
        <v>2490</v>
      </c>
      <c r="I974">
        <v>2490</v>
      </c>
      <c r="J974">
        <v>2490</v>
      </c>
      <c r="K974">
        <v>2490</v>
      </c>
      <c r="L974">
        <v>2490</v>
      </c>
      <c r="M974">
        <v>2490</v>
      </c>
      <c r="N974">
        <v>2490</v>
      </c>
      <c r="O974">
        <v>2490</v>
      </c>
      <c r="P974">
        <v>2490</v>
      </c>
      <c r="Q974">
        <v>2490</v>
      </c>
      <c r="R974">
        <v>2490</v>
      </c>
      <c r="S974">
        <v>2610</v>
      </c>
      <c r="T974">
        <v>0</v>
      </c>
      <c r="U974">
        <v>0</v>
      </c>
      <c r="V974">
        <v>0</v>
      </c>
      <c r="W974">
        <v>0</v>
      </c>
      <c r="X974">
        <v>0</v>
      </c>
      <c r="Y974">
        <v>0</v>
      </c>
      <c r="Z974">
        <v>0</v>
      </c>
      <c r="AA974">
        <v>0</v>
      </c>
      <c r="AB974">
        <v>0</v>
      </c>
      <c r="AC974">
        <v>0</v>
      </c>
      <c r="AD974">
        <v>0</v>
      </c>
      <c r="AE974">
        <v>0</v>
      </c>
    </row>
    <row r="975" spans="1:31" x14ac:dyDescent="0.2">
      <c r="A975">
        <v>1631</v>
      </c>
      <c r="B975">
        <v>1</v>
      </c>
      <c r="C975" t="s">
        <v>490</v>
      </c>
      <c r="D975" t="s">
        <v>403</v>
      </c>
      <c r="E975">
        <v>41123</v>
      </c>
      <c r="F975">
        <v>40420</v>
      </c>
      <c r="G975" t="s">
        <v>561</v>
      </c>
      <c r="H975">
        <v>0</v>
      </c>
      <c r="I975">
        <v>0</v>
      </c>
      <c r="J975">
        <v>0</v>
      </c>
      <c r="K975">
        <v>0</v>
      </c>
      <c r="L975">
        <v>0</v>
      </c>
      <c r="M975">
        <v>0</v>
      </c>
      <c r="N975">
        <v>0</v>
      </c>
      <c r="O975">
        <v>0</v>
      </c>
      <c r="P975">
        <v>0</v>
      </c>
      <c r="Q975">
        <v>0</v>
      </c>
      <c r="R975">
        <v>0</v>
      </c>
      <c r="S975">
        <v>0</v>
      </c>
      <c r="T975">
        <v>0</v>
      </c>
      <c r="U975">
        <v>0</v>
      </c>
      <c r="V975">
        <v>0</v>
      </c>
      <c r="W975">
        <v>0</v>
      </c>
      <c r="X975">
        <v>0</v>
      </c>
      <c r="Y975">
        <v>0</v>
      </c>
      <c r="Z975">
        <v>0</v>
      </c>
      <c r="AA975">
        <v>0</v>
      </c>
      <c r="AB975">
        <v>0</v>
      </c>
      <c r="AC975">
        <v>0</v>
      </c>
      <c r="AD975">
        <v>0</v>
      </c>
      <c r="AE975">
        <v>0</v>
      </c>
    </row>
    <row r="976" spans="1:31" x14ac:dyDescent="0.2">
      <c r="A976">
        <v>1632</v>
      </c>
      <c r="B976">
        <v>1</v>
      </c>
      <c r="C976" t="s">
        <v>491</v>
      </c>
      <c r="D976" t="s">
        <v>403</v>
      </c>
      <c r="E976">
        <v>41403</v>
      </c>
      <c r="F976">
        <v>40420</v>
      </c>
      <c r="G976" t="s">
        <v>561</v>
      </c>
      <c r="H976">
        <v>0</v>
      </c>
      <c r="I976">
        <v>0</v>
      </c>
      <c r="J976">
        <v>10000</v>
      </c>
      <c r="K976">
        <v>0</v>
      </c>
      <c r="L976">
        <v>0</v>
      </c>
      <c r="M976">
        <v>0</v>
      </c>
      <c r="N976">
        <v>0</v>
      </c>
      <c r="O976">
        <v>0</v>
      </c>
      <c r="P976">
        <v>0</v>
      </c>
      <c r="Q976">
        <v>0</v>
      </c>
      <c r="R976">
        <v>0</v>
      </c>
      <c r="S976">
        <v>0</v>
      </c>
      <c r="T976">
        <v>0</v>
      </c>
      <c r="U976">
        <v>0</v>
      </c>
      <c r="V976">
        <v>0</v>
      </c>
      <c r="W976">
        <v>0</v>
      </c>
      <c r="X976">
        <v>0</v>
      </c>
      <c r="Y976">
        <v>0</v>
      </c>
      <c r="Z976">
        <v>0</v>
      </c>
      <c r="AA976">
        <v>0</v>
      </c>
      <c r="AB976">
        <v>0</v>
      </c>
      <c r="AC976">
        <v>0</v>
      </c>
      <c r="AD976">
        <v>0</v>
      </c>
      <c r="AE976">
        <v>0</v>
      </c>
    </row>
    <row r="977" spans="1:31" x14ac:dyDescent="0.2">
      <c r="A977">
        <v>1637</v>
      </c>
      <c r="B977">
        <v>1</v>
      </c>
      <c r="C977" t="s">
        <v>492</v>
      </c>
      <c r="D977" t="s">
        <v>403</v>
      </c>
      <c r="E977">
        <v>41123</v>
      </c>
      <c r="F977">
        <v>40420</v>
      </c>
      <c r="G977" t="s">
        <v>561</v>
      </c>
      <c r="H977">
        <v>0</v>
      </c>
      <c r="I977">
        <v>30000</v>
      </c>
      <c r="J977">
        <v>0</v>
      </c>
      <c r="K977">
        <v>0</v>
      </c>
      <c r="L977">
        <v>0</v>
      </c>
      <c r="M977">
        <v>0</v>
      </c>
      <c r="N977">
        <v>0</v>
      </c>
      <c r="O977">
        <v>0</v>
      </c>
      <c r="P977">
        <v>0</v>
      </c>
      <c r="Q977">
        <v>0</v>
      </c>
      <c r="R977">
        <v>0</v>
      </c>
      <c r="S977">
        <v>0</v>
      </c>
      <c r="T977">
        <v>0</v>
      </c>
      <c r="U977">
        <v>0</v>
      </c>
      <c r="V977">
        <v>0</v>
      </c>
      <c r="W977">
        <v>0</v>
      </c>
      <c r="X977">
        <v>0</v>
      </c>
      <c r="Y977">
        <v>0</v>
      </c>
      <c r="Z977">
        <v>0</v>
      </c>
      <c r="AA977">
        <v>0</v>
      </c>
      <c r="AB977">
        <v>0</v>
      </c>
      <c r="AC977">
        <v>0</v>
      </c>
      <c r="AD977">
        <v>0</v>
      </c>
      <c r="AE977">
        <v>0</v>
      </c>
    </row>
    <row r="978" spans="1:31" x14ac:dyDescent="0.2">
      <c r="A978">
        <v>1640</v>
      </c>
      <c r="B978">
        <v>1</v>
      </c>
      <c r="C978" t="s">
        <v>493</v>
      </c>
      <c r="D978" t="s">
        <v>405</v>
      </c>
      <c r="E978">
        <v>41403</v>
      </c>
      <c r="F978">
        <v>40420</v>
      </c>
      <c r="G978" t="s">
        <v>561</v>
      </c>
      <c r="H978">
        <v>0</v>
      </c>
      <c r="I978">
        <v>0</v>
      </c>
      <c r="J978">
        <v>0</v>
      </c>
      <c r="K978">
        <v>0</v>
      </c>
      <c r="L978">
        <v>0</v>
      </c>
      <c r="M978">
        <v>0</v>
      </c>
      <c r="N978">
        <v>0</v>
      </c>
      <c r="O978">
        <v>0</v>
      </c>
      <c r="P978">
        <v>0</v>
      </c>
      <c r="Q978">
        <v>0</v>
      </c>
      <c r="R978">
        <v>0</v>
      </c>
      <c r="S978">
        <v>0</v>
      </c>
      <c r="T978">
        <v>0</v>
      </c>
      <c r="U978">
        <v>0</v>
      </c>
      <c r="V978">
        <v>0</v>
      </c>
      <c r="W978">
        <v>0</v>
      </c>
      <c r="X978">
        <v>0</v>
      </c>
      <c r="Y978">
        <v>0</v>
      </c>
      <c r="Z978">
        <v>0</v>
      </c>
      <c r="AA978">
        <v>0</v>
      </c>
      <c r="AB978">
        <v>0</v>
      </c>
      <c r="AC978">
        <v>0</v>
      </c>
      <c r="AD978">
        <v>0</v>
      </c>
      <c r="AE978">
        <v>0</v>
      </c>
    </row>
    <row r="979" spans="1:31" x14ac:dyDescent="0.2">
      <c r="A979">
        <v>1650</v>
      </c>
      <c r="B979">
        <v>1</v>
      </c>
      <c r="C979" t="s">
        <v>494</v>
      </c>
      <c r="D979" t="s">
        <v>403</v>
      </c>
      <c r="E979">
        <v>41123</v>
      </c>
      <c r="F979">
        <v>40420</v>
      </c>
      <c r="G979" t="s">
        <v>561</v>
      </c>
      <c r="H979">
        <v>0</v>
      </c>
      <c r="I979">
        <v>0</v>
      </c>
      <c r="J979">
        <v>0</v>
      </c>
      <c r="K979">
        <v>0</v>
      </c>
      <c r="L979">
        <v>0</v>
      </c>
      <c r="M979">
        <v>0</v>
      </c>
      <c r="N979">
        <v>0</v>
      </c>
      <c r="O979">
        <v>0</v>
      </c>
      <c r="P979">
        <v>0</v>
      </c>
      <c r="Q979">
        <v>0</v>
      </c>
      <c r="R979">
        <v>0</v>
      </c>
      <c r="S979">
        <v>0</v>
      </c>
      <c r="T979">
        <v>0</v>
      </c>
      <c r="U979">
        <v>0</v>
      </c>
      <c r="V979">
        <v>0</v>
      </c>
      <c r="W979">
        <v>0</v>
      </c>
      <c r="X979">
        <v>0</v>
      </c>
      <c r="Y979">
        <v>0</v>
      </c>
      <c r="Z979">
        <v>0</v>
      </c>
      <c r="AA979">
        <v>0</v>
      </c>
      <c r="AB979">
        <v>0</v>
      </c>
      <c r="AC979">
        <v>0</v>
      </c>
      <c r="AD979">
        <v>0</v>
      </c>
      <c r="AE979">
        <v>0</v>
      </c>
    </row>
    <row r="980" spans="1:31" x14ac:dyDescent="0.2">
      <c r="A980">
        <v>1659</v>
      </c>
      <c r="B980">
        <v>1</v>
      </c>
      <c r="C980" t="s">
        <v>497</v>
      </c>
      <c r="D980" t="s">
        <v>403</v>
      </c>
      <c r="E980">
        <v>41123</v>
      </c>
      <c r="F980">
        <v>40420</v>
      </c>
      <c r="G980" t="s">
        <v>561</v>
      </c>
      <c r="H980">
        <v>0</v>
      </c>
      <c r="I980">
        <v>0</v>
      </c>
      <c r="J980">
        <v>0</v>
      </c>
      <c r="K980">
        <v>0</v>
      </c>
      <c r="L980">
        <v>0</v>
      </c>
      <c r="M980">
        <v>0</v>
      </c>
      <c r="N980">
        <v>0</v>
      </c>
      <c r="O980">
        <v>0</v>
      </c>
      <c r="P980">
        <v>0</v>
      </c>
      <c r="Q980">
        <v>0</v>
      </c>
      <c r="R980">
        <v>0</v>
      </c>
      <c r="S980">
        <v>0</v>
      </c>
      <c r="T980">
        <v>0</v>
      </c>
      <c r="U980">
        <v>0</v>
      </c>
      <c r="V980">
        <v>0</v>
      </c>
      <c r="W980">
        <v>0</v>
      </c>
      <c r="X980">
        <v>0</v>
      </c>
      <c r="Y980">
        <v>0</v>
      </c>
      <c r="Z980">
        <v>0</v>
      </c>
      <c r="AA980">
        <v>0</v>
      </c>
      <c r="AB980">
        <v>0</v>
      </c>
      <c r="AC980">
        <v>0</v>
      </c>
      <c r="AD980">
        <v>0</v>
      </c>
      <c r="AE980">
        <v>0</v>
      </c>
    </row>
    <row r="981" spans="1:31" x14ac:dyDescent="0.2">
      <c r="A981">
        <v>1666</v>
      </c>
      <c r="B981">
        <v>1</v>
      </c>
      <c r="C981" t="s">
        <v>498</v>
      </c>
      <c r="D981" t="s">
        <v>405</v>
      </c>
      <c r="E981">
        <v>41403</v>
      </c>
      <c r="F981">
        <v>40420</v>
      </c>
      <c r="G981" t="s">
        <v>561</v>
      </c>
      <c r="H981">
        <v>0</v>
      </c>
      <c r="I981">
        <v>0</v>
      </c>
      <c r="J981">
        <v>0</v>
      </c>
      <c r="K981">
        <v>0</v>
      </c>
      <c r="L981">
        <v>0</v>
      </c>
      <c r="M981">
        <v>0</v>
      </c>
      <c r="N981">
        <v>0</v>
      </c>
      <c r="O981">
        <v>0</v>
      </c>
      <c r="P981">
        <v>0</v>
      </c>
      <c r="Q981">
        <v>0</v>
      </c>
      <c r="R981">
        <v>0</v>
      </c>
      <c r="S981">
        <v>0</v>
      </c>
      <c r="T981">
        <v>0</v>
      </c>
      <c r="U981">
        <v>0</v>
      </c>
      <c r="V981">
        <v>0</v>
      </c>
      <c r="W981">
        <v>0</v>
      </c>
      <c r="X981">
        <v>0</v>
      </c>
      <c r="Y981">
        <v>0</v>
      </c>
      <c r="Z981">
        <v>0</v>
      </c>
      <c r="AA981">
        <v>0</v>
      </c>
      <c r="AB981">
        <v>0</v>
      </c>
      <c r="AC981">
        <v>0</v>
      </c>
      <c r="AD981">
        <v>0</v>
      </c>
      <c r="AE981">
        <v>0</v>
      </c>
    </row>
    <row r="982" spans="1:31" x14ac:dyDescent="0.2">
      <c r="A982">
        <v>1667</v>
      </c>
      <c r="B982">
        <v>1</v>
      </c>
      <c r="C982" t="s">
        <v>499</v>
      </c>
      <c r="D982" t="s">
        <v>403</v>
      </c>
      <c r="E982">
        <v>41121</v>
      </c>
      <c r="F982">
        <v>40420</v>
      </c>
      <c r="G982" t="s">
        <v>561</v>
      </c>
      <c r="H982">
        <v>0</v>
      </c>
      <c r="I982">
        <v>0</v>
      </c>
      <c r="J982">
        <v>0</v>
      </c>
      <c r="K982">
        <v>0</v>
      </c>
      <c r="L982">
        <v>0</v>
      </c>
      <c r="M982">
        <v>0</v>
      </c>
      <c r="N982">
        <v>0</v>
      </c>
      <c r="O982">
        <v>0</v>
      </c>
      <c r="P982">
        <v>0</v>
      </c>
      <c r="Q982">
        <v>0</v>
      </c>
      <c r="R982">
        <v>0</v>
      </c>
      <c r="S982">
        <v>0</v>
      </c>
      <c r="T982">
        <v>20000</v>
      </c>
      <c r="U982">
        <v>0</v>
      </c>
      <c r="V982">
        <v>0</v>
      </c>
      <c r="W982">
        <v>0</v>
      </c>
      <c r="X982">
        <v>0</v>
      </c>
      <c r="Y982">
        <v>0</v>
      </c>
      <c r="Z982">
        <v>0</v>
      </c>
      <c r="AA982">
        <v>0</v>
      </c>
      <c r="AB982">
        <v>0</v>
      </c>
      <c r="AC982">
        <v>0</v>
      </c>
      <c r="AD982">
        <v>0</v>
      </c>
      <c r="AE982">
        <v>0</v>
      </c>
    </row>
    <row r="983" spans="1:31" x14ac:dyDescent="0.2">
      <c r="A983">
        <v>1671</v>
      </c>
      <c r="B983">
        <v>1</v>
      </c>
      <c r="C983" t="s">
        <v>500</v>
      </c>
      <c r="D983" t="s">
        <v>405</v>
      </c>
      <c r="E983">
        <v>41403</v>
      </c>
      <c r="F983">
        <v>40420</v>
      </c>
      <c r="G983" t="s">
        <v>561</v>
      </c>
      <c r="H983">
        <v>0</v>
      </c>
      <c r="I983">
        <v>0</v>
      </c>
      <c r="J983">
        <v>0</v>
      </c>
      <c r="K983">
        <v>0</v>
      </c>
      <c r="L983">
        <v>0</v>
      </c>
      <c r="M983">
        <v>0</v>
      </c>
      <c r="N983">
        <v>0</v>
      </c>
      <c r="O983">
        <v>0</v>
      </c>
      <c r="P983">
        <v>0</v>
      </c>
      <c r="Q983">
        <v>0</v>
      </c>
      <c r="R983">
        <v>0</v>
      </c>
      <c r="S983">
        <v>0</v>
      </c>
      <c r="T983">
        <v>0</v>
      </c>
      <c r="U983">
        <v>0</v>
      </c>
      <c r="V983">
        <v>0</v>
      </c>
      <c r="W983">
        <v>0</v>
      </c>
      <c r="X983">
        <v>0</v>
      </c>
      <c r="Y983">
        <v>0</v>
      </c>
      <c r="Z983">
        <v>0</v>
      </c>
      <c r="AA983">
        <v>0</v>
      </c>
      <c r="AB983">
        <v>0</v>
      </c>
      <c r="AC983">
        <v>0</v>
      </c>
      <c r="AD983">
        <v>0</v>
      </c>
      <c r="AE983">
        <v>0</v>
      </c>
    </row>
    <row r="984" spans="1:31" x14ac:dyDescent="0.2">
      <c r="A984">
        <v>1674</v>
      </c>
      <c r="B984">
        <v>1</v>
      </c>
      <c r="C984" t="s">
        <v>501</v>
      </c>
      <c r="D984" t="s">
        <v>403</v>
      </c>
      <c r="E984">
        <v>41121</v>
      </c>
      <c r="F984">
        <v>40420</v>
      </c>
      <c r="G984" t="s">
        <v>561</v>
      </c>
      <c r="H984">
        <v>0</v>
      </c>
      <c r="I984">
        <v>0</v>
      </c>
      <c r="J984">
        <v>0</v>
      </c>
      <c r="K984">
        <v>0</v>
      </c>
      <c r="L984">
        <v>0</v>
      </c>
      <c r="M984">
        <v>0</v>
      </c>
      <c r="N984">
        <v>0</v>
      </c>
      <c r="O984">
        <v>0</v>
      </c>
      <c r="P984">
        <v>0</v>
      </c>
      <c r="Q984">
        <v>0</v>
      </c>
      <c r="R984">
        <v>0</v>
      </c>
      <c r="S984">
        <v>0</v>
      </c>
      <c r="T984">
        <v>0</v>
      </c>
      <c r="U984">
        <v>0</v>
      </c>
      <c r="V984">
        <v>0</v>
      </c>
      <c r="W984">
        <v>0</v>
      </c>
      <c r="X984">
        <v>0</v>
      </c>
      <c r="Y984">
        <v>0</v>
      </c>
      <c r="Z984">
        <v>0</v>
      </c>
      <c r="AA984">
        <v>0</v>
      </c>
      <c r="AB984">
        <v>0</v>
      </c>
      <c r="AC984">
        <v>0</v>
      </c>
      <c r="AD984">
        <v>0</v>
      </c>
      <c r="AE984">
        <v>0</v>
      </c>
    </row>
    <row r="985" spans="1:31" x14ac:dyDescent="0.2">
      <c r="A985">
        <v>1679</v>
      </c>
      <c r="B985">
        <v>1</v>
      </c>
      <c r="C985" t="s">
        <v>502</v>
      </c>
      <c r="D985" t="s">
        <v>405</v>
      </c>
      <c r="E985">
        <v>41403</v>
      </c>
      <c r="F985">
        <v>40420</v>
      </c>
      <c r="G985" t="s">
        <v>561</v>
      </c>
      <c r="H985">
        <v>20750</v>
      </c>
      <c r="I985">
        <v>20750</v>
      </c>
      <c r="J985">
        <v>20750</v>
      </c>
      <c r="K985">
        <v>20750</v>
      </c>
      <c r="L985">
        <v>20750</v>
      </c>
      <c r="M985">
        <v>20750</v>
      </c>
      <c r="N985">
        <v>20750</v>
      </c>
      <c r="O985">
        <v>20750</v>
      </c>
      <c r="P985">
        <v>20750</v>
      </c>
      <c r="Q985">
        <v>20750</v>
      </c>
      <c r="R985">
        <v>20750</v>
      </c>
      <c r="S985">
        <v>21750</v>
      </c>
      <c r="T985">
        <v>16660</v>
      </c>
      <c r="U985">
        <v>16600</v>
      </c>
      <c r="V985">
        <v>16660</v>
      </c>
      <c r="W985">
        <v>16660</v>
      </c>
      <c r="X985">
        <v>16660</v>
      </c>
      <c r="Y985">
        <v>16660</v>
      </c>
      <c r="Z985">
        <v>16660</v>
      </c>
      <c r="AA985">
        <v>16660</v>
      </c>
      <c r="AB985">
        <v>16660</v>
      </c>
      <c r="AC985">
        <v>16660</v>
      </c>
      <c r="AD985">
        <v>16660</v>
      </c>
      <c r="AE985">
        <v>16800</v>
      </c>
    </row>
    <row r="986" spans="1:31" x14ac:dyDescent="0.2">
      <c r="A986">
        <v>1682</v>
      </c>
      <c r="B986">
        <v>1</v>
      </c>
      <c r="C986" t="s">
        <v>503</v>
      </c>
      <c r="D986" t="s">
        <v>403</v>
      </c>
      <c r="E986">
        <v>41123</v>
      </c>
      <c r="F986">
        <v>40420</v>
      </c>
      <c r="G986" t="s">
        <v>561</v>
      </c>
      <c r="H986">
        <v>0</v>
      </c>
      <c r="I986">
        <v>0</v>
      </c>
      <c r="J986">
        <v>0</v>
      </c>
      <c r="K986">
        <v>0</v>
      </c>
      <c r="L986">
        <v>0</v>
      </c>
      <c r="M986">
        <v>0</v>
      </c>
      <c r="N986">
        <v>0</v>
      </c>
      <c r="O986">
        <v>0</v>
      </c>
      <c r="P986">
        <v>0</v>
      </c>
      <c r="Q986">
        <v>0</v>
      </c>
      <c r="R986">
        <v>0</v>
      </c>
      <c r="S986">
        <v>0</v>
      </c>
      <c r="T986">
        <v>0</v>
      </c>
      <c r="U986">
        <v>0</v>
      </c>
      <c r="V986">
        <v>0</v>
      </c>
      <c r="W986">
        <v>0</v>
      </c>
      <c r="X986">
        <v>0</v>
      </c>
      <c r="Y986">
        <v>0</v>
      </c>
      <c r="Z986">
        <v>0</v>
      </c>
      <c r="AA986">
        <v>0</v>
      </c>
      <c r="AB986">
        <v>0</v>
      </c>
      <c r="AC986">
        <v>0</v>
      </c>
      <c r="AD986">
        <v>0</v>
      </c>
      <c r="AE986">
        <v>0</v>
      </c>
    </row>
    <row r="987" spans="1:31" x14ac:dyDescent="0.2">
      <c r="A987">
        <v>1686</v>
      </c>
      <c r="B987">
        <v>1</v>
      </c>
      <c r="C987" t="s">
        <v>504</v>
      </c>
      <c r="D987" t="s">
        <v>403</v>
      </c>
      <c r="E987">
        <v>41123</v>
      </c>
      <c r="F987">
        <v>40420</v>
      </c>
      <c r="G987" t="s">
        <v>561</v>
      </c>
      <c r="H987">
        <v>0</v>
      </c>
      <c r="I987">
        <v>0</v>
      </c>
      <c r="J987">
        <v>0</v>
      </c>
      <c r="K987">
        <v>0</v>
      </c>
      <c r="L987">
        <v>0</v>
      </c>
      <c r="M987">
        <v>0</v>
      </c>
      <c r="N987">
        <v>0</v>
      </c>
      <c r="O987">
        <v>0</v>
      </c>
      <c r="P987">
        <v>0</v>
      </c>
      <c r="Q987">
        <v>0</v>
      </c>
      <c r="R987">
        <v>0</v>
      </c>
      <c r="S987">
        <v>0</v>
      </c>
      <c r="T987">
        <v>0</v>
      </c>
      <c r="U987">
        <v>0</v>
      </c>
      <c r="V987">
        <v>0</v>
      </c>
      <c r="W987">
        <v>0</v>
      </c>
      <c r="X987">
        <v>0</v>
      </c>
      <c r="Y987">
        <v>0</v>
      </c>
      <c r="Z987">
        <v>0</v>
      </c>
      <c r="AA987">
        <v>0</v>
      </c>
      <c r="AB987">
        <v>0</v>
      </c>
      <c r="AC987">
        <v>0</v>
      </c>
      <c r="AD987">
        <v>0</v>
      </c>
      <c r="AE987">
        <v>0</v>
      </c>
    </row>
    <row r="988" spans="1:31" x14ac:dyDescent="0.2">
      <c r="A988">
        <v>1687</v>
      </c>
      <c r="B988">
        <v>1</v>
      </c>
      <c r="C988" t="s">
        <v>505</v>
      </c>
      <c r="D988" t="s">
        <v>403</v>
      </c>
      <c r="E988">
        <v>41121</v>
      </c>
      <c r="F988">
        <v>40420</v>
      </c>
      <c r="G988" t="s">
        <v>561</v>
      </c>
      <c r="H988">
        <v>0</v>
      </c>
      <c r="I988">
        <v>0</v>
      </c>
      <c r="J988">
        <v>0</v>
      </c>
      <c r="K988">
        <v>0</v>
      </c>
      <c r="L988">
        <v>0</v>
      </c>
      <c r="M988">
        <v>0</v>
      </c>
      <c r="N988">
        <v>0</v>
      </c>
      <c r="O988">
        <v>0</v>
      </c>
      <c r="P988">
        <v>0</v>
      </c>
      <c r="Q988">
        <v>0</v>
      </c>
      <c r="R988">
        <v>0</v>
      </c>
      <c r="S988">
        <v>0</v>
      </c>
      <c r="T988">
        <v>10000</v>
      </c>
      <c r="U988">
        <v>0</v>
      </c>
      <c r="V988">
        <v>0</v>
      </c>
      <c r="W988">
        <v>0</v>
      </c>
      <c r="X988">
        <v>0</v>
      </c>
      <c r="Y988">
        <v>0</v>
      </c>
      <c r="Z988">
        <v>0</v>
      </c>
      <c r="AA988">
        <v>0</v>
      </c>
      <c r="AB988">
        <v>0</v>
      </c>
      <c r="AC988">
        <v>0</v>
      </c>
      <c r="AD988">
        <v>0</v>
      </c>
      <c r="AE988">
        <v>0</v>
      </c>
    </row>
    <row r="989" spans="1:31" x14ac:dyDescent="0.2">
      <c r="A989">
        <v>1689</v>
      </c>
      <c r="B989">
        <v>1</v>
      </c>
      <c r="C989" t="s">
        <v>506</v>
      </c>
      <c r="D989" t="s">
        <v>405</v>
      </c>
      <c r="E989">
        <v>41401</v>
      </c>
      <c r="F989">
        <v>40420</v>
      </c>
      <c r="G989" t="s">
        <v>561</v>
      </c>
      <c r="H989">
        <v>0</v>
      </c>
      <c r="I989">
        <v>0</v>
      </c>
      <c r="J989">
        <v>0</v>
      </c>
      <c r="K989">
        <v>0</v>
      </c>
      <c r="L989">
        <v>0</v>
      </c>
      <c r="M989">
        <v>0</v>
      </c>
      <c r="N989">
        <v>0</v>
      </c>
      <c r="O989">
        <v>0</v>
      </c>
      <c r="P989">
        <v>0</v>
      </c>
      <c r="Q989">
        <v>0</v>
      </c>
      <c r="R989">
        <v>0</v>
      </c>
      <c r="S989">
        <v>0</v>
      </c>
      <c r="T989">
        <v>0</v>
      </c>
      <c r="U989">
        <v>0</v>
      </c>
      <c r="V989">
        <v>0</v>
      </c>
      <c r="W989">
        <v>0</v>
      </c>
      <c r="X989">
        <v>0</v>
      </c>
      <c r="Y989">
        <v>0</v>
      </c>
      <c r="Z989">
        <v>0</v>
      </c>
      <c r="AA989">
        <v>0</v>
      </c>
      <c r="AB989">
        <v>0</v>
      </c>
      <c r="AC989">
        <v>0</v>
      </c>
      <c r="AD989">
        <v>0</v>
      </c>
      <c r="AE989">
        <v>0</v>
      </c>
    </row>
    <row r="990" spans="1:31" x14ac:dyDescent="0.2">
      <c r="A990">
        <v>1693</v>
      </c>
      <c r="B990">
        <v>1</v>
      </c>
      <c r="C990" t="s">
        <v>507</v>
      </c>
      <c r="D990" t="s">
        <v>405</v>
      </c>
      <c r="E990">
        <v>41403</v>
      </c>
      <c r="F990">
        <v>40420</v>
      </c>
      <c r="G990" t="s">
        <v>561</v>
      </c>
      <c r="H990">
        <v>0</v>
      </c>
      <c r="I990">
        <v>0</v>
      </c>
      <c r="J990">
        <v>0</v>
      </c>
      <c r="K990">
        <v>0</v>
      </c>
      <c r="L990">
        <v>0</v>
      </c>
      <c r="M990">
        <v>0</v>
      </c>
      <c r="N990">
        <v>0</v>
      </c>
      <c r="O990">
        <v>0</v>
      </c>
      <c r="P990">
        <v>0</v>
      </c>
      <c r="Q990">
        <v>0</v>
      </c>
      <c r="R990">
        <v>0</v>
      </c>
      <c r="S990">
        <v>0</v>
      </c>
      <c r="T990">
        <v>0</v>
      </c>
      <c r="U990">
        <v>0</v>
      </c>
      <c r="V990">
        <v>0</v>
      </c>
      <c r="W990">
        <v>0</v>
      </c>
      <c r="X990">
        <v>0</v>
      </c>
      <c r="Y990">
        <v>0</v>
      </c>
      <c r="Z990">
        <v>0</v>
      </c>
      <c r="AA990">
        <v>0</v>
      </c>
      <c r="AB990">
        <v>0</v>
      </c>
      <c r="AC990">
        <v>0</v>
      </c>
      <c r="AD990">
        <v>0</v>
      </c>
      <c r="AE990">
        <v>0</v>
      </c>
    </row>
    <row r="991" spans="1:31" x14ac:dyDescent="0.2">
      <c r="A991">
        <v>1695</v>
      </c>
      <c r="B991">
        <v>1</v>
      </c>
      <c r="C991" t="s">
        <v>508</v>
      </c>
      <c r="D991" t="s">
        <v>403</v>
      </c>
      <c r="E991">
        <v>41121</v>
      </c>
      <c r="F991">
        <v>40420</v>
      </c>
      <c r="G991" t="s">
        <v>561</v>
      </c>
      <c r="H991">
        <v>0</v>
      </c>
      <c r="I991">
        <v>0</v>
      </c>
      <c r="J991">
        <v>0</v>
      </c>
      <c r="K991">
        <v>0</v>
      </c>
      <c r="L991">
        <v>0</v>
      </c>
      <c r="M991">
        <v>0</v>
      </c>
      <c r="N991">
        <v>0</v>
      </c>
      <c r="O991">
        <v>0</v>
      </c>
      <c r="P991">
        <v>0</v>
      </c>
      <c r="Q991">
        <v>0</v>
      </c>
      <c r="R991">
        <v>0</v>
      </c>
      <c r="S991">
        <v>0</v>
      </c>
      <c r="T991">
        <v>0</v>
      </c>
      <c r="U991">
        <v>0</v>
      </c>
      <c r="V991">
        <v>0</v>
      </c>
      <c r="W991">
        <v>0</v>
      </c>
      <c r="X991">
        <v>0</v>
      </c>
      <c r="Y991">
        <v>0</v>
      </c>
      <c r="Z991">
        <v>0</v>
      </c>
      <c r="AA991">
        <v>0</v>
      </c>
      <c r="AB991">
        <v>0</v>
      </c>
      <c r="AC991">
        <v>0</v>
      </c>
      <c r="AD991">
        <v>0</v>
      </c>
      <c r="AE991">
        <v>0</v>
      </c>
    </row>
    <row r="992" spans="1:31" x14ac:dyDescent="0.2">
      <c r="A992">
        <v>1696</v>
      </c>
      <c r="B992">
        <v>1</v>
      </c>
      <c r="C992" t="s">
        <v>509</v>
      </c>
      <c r="D992" t="s">
        <v>403</v>
      </c>
      <c r="E992">
        <v>41121</v>
      </c>
      <c r="F992">
        <v>40420</v>
      </c>
      <c r="G992" t="s">
        <v>561</v>
      </c>
      <c r="H992">
        <v>0</v>
      </c>
      <c r="I992">
        <v>0</v>
      </c>
      <c r="J992">
        <v>0</v>
      </c>
      <c r="K992">
        <v>0</v>
      </c>
      <c r="L992">
        <v>0</v>
      </c>
      <c r="M992">
        <v>0</v>
      </c>
      <c r="N992">
        <v>0</v>
      </c>
      <c r="O992">
        <v>0</v>
      </c>
      <c r="P992">
        <v>0</v>
      </c>
      <c r="Q992">
        <v>0</v>
      </c>
      <c r="R992">
        <v>0</v>
      </c>
      <c r="S992">
        <v>0</v>
      </c>
      <c r="T992">
        <v>0</v>
      </c>
      <c r="U992">
        <v>0</v>
      </c>
      <c r="V992">
        <v>0</v>
      </c>
      <c r="W992">
        <v>0</v>
      </c>
      <c r="X992">
        <v>0</v>
      </c>
      <c r="Y992">
        <v>0</v>
      </c>
      <c r="Z992">
        <v>0</v>
      </c>
      <c r="AA992">
        <v>0</v>
      </c>
      <c r="AB992">
        <v>0</v>
      </c>
      <c r="AC992">
        <v>0</v>
      </c>
      <c r="AD992">
        <v>0</v>
      </c>
      <c r="AE992">
        <v>0</v>
      </c>
    </row>
    <row r="993" spans="1:31" x14ac:dyDescent="0.2">
      <c r="A993">
        <v>1697</v>
      </c>
      <c r="B993">
        <v>1</v>
      </c>
      <c r="C993" t="s">
        <v>510</v>
      </c>
      <c r="D993" t="s">
        <v>403</v>
      </c>
      <c r="E993">
        <v>41122</v>
      </c>
      <c r="F993">
        <v>40420</v>
      </c>
      <c r="G993" t="s">
        <v>561</v>
      </c>
      <c r="H993">
        <v>0</v>
      </c>
      <c r="I993">
        <v>0</v>
      </c>
      <c r="J993">
        <v>0</v>
      </c>
      <c r="K993">
        <v>0</v>
      </c>
      <c r="L993">
        <v>0</v>
      </c>
      <c r="M993">
        <v>0</v>
      </c>
      <c r="N993">
        <v>0</v>
      </c>
      <c r="O993">
        <v>0</v>
      </c>
      <c r="P993">
        <v>0</v>
      </c>
      <c r="Q993">
        <v>0</v>
      </c>
      <c r="R993">
        <v>0</v>
      </c>
      <c r="S993">
        <v>0</v>
      </c>
      <c r="T993">
        <v>0</v>
      </c>
      <c r="U993">
        <v>0</v>
      </c>
      <c r="V993">
        <v>0</v>
      </c>
      <c r="W993">
        <v>0</v>
      </c>
      <c r="X993">
        <v>0</v>
      </c>
      <c r="Y993">
        <v>0</v>
      </c>
      <c r="Z993">
        <v>0</v>
      </c>
      <c r="AA993">
        <v>0</v>
      </c>
      <c r="AB993">
        <v>0</v>
      </c>
      <c r="AC993">
        <v>0</v>
      </c>
      <c r="AD993">
        <v>0</v>
      </c>
      <c r="AE993">
        <v>0</v>
      </c>
    </row>
    <row r="994" spans="1:31" x14ac:dyDescent="0.2">
      <c r="A994">
        <v>1700</v>
      </c>
      <c r="B994">
        <v>1</v>
      </c>
      <c r="C994" t="s">
        <v>570</v>
      </c>
      <c r="D994" t="s">
        <v>514</v>
      </c>
      <c r="E994">
        <v>45000</v>
      </c>
      <c r="F994">
        <v>40450</v>
      </c>
      <c r="G994" t="s">
        <v>561</v>
      </c>
      <c r="H994">
        <v>0</v>
      </c>
      <c r="I994">
        <v>0</v>
      </c>
      <c r="J994">
        <v>0</v>
      </c>
      <c r="K994">
        <v>0</v>
      </c>
      <c r="L994">
        <v>0</v>
      </c>
      <c r="M994">
        <v>0</v>
      </c>
      <c r="N994">
        <v>0</v>
      </c>
      <c r="O994">
        <v>0</v>
      </c>
      <c r="P994">
        <v>0</v>
      </c>
      <c r="Q994">
        <v>0</v>
      </c>
      <c r="R994">
        <v>0</v>
      </c>
      <c r="S994">
        <v>0</v>
      </c>
      <c r="T994">
        <v>0</v>
      </c>
      <c r="U994">
        <v>0</v>
      </c>
      <c r="V994">
        <v>0</v>
      </c>
      <c r="W994">
        <v>0</v>
      </c>
      <c r="X994">
        <v>0</v>
      </c>
      <c r="Y994">
        <v>0</v>
      </c>
      <c r="Z994">
        <v>0</v>
      </c>
      <c r="AA994">
        <v>0</v>
      </c>
      <c r="AB994">
        <v>0</v>
      </c>
      <c r="AC994">
        <v>0</v>
      </c>
      <c r="AD994">
        <v>0</v>
      </c>
      <c r="AE994">
        <v>0</v>
      </c>
    </row>
    <row r="995" spans="1:31" x14ac:dyDescent="0.2">
      <c r="A995">
        <v>1707</v>
      </c>
      <c r="B995">
        <v>1</v>
      </c>
      <c r="C995" t="s">
        <v>571</v>
      </c>
      <c r="D995" t="s">
        <v>231</v>
      </c>
      <c r="E995">
        <v>45000</v>
      </c>
      <c r="F995">
        <v>40450</v>
      </c>
      <c r="G995" t="s">
        <v>561</v>
      </c>
      <c r="H995">
        <v>0</v>
      </c>
      <c r="I995">
        <v>0</v>
      </c>
      <c r="J995">
        <v>0</v>
      </c>
      <c r="K995">
        <v>0</v>
      </c>
      <c r="L995">
        <v>0</v>
      </c>
      <c r="M995">
        <v>0</v>
      </c>
      <c r="N995">
        <v>0</v>
      </c>
      <c r="O995">
        <v>0</v>
      </c>
      <c r="P995">
        <v>0</v>
      </c>
      <c r="Q995">
        <v>0</v>
      </c>
      <c r="R995">
        <v>0</v>
      </c>
      <c r="S995">
        <v>0</v>
      </c>
      <c r="T995">
        <v>0</v>
      </c>
      <c r="U995">
        <v>0</v>
      </c>
      <c r="V995">
        <v>0</v>
      </c>
      <c r="W995">
        <v>0</v>
      </c>
      <c r="X995">
        <v>0</v>
      </c>
      <c r="Y995">
        <v>0</v>
      </c>
      <c r="Z995">
        <v>0</v>
      </c>
      <c r="AA995">
        <v>0</v>
      </c>
      <c r="AB995">
        <v>0</v>
      </c>
      <c r="AC995">
        <v>0</v>
      </c>
      <c r="AD995">
        <v>0</v>
      </c>
      <c r="AE995">
        <v>0</v>
      </c>
    </row>
    <row r="996" spans="1:31" x14ac:dyDescent="0.2">
      <c r="A996">
        <v>1708</v>
      </c>
      <c r="B996">
        <v>1</v>
      </c>
      <c r="C996" t="s">
        <v>511</v>
      </c>
      <c r="D996" t="s">
        <v>231</v>
      </c>
      <c r="E996">
        <v>45000</v>
      </c>
      <c r="F996">
        <v>40450</v>
      </c>
      <c r="G996" t="s">
        <v>561</v>
      </c>
      <c r="H996">
        <v>0</v>
      </c>
      <c r="I996">
        <v>0</v>
      </c>
      <c r="J996">
        <v>0</v>
      </c>
      <c r="K996">
        <v>0</v>
      </c>
      <c r="L996">
        <v>0</v>
      </c>
      <c r="M996">
        <v>0</v>
      </c>
      <c r="N996">
        <v>0</v>
      </c>
      <c r="O996">
        <v>0</v>
      </c>
      <c r="P996">
        <v>0</v>
      </c>
      <c r="Q996">
        <v>0</v>
      </c>
      <c r="R996">
        <v>0</v>
      </c>
      <c r="S996">
        <v>0</v>
      </c>
      <c r="T996">
        <v>0</v>
      </c>
      <c r="U996">
        <v>0</v>
      </c>
      <c r="V996">
        <v>0</v>
      </c>
      <c r="W996">
        <v>0</v>
      </c>
      <c r="X996">
        <v>0</v>
      </c>
      <c r="Y996">
        <v>0</v>
      </c>
      <c r="Z996">
        <v>0</v>
      </c>
      <c r="AA996">
        <v>0</v>
      </c>
      <c r="AB996">
        <v>0</v>
      </c>
      <c r="AC996">
        <v>0</v>
      </c>
      <c r="AD996">
        <v>5000</v>
      </c>
      <c r="AE996">
        <v>5000</v>
      </c>
    </row>
    <row r="997" spans="1:31" x14ac:dyDescent="0.2">
      <c r="A997">
        <v>1719</v>
      </c>
      <c r="B997">
        <v>1</v>
      </c>
      <c r="C997" t="s">
        <v>572</v>
      </c>
      <c r="D997" t="s">
        <v>231</v>
      </c>
      <c r="E997">
        <v>45000</v>
      </c>
      <c r="F997">
        <v>40450</v>
      </c>
      <c r="G997" t="s">
        <v>561</v>
      </c>
      <c r="H997">
        <v>0</v>
      </c>
      <c r="I997">
        <v>0</v>
      </c>
      <c r="J997">
        <v>0</v>
      </c>
      <c r="K997">
        <v>0</v>
      </c>
      <c r="L997">
        <v>0</v>
      </c>
      <c r="M997">
        <v>0</v>
      </c>
      <c r="N997">
        <v>0</v>
      </c>
      <c r="O997">
        <v>0</v>
      </c>
      <c r="P997">
        <v>0</v>
      </c>
      <c r="Q997">
        <v>0</v>
      </c>
      <c r="R997">
        <v>0</v>
      </c>
      <c r="S997">
        <v>0</v>
      </c>
      <c r="T997">
        <v>0</v>
      </c>
      <c r="U997">
        <v>0</v>
      </c>
      <c r="V997">
        <v>0</v>
      </c>
      <c r="W997">
        <v>0</v>
      </c>
      <c r="X997">
        <v>0</v>
      </c>
      <c r="Y997">
        <v>0</v>
      </c>
      <c r="Z997">
        <v>0</v>
      </c>
      <c r="AA997">
        <v>0</v>
      </c>
      <c r="AB997">
        <v>0</v>
      </c>
      <c r="AC997">
        <v>5100</v>
      </c>
      <c r="AD997">
        <v>5100</v>
      </c>
      <c r="AE997">
        <v>0</v>
      </c>
    </row>
    <row r="998" spans="1:31" x14ac:dyDescent="0.2">
      <c r="A998">
        <v>1723</v>
      </c>
      <c r="B998">
        <v>1</v>
      </c>
      <c r="C998" t="s">
        <v>573</v>
      </c>
      <c r="D998" t="s">
        <v>231</v>
      </c>
      <c r="E998">
        <v>45000</v>
      </c>
      <c r="F998">
        <v>40450</v>
      </c>
      <c r="G998" t="s">
        <v>561</v>
      </c>
      <c r="H998">
        <v>0</v>
      </c>
      <c r="I998">
        <v>0</v>
      </c>
      <c r="J998">
        <v>0</v>
      </c>
      <c r="K998">
        <v>0</v>
      </c>
      <c r="L998">
        <v>0</v>
      </c>
      <c r="M998">
        <v>0</v>
      </c>
      <c r="N998">
        <v>0</v>
      </c>
      <c r="O998">
        <v>0</v>
      </c>
      <c r="P998">
        <v>0</v>
      </c>
      <c r="Q998">
        <v>0</v>
      </c>
      <c r="R998">
        <v>0</v>
      </c>
      <c r="S998">
        <v>0</v>
      </c>
      <c r="T998">
        <v>0</v>
      </c>
      <c r="U998">
        <v>0</v>
      </c>
      <c r="V998">
        <v>0</v>
      </c>
      <c r="W998">
        <v>0</v>
      </c>
      <c r="X998">
        <v>0</v>
      </c>
      <c r="Y998">
        <v>0</v>
      </c>
      <c r="Z998">
        <v>0</v>
      </c>
      <c r="AA998">
        <v>0</v>
      </c>
      <c r="AB998">
        <v>0</v>
      </c>
      <c r="AC998">
        <v>0</v>
      </c>
      <c r="AD998">
        <v>0</v>
      </c>
      <c r="AE998">
        <v>0</v>
      </c>
    </row>
    <row r="999" spans="1:31" x14ac:dyDescent="0.2">
      <c r="A999">
        <v>1734</v>
      </c>
      <c r="B999">
        <v>1</v>
      </c>
      <c r="C999" t="s">
        <v>574</v>
      </c>
      <c r="D999" t="s">
        <v>231</v>
      </c>
      <c r="E999">
        <v>45000</v>
      </c>
      <c r="F999">
        <v>40450</v>
      </c>
      <c r="G999" t="s">
        <v>561</v>
      </c>
      <c r="H999">
        <v>0</v>
      </c>
      <c r="I999">
        <v>0</v>
      </c>
      <c r="J999">
        <v>0</v>
      </c>
      <c r="K999">
        <v>0</v>
      </c>
      <c r="L999">
        <v>0</v>
      </c>
      <c r="M999">
        <v>0</v>
      </c>
      <c r="N999">
        <v>0</v>
      </c>
      <c r="O999">
        <v>0</v>
      </c>
      <c r="P999">
        <v>0</v>
      </c>
      <c r="Q999">
        <v>0</v>
      </c>
      <c r="R999">
        <v>0</v>
      </c>
      <c r="S999">
        <v>0</v>
      </c>
      <c r="T999">
        <v>0</v>
      </c>
      <c r="U999">
        <v>0</v>
      </c>
      <c r="V999">
        <v>0</v>
      </c>
      <c r="W999">
        <v>0</v>
      </c>
      <c r="X999">
        <v>0</v>
      </c>
      <c r="Y999">
        <v>0</v>
      </c>
      <c r="Z999">
        <v>0</v>
      </c>
      <c r="AA999">
        <v>0</v>
      </c>
      <c r="AB999">
        <v>0</v>
      </c>
      <c r="AC999">
        <v>0</v>
      </c>
      <c r="AD999">
        <v>6250</v>
      </c>
      <c r="AE999">
        <v>6250</v>
      </c>
    </row>
    <row r="1000" spans="1:31" x14ac:dyDescent="0.2">
      <c r="A1000">
        <v>1735</v>
      </c>
      <c r="B1000">
        <v>1</v>
      </c>
      <c r="C1000" t="s">
        <v>516</v>
      </c>
      <c r="D1000" t="s">
        <v>231</v>
      </c>
      <c r="E1000">
        <v>45000</v>
      </c>
      <c r="F1000">
        <v>40450</v>
      </c>
      <c r="G1000" t="s">
        <v>561</v>
      </c>
      <c r="H1000">
        <v>0</v>
      </c>
      <c r="I1000">
        <v>0</v>
      </c>
      <c r="J1000">
        <v>0</v>
      </c>
      <c r="K1000">
        <v>0</v>
      </c>
      <c r="L1000">
        <v>0</v>
      </c>
      <c r="M1000">
        <v>0</v>
      </c>
      <c r="N1000">
        <v>0</v>
      </c>
      <c r="O1000">
        <v>0</v>
      </c>
      <c r="P1000">
        <v>0</v>
      </c>
      <c r="Q1000">
        <v>0</v>
      </c>
      <c r="R1000">
        <v>0</v>
      </c>
      <c r="S1000">
        <v>0</v>
      </c>
      <c r="T1000">
        <v>0</v>
      </c>
      <c r="U1000">
        <v>0</v>
      </c>
      <c r="V1000">
        <v>0</v>
      </c>
      <c r="W1000">
        <v>0</v>
      </c>
      <c r="X1000">
        <v>0</v>
      </c>
      <c r="Y1000">
        <v>0</v>
      </c>
      <c r="Z1000">
        <v>0</v>
      </c>
      <c r="AA1000">
        <v>0</v>
      </c>
      <c r="AB1000">
        <v>25000</v>
      </c>
      <c r="AC1000">
        <v>50000</v>
      </c>
      <c r="AD1000">
        <v>50000</v>
      </c>
      <c r="AE1000">
        <v>0</v>
      </c>
    </row>
    <row r="1001" spans="1:31" x14ac:dyDescent="0.2">
      <c r="A1001">
        <v>1737</v>
      </c>
      <c r="B1001">
        <v>1</v>
      </c>
      <c r="C1001" t="s">
        <v>517</v>
      </c>
      <c r="D1001" t="s">
        <v>231</v>
      </c>
      <c r="E1001">
        <v>45000</v>
      </c>
      <c r="F1001">
        <v>40450</v>
      </c>
      <c r="G1001" t="s">
        <v>561</v>
      </c>
      <c r="H1001">
        <v>0</v>
      </c>
      <c r="I1001">
        <v>0</v>
      </c>
      <c r="J1001">
        <v>0</v>
      </c>
      <c r="K1001">
        <v>0</v>
      </c>
      <c r="L1001">
        <v>0</v>
      </c>
      <c r="M1001">
        <v>0</v>
      </c>
      <c r="N1001">
        <v>0</v>
      </c>
      <c r="O1001">
        <v>0</v>
      </c>
      <c r="P1001">
        <v>0</v>
      </c>
      <c r="Q1001">
        <v>0</v>
      </c>
      <c r="R1001">
        <v>0</v>
      </c>
      <c r="S1001">
        <v>0</v>
      </c>
      <c r="T1001">
        <v>0</v>
      </c>
      <c r="U1001">
        <v>0</v>
      </c>
      <c r="V1001">
        <v>0</v>
      </c>
      <c r="W1001">
        <v>0</v>
      </c>
      <c r="X1001">
        <v>0</v>
      </c>
      <c r="Y1001">
        <v>0</v>
      </c>
      <c r="Z1001">
        <v>0</v>
      </c>
      <c r="AA1001">
        <v>0</v>
      </c>
      <c r="AB1001">
        <v>0</v>
      </c>
      <c r="AC1001">
        <v>0</v>
      </c>
      <c r="AD1001">
        <v>0</v>
      </c>
      <c r="AE1001">
        <v>0</v>
      </c>
    </row>
    <row r="1002" spans="1:31" x14ac:dyDescent="0.2">
      <c r="A1002">
        <v>1738</v>
      </c>
      <c r="B1002">
        <v>1</v>
      </c>
      <c r="C1002" t="s">
        <v>575</v>
      </c>
      <c r="D1002" t="s">
        <v>231</v>
      </c>
      <c r="E1002">
        <v>45000</v>
      </c>
      <c r="F1002">
        <v>40450</v>
      </c>
      <c r="G1002" t="s">
        <v>561</v>
      </c>
      <c r="H1002">
        <v>0</v>
      </c>
      <c r="I1002">
        <v>0</v>
      </c>
      <c r="J1002">
        <v>0</v>
      </c>
      <c r="K1002">
        <v>0</v>
      </c>
      <c r="L1002">
        <v>0</v>
      </c>
      <c r="M1002">
        <v>0</v>
      </c>
      <c r="N1002">
        <v>0</v>
      </c>
      <c r="O1002">
        <v>0</v>
      </c>
      <c r="P1002">
        <v>0</v>
      </c>
      <c r="Q1002">
        <v>0</v>
      </c>
      <c r="R1002">
        <v>0</v>
      </c>
      <c r="S1002">
        <v>0</v>
      </c>
      <c r="T1002">
        <v>0</v>
      </c>
      <c r="U1002">
        <v>0</v>
      </c>
      <c r="V1002">
        <v>0</v>
      </c>
      <c r="W1002">
        <v>0</v>
      </c>
      <c r="X1002">
        <v>0</v>
      </c>
      <c r="Y1002">
        <v>0</v>
      </c>
      <c r="Z1002">
        <v>0</v>
      </c>
      <c r="AA1002">
        <v>0</v>
      </c>
      <c r="AB1002">
        <v>0</v>
      </c>
      <c r="AC1002">
        <v>1250</v>
      </c>
      <c r="AD1002">
        <v>1250</v>
      </c>
      <c r="AE1002">
        <v>0</v>
      </c>
    </row>
    <row r="1003" spans="1:31" x14ac:dyDescent="0.2">
      <c r="A1003">
        <v>1741</v>
      </c>
      <c r="B1003">
        <v>1</v>
      </c>
      <c r="C1003" t="s">
        <v>576</v>
      </c>
      <c r="D1003" t="s">
        <v>231</v>
      </c>
      <c r="E1003">
        <v>45000</v>
      </c>
      <c r="F1003">
        <v>40450</v>
      </c>
      <c r="G1003" t="s">
        <v>561</v>
      </c>
      <c r="H1003">
        <v>0</v>
      </c>
      <c r="I1003">
        <v>0</v>
      </c>
      <c r="J1003">
        <v>0</v>
      </c>
      <c r="K1003">
        <v>0</v>
      </c>
      <c r="L1003">
        <v>0</v>
      </c>
      <c r="M1003">
        <v>0</v>
      </c>
      <c r="N1003">
        <v>0</v>
      </c>
      <c r="O1003">
        <v>0</v>
      </c>
      <c r="P1003">
        <v>0</v>
      </c>
      <c r="Q1003">
        <v>0</v>
      </c>
      <c r="R1003">
        <v>0</v>
      </c>
      <c r="S1003">
        <v>0</v>
      </c>
      <c r="T1003">
        <v>0</v>
      </c>
      <c r="U1003">
        <v>0</v>
      </c>
      <c r="V1003">
        <v>0</v>
      </c>
      <c r="W1003">
        <v>0</v>
      </c>
      <c r="X1003">
        <v>0</v>
      </c>
      <c r="Y1003">
        <v>0</v>
      </c>
      <c r="Z1003">
        <v>0</v>
      </c>
      <c r="AA1003">
        <v>0</v>
      </c>
      <c r="AB1003">
        <v>0</v>
      </c>
      <c r="AC1003">
        <v>3833</v>
      </c>
      <c r="AD1003">
        <v>3750</v>
      </c>
      <c r="AE1003">
        <v>750</v>
      </c>
    </row>
    <row r="1004" spans="1:31" x14ac:dyDescent="0.2">
      <c r="A1004">
        <v>1743</v>
      </c>
      <c r="B1004">
        <v>1</v>
      </c>
      <c r="C1004" t="s">
        <v>518</v>
      </c>
      <c r="D1004" t="s">
        <v>231</v>
      </c>
      <c r="E1004">
        <v>45000</v>
      </c>
      <c r="F1004">
        <v>40450</v>
      </c>
      <c r="G1004" t="s">
        <v>561</v>
      </c>
      <c r="H1004">
        <v>0</v>
      </c>
      <c r="I1004">
        <v>0</v>
      </c>
      <c r="J1004">
        <v>0</v>
      </c>
      <c r="K1004">
        <v>0</v>
      </c>
      <c r="L1004">
        <v>0</v>
      </c>
      <c r="M1004">
        <v>0</v>
      </c>
      <c r="N1004">
        <v>0</v>
      </c>
      <c r="O1004">
        <v>0</v>
      </c>
      <c r="P1004">
        <v>0</v>
      </c>
      <c r="Q1004">
        <v>0</v>
      </c>
      <c r="R1004">
        <v>0</v>
      </c>
      <c r="S1004">
        <v>0</v>
      </c>
      <c r="T1004">
        <v>0</v>
      </c>
      <c r="U1004">
        <v>0</v>
      </c>
      <c r="V1004">
        <v>0</v>
      </c>
      <c r="W1004">
        <v>0</v>
      </c>
      <c r="X1004">
        <v>0</v>
      </c>
      <c r="Y1004">
        <v>0</v>
      </c>
      <c r="Z1004">
        <v>0</v>
      </c>
      <c r="AA1004">
        <v>0</v>
      </c>
      <c r="AB1004">
        <v>0</v>
      </c>
      <c r="AC1004">
        <v>0</v>
      </c>
      <c r="AD1004">
        <v>0</v>
      </c>
      <c r="AE1004">
        <v>0</v>
      </c>
    </row>
    <row r="1005" spans="1:31" x14ac:dyDescent="0.2">
      <c r="A1005">
        <v>1744</v>
      </c>
      <c r="B1005">
        <v>1</v>
      </c>
      <c r="C1005" t="s">
        <v>519</v>
      </c>
      <c r="D1005" t="s">
        <v>231</v>
      </c>
      <c r="E1005">
        <v>45000</v>
      </c>
      <c r="F1005">
        <v>40450</v>
      </c>
      <c r="G1005" t="s">
        <v>561</v>
      </c>
      <c r="H1005">
        <v>0</v>
      </c>
      <c r="I1005">
        <v>0</v>
      </c>
      <c r="J1005">
        <v>0</v>
      </c>
      <c r="K1005">
        <v>0</v>
      </c>
      <c r="L1005">
        <v>0</v>
      </c>
      <c r="M1005">
        <v>0</v>
      </c>
      <c r="N1005">
        <v>0</v>
      </c>
      <c r="O1005">
        <v>0</v>
      </c>
      <c r="P1005">
        <v>0</v>
      </c>
      <c r="Q1005">
        <v>0</v>
      </c>
      <c r="R1005">
        <v>0</v>
      </c>
      <c r="S1005">
        <v>0</v>
      </c>
      <c r="T1005">
        <v>0</v>
      </c>
      <c r="U1005">
        <v>0</v>
      </c>
      <c r="V1005">
        <v>0</v>
      </c>
      <c r="W1005">
        <v>0</v>
      </c>
      <c r="X1005">
        <v>0</v>
      </c>
      <c r="Y1005">
        <v>0</v>
      </c>
      <c r="Z1005">
        <v>0</v>
      </c>
      <c r="AA1005">
        <v>0</v>
      </c>
      <c r="AB1005">
        <v>12500</v>
      </c>
      <c r="AC1005">
        <v>1250</v>
      </c>
      <c r="AD1005">
        <v>0</v>
      </c>
      <c r="AE1005">
        <v>0</v>
      </c>
    </row>
    <row r="1006" spans="1:31" x14ac:dyDescent="0.2">
      <c r="A1006">
        <v>1747</v>
      </c>
      <c r="B1006">
        <v>1</v>
      </c>
      <c r="C1006" t="s">
        <v>520</v>
      </c>
      <c r="D1006" t="s">
        <v>231</v>
      </c>
      <c r="E1006">
        <v>45000</v>
      </c>
      <c r="F1006">
        <v>40450</v>
      </c>
      <c r="G1006" t="s">
        <v>561</v>
      </c>
      <c r="H1006">
        <v>0</v>
      </c>
      <c r="I1006">
        <v>0</v>
      </c>
      <c r="J1006">
        <v>0</v>
      </c>
      <c r="K1006">
        <v>0</v>
      </c>
      <c r="L1006">
        <v>0</v>
      </c>
      <c r="M1006">
        <v>0</v>
      </c>
      <c r="N1006">
        <v>0</v>
      </c>
      <c r="O1006">
        <v>0</v>
      </c>
      <c r="P1006">
        <v>0</v>
      </c>
      <c r="Q1006">
        <v>0</v>
      </c>
      <c r="R1006">
        <v>0</v>
      </c>
      <c r="S1006">
        <v>0</v>
      </c>
      <c r="T1006">
        <v>0</v>
      </c>
      <c r="U1006">
        <v>0</v>
      </c>
      <c r="V1006">
        <v>0</v>
      </c>
      <c r="W1006">
        <v>0</v>
      </c>
      <c r="X1006">
        <v>0</v>
      </c>
      <c r="Y1006">
        <v>0</v>
      </c>
      <c r="Z1006">
        <v>0</v>
      </c>
      <c r="AA1006">
        <v>0</v>
      </c>
      <c r="AB1006">
        <v>0</v>
      </c>
      <c r="AC1006">
        <v>0</v>
      </c>
      <c r="AD1006">
        <v>0</v>
      </c>
      <c r="AE1006">
        <v>0</v>
      </c>
    </row>
    <row r="1007" spans="1:31" x14ac:dyDescent="0.2">
      <c r="A1007">
        <v>1751</v>
      </c>
      <c r="B1007">
        <v>1</v>
      </c>
      <c r="C1007" t="s">
        <v>577</v>
      </c>
      <c r="D1007" t="s">
        <v>231</v>
      </c>
      <c r="E1007">
        <v>45000</v>
      </c>
      <c r="F1007">
        <v>40450</v>
      </c>
      <c r="G1007" t="s">
        <v>561</v>
      </c>
      <c r="H1007">
        <v>0</v>
      </c>
      <c r="I1007">
        <v>0</v>
      </c>
      <c r="J1007">
        <v>0</v>
      </c>
      <c r="K1007">
        <v>0</v>
      </c>
      <c r="L1007">
        <v>0</v>
      </c>
      <c r="M1007">
        <v>0</v>
      </c>
      <c r="N1007">
        <v>0</v>
      </c>
      <c r="O1007">
        <v>0</v>
      </c>
      <c r="P1007">
        <v>0</v>
      </c>
      <c r="Q1007">
        <v>0</v>
      </c>
      <c r="R1007">
        <v>0</v>
      </c>
      <c r="S1007">
        <v>0</v>
      </c>
      <c r="T1007">
        <v>0</v>
      </c>
      <c r="U1007">
        <v>0</v>
      </c>
      <c r="V1007">
        <v>0</v>
      </c>
      <c r="W1007">
        <v>0</v>
      </c>
      <c r="X1007">
        <v>0</v>
      </c>
      <c r="Y1007">
        <v>0</v>
      </c>
      <c r="Z1007">
        <v>0</v>
      </c>
      <c r="AA1007">
        <v>0</v>
      </c>
      <c r="AB1007">
        <v>0</v>
      </c>
      <c r="AC1007">
        <v>0</v>
      </c>
      <c r="AD1007">
        <v>0</v>
      </c>
      <c r="AE1007">
        <v>0</v>
      </c>
    </row>
    <row r="1008" spans="1:31" x14ac:dyDescent="0.2">
      <c r="A1008">
        <v>1753</v>
      </c>
      <c r="B1008">
        <v>1</v>
      </c>
      <c r="C1008" t="s">
        <v>522</v>
      </c>
      <c r="D1008" t="s">
        <v>231</v>
      </c>
      <c r="E1008">
        <v>45000</v>
      </c>
      <c r="F1008">
        <v>40450</v>
      </c>
      <c r="G1008" t="s">
        <v>561</v>
      </c>
      <c r="H1008">
        <v>0</v>
      </c>
      <c r="I1008">
        <v>0</v>
      </c>
      <c r="J1008">
        <v>0</v>
      </c>
      <c r="K1008">
        <v>0</v>
      </c>
      <c r="L1008">
        <v>0</v>
      </c>
      <c r="M1008">
        <v>0</v>
      </c>
      <c r="N1008">
        <v>0</v>
      </c>
      <c r="O1008">
        <v>0</v>
      </c>
      <c r="P1008">
        <v>0</v>
      </c>
      <c r="Q1008">
        <v>0</v>
      </c>
      <c r="R1008">
        <v>0</v>
      </c>
      <c r="S1008">
        <v>0</v>
      </c>
      <c r="T1008">
        <v>0</v>
      </c>
      <c r="U1008">
        <v>0</v>
      </c>
      <c r="V1008">
        <v>0</v>
      </c>
      <c r="W1008">
        <v>0</v>
      </c>
      <c r="X1008">
        <v>0</v>
      </c>
      <c r="Y1008">
        <v>0</v>
      </c>
      <c r="Z1008">
        <v>0</v>
      </c>
      <c r="AA1008">
        <v>0</v>
      </c>
      <c r="AB1008">
        <v>62500</v>
      </c>
      <c r="AC1008">
        <v>62500</v>
      </c>
      <c r="AD1008">
        <v>0</v>
      </c>
      <c r="AE1008">
        <v>0</v>
      </c>
    </row>
    <row r="1009" spans="1:31" x14ac:dyDescent="0.2">
      <c r="A1009">
        <v>1757</v>
      </c>
      <c r="B1009">
        <v>1</v>
      </c>
      <c r="C1009" t="s">
        <v>524</v>
      </c>
      <c r="D1009" t="s">
        <v>231</v>
      </c>
      <c r="E1009">
        <v>45000</v>
      </c>
      <c r="F1009">
        <v>40450</v>
      </c>
      <c r="G1009" t="s">
        <v>561</v>
      </c>
      <c r="H1009">
        <v>0</v>
      </c>
      <c r="I1009">
        <v>0</v>
      </c>
      <c r="J1009">
        <v>0</v>
      </c>
      <c r="K1009">
        <v>0</v>
      </c>
      <c r="L1009">
        <v>0</v>
      </c>
      <c r="M1009">
        <v>0</v>
      </c>
      <c r="N1009">
        <v>0</v>
      </c>
      <c r="O1009">
        <v>0</v>
      </c>
      <c r="P1009">
        <v>0</v>
      </c>
      <c r="Q1009">
        <v>0</v>
      </c>
      <c r="R1009">
        <v>0</v>
      </c>
      <c r="S1009">
        <v>0</v>
      </c>
      <c r="T1009">
        <v>0</v>
      </c>
      <c r="U1009">
        <v>0</v>
      </c>
      <c r="V1009">
        <v>0</v>
      </c>
      <c r="W1009">
        <v>0</v>
      </c>
      <c r="X1009">
        <v>0</v>
      </c>
      <c r="Y1009">
        <v>0</v>
      </c>
      <c r="Z1009">
        <v>0</v>
      </c>
      <c r="AA1009">
        <v>0</v>
      </c>
      <c r="AB1009">
        <v>0</v>
      </c>
      <c r="AC1009">
        <v>25000</v>
      </c>
      <c r="AD1009">
        <v>21000</v>
      </c>
      <c r="AE1009">
        <v>0</v>
      </c>
    </row>
    <row r="1010" spans="1:31" x14ac:dyDescent="0.2">
      <c r="A1010">
        <v>1763</v>
      </c>
      <c r="B1010">
        <v>1</v>
      </c>
      <c r="C1010" t="s">
        <v>578</v>
      </c>
      <c r="D1010" t="s">
        <v>231</v>
      </c>
      <c r="E1010">
        <v>45000</v>
      </c>
      <c r="F1010">
        <v>40450</v>
      </c>
      <c r="G1010" t="s">
        <v>561</v>
      </c>
      <c r="H1010">
        <v>0</v>
      </c>
      <c r="I1010">
        <v>0</v>
      </c>
      <c r="J1010">
        <v>0</v>
      </c>
      <c r="K1010">
        <v>0</v>
      </c>
      <c r="L1010">
        <v>0</v>
      </c>
      <c r="M1010">
        <v>0</v>
      </c>
      <c r="N1010">
        <v>0</v>
      </c>
      <c r="O1010">
        <v>0</v>
      </c>
      <c r="P1010">
        <v>0</v>
      </c>
      <c r="Q1010">
        <v>0</v>
      </c>
      <c r="R1010">
        <v>0</v>
      </c>
      <c r="S1010">
        <v>0</v>
      </c>
      <c r="T1010">
        <v>0</v>
      </c>
      <c r="U1010">
        <v>0</v>
      </c>
      <c r="V1010">
        <v>0</v>
      </c>
      <c r="W1010">
        <v>0</v>
      </c>
      <c r="X1010">
        <v>0</v>
      </c>
      <c r="Y1010">
        <v>0</v>
      </c>
      <c r="Z1010">
        <v>0</v>
      </c>
      <c r="AA1010">
        <v>0</v>
      </c>
      <c r="AB1010">
        <v>0</v>
      </c>
      <c r="AC1010">
        <v>0</v>
      </c>
      <c r="AD1010">
        <v>0</v>
      </c>
      <c r="AE1010">
        <v>0</v>
      </c>
    </row>
    <row r="1011" spans="1:31" x14ac:dyDescent="0.2">
      <c r="A1011">
        <v>1768</v>
      </c>
      <c r="B1011">
        <v>1</v>
      </c>
      <c r="C1011" t="s">
        <v>579</v>
      </c>
      <c r="D1011" t="s">
        <v>231</v>
      </c>
      <c r="E1011">
        <v>45000</v>
      </c>
      <c r="F1011">
        <v>40450</v>
      </c>
      <c r="G1011" t="s">
        <v>561</v>
      </c>
      <c r="H1011">
        <v>0</v>
      </c>
      <c r="I1011">
        <v>0</v>
      </c>
      <c r="J1011">
        <v>0</v>
      </c>
      <c r="K1011">
        <v>0</v>
      </c>
      <c r="L1011">
        <v>0</v>
      </c>
      <c r="M1011">
        <v>0</v>
      </c>
      <c r="N1011">
        <v>0</v>
      </c>
      <c r="O1011">
        <v>0</v>
      </c>
      <c r="P1011">
        <v>0</v>
      </c>
      <c r="Q1011">
        <v>0</v>
      </c>
      <c r="R1011">
        <v>0</v>
      </c>
      <c r="S1011">
        <v>0</v>
      </c>
      <c r="T1011">
        <v>0</v>
      </c>
      <c r="U1011">
        <v>0</v>
      </c>
      <c r="V1011">
        <v>0</v>
      </c>
      <c r="W1011">
        <v>0</v>
      </c>
      <c r="X1011">
        <v>0</v>
      </c>
      <c r="Y1011">
        <v>0</v>
      </c>
      <c r="Z1011">
        <v>0</v>
      </c>
      <c r="AA1011">
        <v>0</v>
      </c>
      <c r="AB1011">
        <v>0</v>
      </c>
      <c r="AC1011">
        <v>0</v>
      </c>
      <c r="AD1011">
        <v>0</v>
      </c>
      <c r="AE1011">
        <v>0</v>
      </c>
    </row>
    <row r="1012" spans="1:31" x14ac:dyDescent="0.2">
      <c r="A1012">
        <v>1775</v>
      </c>
      <c r="B1012">
        <v>1</v>
      </c>
      <c r="C1012" t="s">
        <v>580</v>
      </c>
      <c r="D1012" t="s">
        <v>231</v>
      </c>
      <c r="E1012">
        <v>45000</v>
      </c>
      <c r="F1012">
        <v>40450</v>
      </c>
      <c r="G1012" t="s">
        <v>561</v>
      </c>
      <c r="H1012">
        <v>0</v>
      </c>
      <c r="I1012">
        <v>0</v>
      </c>
      <c r="J1012">
        <v>0</v>
      </c>
      <c r="K1012">
        <v>0</v>
      </c>
      <c r="L1012">
        <v>0</v>
      </c>
      <c r="M1012">
        <v>0</v>
      </c>
      <c r="N1012">
        <v>0</v>
      </c>
      <c r="O1012">
        <v>0</v>
      </c>
      <c r="P1012">
        <v>0</v>
      </c>
      <c r="Q1012">
        <v>0</v>
      </c>
      <c r="R1012">
        <v>0</v>
      </c>
      <c r="S1012">
        <v>0</v>
      </c>
      <c r="T1012">
        <v>0</v>
      </c>
      <c r="U1012">
        <v>0</v>
      </c>
      <c r="V1012">
        <v>0</v>
      </c>
      <c r="W1012">
        <v>0</v>
      </c>
      <c r="X1012">
        <v>0</v>
      </c>
      <c r="Y1012">
        <v>0</v>
      </c>
      <c r="Z1012">
        <v>0</v>
      </c>
      <c r="AA1012">
        <v>0</v>
      </c>
      <c r="AB1012">
        <v>3000</v>
      </c>
      <c r="AC1012">
        <v>3000</v>
      </c>
      <c r="AD1012">
        <v>0</v>
      </c>
      <c r="AE1012">
        <v>0</v>
      </c>
    </row>
    <row r="1013" spans="1:31" x14ac:dyDescent="0.2">
      <c r="A1013">
        <v>1783</v>
      </c>
      <c r="B1013">
        <v>1</v>
      </c>
      <c r="C1013" t="s">
        <v>525</v>
      </c>
      <c r="D1013" t="s">
        <v>231</v>
      </c>
      <c r="E1013">
        <v>45000</v>
      </c>
      <c r="F1013">
        <v>40450</v>
      </c>
      <c r="G1013" t="s">
        <v>561</v>
      </c>
      <c r="H1013">
        <v>0</v>
      </c>
      <c r="I1013">
        <v>0</v>
      </c>
      <c r="J1013">
        <v>0</v>
      </c>
      <c r="K1013">
        <v>0</v>
      </c>
      <c r="L1013">
        <v>0</v>
      </c>
      <c r="M1013">
        <v>0</v>
      </c>
      <c r="N1013">
        <v>0</v>
      </c>
      <c r="O1013">
        <v>0</v>
      </c>
      <c r="P1013">
        <v>0</v>
      </c>
      <c r="Q1013">
        <v>0</v>
      </c>
      <c r="R1013">
        <v>0</v>
      </c>
      <c r="S1013">
        <v>0</v>
      </c>
      <c r="T1013">
        <v>0</v>
      </c>
      <c r="U1013">
        <v>0</v>
      </c>
      <c r="V1013">
        <v>0</v>
      </c>
      <c r="W1013">
        <v>0</v>
      </c>
      <c r="X1013">
        <v>0</v>
      </c>
      <c r="Y1013">
        <v>0</v>
      </c>
      <c r="Z1013">
        <v>0</v>
      </c>
      <c r="AA1013">
        <v>0</v>
      </c>
      <c r="AB1013">
        <v>0</v>
      </c>
      <c r="AC1013">
        <v>0</v>
      </c>
      <c r="AD1013">
        <v>0</v>
      </c>
      <c r="AE1013">
        <v>0</v>
      </c>
    </row>
    <row r="1014" spans="1:31" x14ac:dyDescent="0.2">
      <c r="A1014">
        <v>1784</v>
      </c>
      <c r="B1014">
        <v>1</v>
      </c>
      <c r="C1014" t="s">
        <v>581</v>
      </c>
      <c r="D1014" t="s">
        <v>231</v>
      </c>
      <c r="E1014">
        <v>45000</v>
      </c>
      <c r="F1014">
        <v>40450</v>
      </c>
      <c r="G1014" t="s">
        <v>561</v>
      </c>
      <c r="H1014">
        <v>0</v>
      </c>
      <c r="I1014">
        <v>0</v>
      </c>
      <c r="J1014">
        <v>0</v>
      </c>
      <c r="K1014">
        <v>0</v>
      </c>
      <c r="L1014">
        <v>0</v>
      </c>
      <c r="M1014">
        <v>0</v>
      </c>
      <c r="N1014">
        <v>0</v>
      </c>
      <c r="O1014">
        <v>0</v>
      </c>
      <c r="P1014">
        <v>0</v>
      </c>
      <c r="Q1014">
        <v>0</v>
      </c>
      <c r="R1014">
        <v>0</v>
      </c>
      <c r="S1014">
        <v>0</v>
      </c>
      <c r="T1014">
        <v>0</v>
      </c>
      <c r="U1014">
        <v>0</v>
      </c>
      <c r="V1014">
        <v>0</v>
      </c>
      <c r="W1014">
        <v>0</v>
      </c>
      <c r="X1014">
        <v>0</v>
      </c>
      <c r="Y1014">
        <v>0</v>
      </c>
      <c r="Z1014">
        <v>0</v>
      </c>
      <c r="AA1014">
        <v>0</v>
      </c>
      <c r="AB1014">
        <v>0</v>
      </c>
      <c r="AC1014">
        <v>3750</v>
      </c>
      <c r="AD1014">
        <v>3750</v>
      </c>
      <c r="AE1014">
        <v>0</v>
      </c>
    </row>
    <row r="1015" spans="1:31" x14ac:dyDescent="0.2">
      <c r="A1015">
        <v>1786</v>
      </c>
      <c r="B1015">
        <v>1</v>
      </c>
      <c r="C1015" t="s">
        <v>526</v>
      </c>
      <c r="D1015" t="s">
        <v>231</v>
      </c>
      <c r="E1015">
        <v>45000</v>
      </c>
      <c r="F1015">
        <v>40450</v>
      </c>
      <c r="G1015" t="s">
        <v>561</v>
      </c>
      <c r="H1015">
        <v>0</v>
      </c>
      <c r="I1015">
        <v>0</v>
      </c>
      <c r="J1015">
        <v>0</v>
      </c>
      <c r="K1015">
        <v>0</v>
      </c>
      <c r="L1015">
        <v>0</v>
      </c>
      <c r="M1015">
        <v>0</v>
      </c>
      <c r="N1015">
        <v>0</v>
      </c>
      <c r="O1015">
        <v>0</v>
      </c>
      <c r="P1015">
        <v>0</v>
      </c>
      <c r="Q1015">
        <v>0</v>
      </c>
      <c r="R1015">
        <v>0</v>
      </c>
      <c r="S1015">
        <v>0</v>
      </c>
      <c r="T1015">
        <v>0</v>
      </c>
      <c r="U1015">
        <v>0</v>
      </c>
      <c r="V1015">
        <v>0</v>
      </c>
      <c r="W1015">
        <v>0</v>
      </c>
      <c r="X1015">
        <v>0</v>
      </c>
      <c r="Y1015">
        <v>0</v>
      </c>
      <c r="Z1015">
        <v>0</v>
      </c>
      <c r="AA1015">
        <v>0</v>
      </c>
      <c r="AB1015">
        <v>0</v>
      </c>
      <c r="AC1015">
        <v>0</v>
      </c>
      <c r="AD1015">
        <v>0</v>
      </c>
      <c r="AE1015">
        <v>0</v>
      </c>
    </row>
    <row r="1016" spans="1:31" x14ac:dyDescent="0.2">
      <c r="A1016">
        <v>1787</v>
      </c>
      <c r="B1016">
        <v>1</v>
      </c>
      <c r="C1016" t="s">
        <v>527</v>
      </c>
      <c r="D1016" t="s">
        <v>231</v>
      </c>
      <c r="E1016">
        <v>45000</v>
      </c>
      <c r="F1016">
        <v>40450</v>
      </c>
      <c r="G1016" t="s">
        <v>561</v>
      </c>
      <c r="H1016">
        <v>0</v>
      </c>
      <c r="I1016">
        <v>0</v>
      </c>
      <c r="J1016">
        <v>0</v>
      </c>
      <c r="K1016">
        <v>0</v>
      </c>
      <c r="L1016">
        <v>0</v>
      </c>
      <c r="M1016">
        <v>0</v>
      </c>
      <c r="N1016">
        <v>0</v>
      </c>
      <c r="O1016">
        <v>0</v>
      </c>
      <c r="P1016">
        <v>0</v>
      </c>
      <c r="Q1016">
        <v>0</v>
      </c>
      <c r="R1016">
        <v>0</v>
      </c>
      <c r="S1016">
        <v>0</v>
      </c>
      <c r="T1016">
        <v>0</v>
      </c>
      <c r="U1016">
        <v>0</v>
      </c>
      <c r="V1016">
        <v>0</v>
      </c>
      <c r="W1016">
        <v>0</v>
      </c>
      <c r="X1016">
        <v>0</v>
      </c>
      <c r="Y1016">
        <v>0</v>
      </c>
      <c r="Z1016">
        <v>0</v>
      </c>
      <c r="AA1016">
        <v>0</v>
      </c>
      <c r="AB1016">
        <v>0</v>
      </c>
      <c r="AC1016">
        <v>0</v>
      </c>
      <c r="AD1016">
        <v>0</v>
      </c>
      <c r="AE1016">
        <v>0</v>
      </c>
    </row>
    <row r="1017" spans="1:31" x14ac:dyDescent="0.2">
      <c r="A1017">
        <v>1791</v>
      </c>
      <c r="B1017">
        <v>1</v>
      </c>
      <c r="C1017" t="s">
        <v>529</v>
      </c>
      <c r="D1017" t="s">
        <v>231</v>
      </c>
      <c r="E1017">
        <v>45000</v>
      </c>
      <c r="F1017">
        <v>40450</v>
      </c>
      <c r="G1017" t="s">
        <v>561</v>
      </c>
      <c r="H1017">
        <v>0</v>
      </c>
      <c r="I1017">
        <v>0</v>
      </c>
      <c r="J1017">
        <v>0</v>
      </c>
      <c r="K1017">
        <v>0</v>
      </c>
      <c r="L1017">
        <v>0</v>
      </c>
      <c r="M1017">
        <v>0</v>
      </c>
      <c r="N1017">
        <v>0</v>
      </c>
      <c r="O1017">
        <v>0</v>
      </c>
      <c r="P1017">
        <v>0</v>
      </c>
      <c r="Q1017">
        <v>0</v>
      </c>
      <c r="R1017">
        <v>0</v>
      </c>
      <c r="S1017">
        <v>0</v>
      </c>
      <c r="T1017">
        <v>0</v>
      </c>
      <c r="U1017">
        <v>0</v>
      </c>
      <c r="V1017">
        <v>0</v>
      </c>
      <c r="W1017">
        <v>0</v>
      </c>
      <c r="X1017">
        <v>0</v>
      </c>
      <c r="Y1017">
        <v>0</v>
      </c>
      <c r="Z1017">
        <v>0</v>
      </c>
      <c r="AA1017">
        <v>0</v>
      </c>
      <c r="AB1017">
        <v>0</v>
      </c>
      <c r="AC1017">
        <v>0</v>
      </c>
      <c r="AD1017">
        <v>0</v>
      </c>
      <c r="AE1017">
        <v>0</v>
      </c>
    </row>
    <row r="1018" spans="1:31" x14ac:dyDescent="0.2">
      <c r="A1018">
        <v>1793</v>
      </c>
      <c r="B1018">
        <v>1</v>
      </c>
      <c r="C1018" t="s">
        <v>530</v>
      </c>
      <c r="D1018" t="s">
        <v>231</v>
      </c>
      <c r="E1018">
        <v>45000</v>
      </c>
      <c r="F1018">
        <v>40450</v>
      </c>
      <c r="G1018" t="s">
        <v>561</v>
      </c>
      <c r="H1018">
        <v>0</v>
      </c>
      <c r="I1018">
        <v>0</v>
      </c>
      <c r="J1018">
        <v>0</v>
      </c>
      <c r="K1018">
        <v>0</v>
      </c>
      <c r="L1018">
        <v>0</v>
      </c>
      <c r="M1018">
        <v>0</v>
      </c>
      <c r="N1018">
        <v>0</v>
      </c>
      <c r="O1018">
        <v>0</v>
      </c>
      <c r="P1018">
        <v>0</v>
      </c>
      <c r="Q1018">
        <v>0</v>
      </c>
      <c r="R1018">
        <v>0</v>
      </c>
      <c r="S1018">
        <v>0</v>
      </c>
      <c r="T1018">
        <v>0</v>
      </c>
      <c r="U1018">
        <v>0</v>
      </c>
      <c r="V1018">
        <v>0</v>
      </c>
      <c r="W1018">
        <v>0</v>
      </c>
      <c r="X1018">
        <v>0</v>
      </c>
      <c r="Y1018">
        <v>0</v>
      </c>
      <c r="Z1018">
        <v>0</v>
      </c>
      <c r="AA1018">
        <v>0</v>
      </c>
      <c r="AB1018">
        <v>0</v>
      </c>
      <c r="AC1018">
        <v>0</v>
      </c>
      <c r="AD1018">
        <v>0</v>
      </c>
      <c r="AE1018">
        <v>0</v>
      </c>
    </row>
    <row r="1019" spans="1:31" x14ac:dyDescent="0.2">
      <c r="A1019">
        <v>1794</v>
      </c>
      <c r="B1019">
        <v>1</v>
      </c>
      <c r="C1019" t="s">
        <v>531</v>
      </c>
      <c r="D1019" t="s">
        <v>231</v>
      </c>
      <c r="E1019">
        <v>45000</v>
      </c>
      <c r="F1019">
        <v>40450</v>
      </c>
      <c r="G1019" t="s">
        <v>561</v>
      </c>
      <c r="H1019">
        <v>0</v>
      </c>
      <c r="I1019">
        <v>0</v>
      </c>
      <c r="J1019">
        <v>0</v>
      </c>
      <c r="K1019">
        <v>0</v>
      </c>
      <c r="L1019">
        <v>0</v>
      </c>
      <c r="M1019">
        <v>0</v>
      </c>
      <c r="N1019">
        <v>0</v>
      </c>
      <c r="O1019">
        <v>0</v>
      </c>
      <c r="P1019">
        <v>0</v>
      </c>
      <c r="Q1019">
        <v>0</v>
      </c>
      <c r="R1019">
        <v>0</v>
      </c>
      <c r="S1019">
        <v>0</v>
      </c>
      <c r="T1019">
        <v>0</v>
      </c>
      <c r="U1019">
        <v>0</v>
      </c>
      <c r="V1019">
        <v>0</v>
      </c>
      <c r="W1019">
        <v>0</v>
      </c>
      <c r="X1019">
        <v>0</v>
      </c>
      <c r="Y1019">
        <v>0</v>
      </c>
      <c r="Z1019">
        <v>0</v>
      </c>
      <c r="AA1019">
        <v>0</v>
      </c>
      <c r="AB1019">
        <v>0</v>
      </c>
      <c r="AC1019">
        <v>0</v>
      </c>
      <c r="AD1019">
        <v>0</v>
      </c>
      <c r="AE1019">
        <v>0</v>
      </c>
    </row>
    <row r="1020" spans="1:31" x14ac:dyDescent="0.2">
      <c r="A1020">
        <v>1795</v>
      </c>
      <c r="B1020">
        <v>1</v>
      </c>
      <c r="C1020" t="s">
        <v>532</v>
      </c>
      <c r="D1020" t="s">
        <v>231</v>
      </c>
      <c r="E1020">
        <v>45000</v>
      </c>
      <c r="F1020">
        <v>40450</v>
      </c>
      <c r="G1020" t="s">
        <v>561</v>
      </c>
      <c r="H1020">
        <v>0</v>
      </c>
      <c r="I1020">
        <v>0</v>
      </c>
      <c r="J1020">
        <v>0</v>
      </c>
      <c r="K1020">
        <v>0</v>
      </c>
      <c r="L1020">
        <v>0</v>
      </c>
      <c r="M1020">
        <v>0</v>
      </c>
      <c r="N1020">
        <v>0</v>
      </c>
      <c r="O1020">
        <v>0</v>
      </c>
      <c r="P1020">
        <v>0</v>
      </c>
      <c r="Q1020">
        <v>0</v>
      </c>
      <c r="R1020">
        <v>0</v>
      </c>
      <c r="S1020">
        <v>0</v>
      </c>
      <c r="T1020">
        <v>0</v>
      </c>
      <c r="U1020">
        <v>0</v>
      </c>
      <c r="V1020">
        <v>0</v>
      </c>
      <c r="W1020">
        <v>0</v>
      </c>
      <c r="X1020">
        <v>0</v>
      </c>
      <c r="Y1020">
        <v>0</v>
      </c>
      <c r="Z1020">
        <v>0</v>
      </c>
      <c r="AA1020">
        <v>0</v>
      </c>
      <c r="AB1020">
        <v>0</v>
      </c>
      <c r="AC1020">
        <v>0</v>
      </c>
      <c r="AD1020">
        <v>0</v>
      </c>
      <c r="AE1020">
        <v>0</v>
      </c>
    </row>
    <row r="1021" spans="1:31" x14ac:dyDescent="0.2">
      <c r="A1021">
        <v>1798</v>
      </c>
      <c r="B1021">
        <v>1</v>
      </c>
      <c r="C1021" t="s">
        <v>582</v>
      </c>
      <c r="D1021" t="s">
        <v>231</v>
      </c>
      <c r="E1021">
        <v>45000</v>
      </c>
      <c r="F1021">
        <v>40450</v>
      </c>
      <c r="G1021" t="s">
        <v>561</v>
      </c>
      <c r="H1021">
        <v>0</v>
      </c>
      <c r="I1021">
        <v>0</v>
      </c>
      <c r="J1021">
        <v>0</v>
      </c>
      <c r="K1021">
        <v>0</v>
      </c>
      <c r="L1021">
        <v>0</v>
      </c>
      <c r="M1021">
        <v>0</v>
      </c>
      <c r="N1021">
        <v>0</v>
      </c>
      <c r="O1021">
        <v>0</v>
      </c>
      <c r="P1021">
        <v>0</v>
      </c>
      <c r="Q1021">
        <v>0</v>
      </c>
      <c r="R1021">
        <v>0</v>
      </c>
      <c r="S1021">
        <v>0</v>
      </c>
      <c r="T1021">
        <v>0</v>
      </c>
      <c r="U1021">
        <v>0</v>
      </c>
      <c r="V1021">
        <v>0</v>
      </c>
      <c r="W1021">
        <v>0</v>
      </c>
      <c r="X1021">
        <v>0</v>
      </c>
      <c r="Y1021">
        <v>0</v>
      </c>
      <c r="Z1021">
        <v>0</v>
      </c>
      <c r="AA1021">
        <v>0</v>
      </c>
      <c r="AB1021">
        <v>12500</v>
      </c>
      <c r="AC1021">
        <v>12500</v>
      </c>
      <c r="AD1021">
        <v>0</v>
      </c>
      <c r="AE1021">
        <v>0</v>
      </c>
    </row>
    <row r="1022" spans="1:31" x14ac:dyDescent="0.2">
      <c r="A1022">
        <v>1808</v>
      </c>
      <c r="B1022">
        <v>1</v>
      </c>
      <c r="C1022" t="s">
        <v>533</v>
      </c>
      <c r="D1022" t="s">
        <v>446</v>
      </c>
      <c r="E1022">
        <v>44000</v>
      </c>
      <c r="F1022">
        <v>40440</v>
      </c>
      <c r="G1022" t="s">
        <v>561</v>
      </c>
      <c r="H1022">
        <v>0</v>
      </c>
      <c r="I1022">
        <v>0</v>
      </c>
      <c r="J1022">
        <v>0</v>
      </c>
      <c r="K1022">
        <v>0</v>
      </c>
      <c r="L1022">
        <v>0</v>
      </c>
      <c r="M1022">
        <v>0</v>
      </c>
      <c r="N1022">
        <v>0</v>
      </c>
      <c r="O1022">
        <v>0</v>
      </c>
      <c r="P1022">
        <v>0</v>
      </c>
      <c r="Q1022">
        <v>0</v>
      </c>
      <c r="R1022">
        <v>0</v>
      </c>
      <c r="S1022">
        <v>0</v>
      </c>
      <c r="T1022">
        <v>0</v>
      </c>
      <c r="U1022">
        <v>0</v>
      </c>
      <c r="V1022">
        <v>0</v>
      </c>
      <c r="W1022">
        <v>0</v>
      </c>
      <c r="X1022">
        <v>0</v>
      </c>
      <c r="Y1022">
        <v>0</v>
      </c>
      <c r="Z1022">
        <v>0</v>
      </c>
      <c r="AA1022">
        <v>0</v>
      </c>
      <c r="AB1022">
        <v>0</v>
      </c>
      <c r="AC1022">
        <v>0</v>
      </c>
      <c r="AD1022">
        <v>0</v>
      </c>
      <c r="AE1022">
        <v>0</v>
      </c>
    </row>
    <row r="1023" spans="1:31" x14ac:dyDescent="0.2">
      <c r="A1023">
        <v>1811</v>
      </c>
      <c r="B1023">
        <v>1</v>
      </c>
      <c r="C1023" t="s">
        <v>534</v>
      </c>
      <c r="D1023" t="s">
        <v>446</v>
      </c>
      <c r="E1023">
        <v>44000</v>
      </c>
      <c r="F1023">
        <v>40440</v>
      </c>
      <c r="G1023" t="s">
        <v>561</v>
      </c>
      <c r="H1023">
        <v>0</v>
      </c>
      <c r="I1023">
        <v>0</v>
      </c>
      <c r="J1023">
        <v>0</v>
      </c>
      <c r="K1023">
        <v>0</v>
      </c>
      <c r="L1023">
        <v>0</v>
      </c>
      <c r="M1023">
        <v>0</v>
      </c>
      <c r="N1023">
        <v>0</v>
      </c>
      <c r="O1023">
        <v>0</v>
      </c>
      <c r="P1023">
        <v>0</v>
      </c>
      <c r="Q1023">
        <v>0</v>
      </c>
      <c r="R1023">
        <v>0</v>
      </c>
      <c r="S1023">
        <v>0</v>
      </c>
      <c r="T1023">
        <v>0</v>
      </c>
      <c r="U1023">
        <v>0</v>
      </c>
      <c r="V1023">
        <v>0</v>
      </c>
      <c r="W1023">
        <v>0</v>
      </c>
      <c r="X1023">
        <v>0</v>
      </c>
      <c r="Y1023">
        <v>0</v>
      </c>
      <c r="Z1023">
        <v>0</v>
      </c>
      <c r="AA1023">
        <v>0</v>
      </c>
      <c r="AB1023">
        <v>0</v>
      </c>
      <c r="AC1023">
        <v>0</v>
      </c>
      <c r="AD1023">
        <v>0</v>
      </c>
      <c r="AE1023">
        <v>0</v>
      </c>
    </row>
    <row r="1024" spans="1:31" x14ac:dyDescent="0.2">
      <c r="A1024">
        <v>1811</v>
      </c>
      <c r="B1024">
        <v>2</v>
      </c>
      <c r="C1024" t="s">
        <v>534</v>
      </c>
      <c r="D1024" t="s">
        <v>446</v>
      </c>
      <c r="E1024">
        <v>44000</v>
      </c>
      <c r="F1024">
        <v>40440</v>
      </c>
      <c r="G1024" t="s">
        <v>561</v>
      </c>
      <c r="H1024">
        <v>0</v>
      </c>
      <c r="I1024">
        <v>0</v>
      </c>
      <c r="J1024">
        <v>0</v>
      </c>
      <c r="K1024">
        <v>0</v>
      </c>
      <c r="L1024">
        <v>0</v>
      </c>
      <c r="M1024">
        <v>0</v>
      </c>
      <c r="N1024">
        <v>0</v>
      </c>
      <c r="O1024">
        <v>0</v>
      </c>
      <c r="P1024">
        <v>0</v>
      </c>
      <c r="Q1024">
        <v>0</v>
      </c>
      <c r="R1024">
        <v>0</v>
      </c>
      <c r="S1024">
        <v>0</v>
      </c>
      <c r="T1024">
        <v>0</v>
      </c>
      <c r="U1024">
        <v>0</v>
      </c>
      <c r="V1024">
        <v>0</v>
      </c>
      <c r="W1024">
        <v>0</v>
      </c>
      <c r="X1024">
        <v>0</v>
      </c>
      <c r="Y1024">
        <v>0</v>
      </c>
      <c r="Z1024">
        <v>0</v>
      </c>
      <c r="AA1024">
        <v>0</v>
      </c>
      <c r="AB1024">
        <v>0</v>
      </c>
      <c r="AC1024">
        <v>0</v>
      </c>
      <c r="AD1024">
        <v>0</v>
      </c>
      <c r="AE1024">
        <v>0</v>
      </c>
    </row>
    <row r="1025" spans="1:31" x14ac:dyDescent="0.2">
      <c r="A1025">
        <v>1812</v>
      </c>
      <c r="B1025">
        <v>1</v>
      </c>
      <c r="C1025" t="s">
        <v>535</v>
      </c>
      <c r="D1025" t="s">
        <v>446</v>
      </c>
      <c r="E1025">
        <v>44000</v>
      </c>
      <c r="F1025">
        <v>40440</v>
      </c>
      <c r="G1025" t="s">
        <v>561</v>
      </c>
      <c r="H1025">
        <v>0</v>
      </c>
      <c r="I1025">
        <v>0</v>
      </c>
      <c r="J1025">
        <v>0</v>
      </c>
      <c r="K1025">
        <v>0</v>
      </c>
      <c r="L1025">
        <v>0</v>
      </c>
      <c r="M1025">
        <v>0</v>
      </c>
      <c r="N1025">
        <v>0</v>
      </c>
      <c r="O1025">
        <v>0</v>
      </c>
      <c r="P1025">
        <v>0</v>
      </c>
      <c r="Q1025">
        <v>0</v>
      </c>
      <c r="R1025">
        <v>0</v>
      </c>
      <c r="S1025">
        <v>0</v>
      </c>
      <c r="T1025">
        <v>0</v>
      </c>
      <c r="U1025">
        <v>0</v>
      </c>
      <c r="V1025">
        <v>0</v>
      </c>
      <c r="W1025">
        <v>0</v>
      </c>
      <c r="X1025">
        <v>0</v>
      </c>
      <c r="Y1025">
        <v>0</v>
      </c>
      <c r="Z1025">
        <v>0</v>
      </c>
      <c r="AA1025">
        <v>0</v>
      </c>
      <c r="AB1025">
        <v>0</v>
      </c>
      <c r="AC1025">
        <v>0</v>
      </c>
      <c r="AD1025">
        <v>0</v>
      </c>
      <c r="AE1025">
        <v>0</v>
      </c>
    </row>
    <row r="1026" spans="1:31" x14ac:dyDescent="0.2">
      <c r="A1026">
        <v>1813</v>
      </c>
      <c r="B1026">
        <v>1</v>
      </c>
      <c r="C1026" t="s">
        <v>536</v>
      </c>
      <c r="D1026" t="s">
        <v>446</v>
      </c>
      <c r="E1026">
        <v>44000</v>
      </c>
      <c r="F1026">
        <v>40440</v>
      </c>
      <c r="G1026" t="s">
        <v>561</v>
      </c>
      <c r="H1026">
        <v>0</v>
      </c>
      <c r="I1026">
        <v>0</v>
      </c>
      <c r="J1026">
        <v>0</v>
      </c>
      <c r="K1026">
        <v>0</v>
      </c>
      <c r="L1026">
        <v>0</v>
      </c>
      <c r="M1026">
        <v>0</v>
      </c>
      <c r="N1026">
        <v>0</v>
      </c>
      <c r="O1026">
        <v>0</v>
      </c>
      <c r="P1026">
        <v>0</v>
      </c>
      <c r="Q1026">
        <v>0</v>
      </c>
      <c r="R1026">
        <v>0</v>
      </c>
      <c r="S1026">
        <v>0</v>
      </c>
      <c r="T1026">
        <v>0</v>
      </c>
      <c r="U1026">
        <v>0</v>
      </c>
      <c r="V1026">
        <v>0</v>
      </c>
      <c r="W1026">
        <v>0</v>
      </c>
      <c r="X1026">
        <v>0</v>
      </c>
      <c r="Y1026">
        <v>0</v>
      </c>
      <c r="Z1026">
        <v>0</v>
      </c>
      <c r="AA1026">
        <v>0</v>
      </c>
      <c r="AB1026">
        <v>0</v>
      </c>
      <c r="AC1026">
        <v>0</v>
      </c>
      <c r="AD1026">
        <v>0</v>
      </c>
      <c r="AE1026">
        <v>0</v>
      </c>
    </row>
    <row r="1027" spans="1:31" x14ac:dyDescent="0.2">
      <c r="A1027">
        <v>1814</v>
      </c>
      <c r="B1027">
        <v>1</v>
      </c>
      <c r="C1027" t="s">
        <v>537</v>
      </c>
      <c r="D1027" t="s">
        <v>446</v>
      </c>
      <c r="E1027">
        <v>44000</v>
      </c>
      <c r="F1027">
        <v>40440</v>
      </c>
      <c r="G1027" t="s">
        <v>561</v>
      </c>
      <c r="H1027">
        <v>0</v>
      </c>
      <c r="I1027">
        <v>0</v>
      </c>
      <c r="J1027">
        <v>0</v>
      </c>
      <c r="K1027">
        <v>0</v>
      </c>
      <c r="L1027">
        <v>0</v>
      </c>
      <c r="M1027">
        <v>0</v>
      </c>
      <c r="N1027">
        <v>0</v>
      </c>
      <c r="O1027">
        <v>0</v>
      </c>
      <c r="P1027">
        <v>0</v>
      </c>
      <c r="Q1027">
        <v>0</v>
      </c>
      <c r="R1027">
        <v>0</v>
      </c>
      <c r="S1027">
        <v>0</v>
      </c>
      <c r="T1027">
        <v>0</v>
      </c>
      <c r="U1027">
        <v>0</v>
      </c>
      <c r="V1027">
        <v>0</v>
      </c>
      <c r="W1027">
        <v>0</v>
      </c>
      <c r="X1027">
        <v>0</v>
      </c>
      <c r="Y1027">
        <v>0</v>
      </c>
      <c r="Z1027">
        <v>0</v>
      </c>
      <c r="AA1027">
        <v>0</v>
      </c>
      <c r="AB1027">
        <v>0</v>
      </c>
      <c r="AC1027">
        <v>0</v>
      </c>
      <c r="AD1027">
        <v>0</v>
      </c>
      <c r="AE1027">
        <v>0</v>
      </c>
    </row>
    <row r="1028" spans="1:31" x14ac:dyDescent="0.2">
      <c r="A1028">
        <v>1814</v>
      </c>
      <c r="B1028">
        <v>2</v>
      </c>
      <c r="C1028" t="s">
        <v>537</v>
      </c>
      <c r="D1028" t="s">
        <v>446</v>
      </c>
      <c r="E1028">
        <v>44000</v>
      </c>
      <c r="F1028">
        <v>40440</v>
      </c>
      <c r="G1028" t="s">
        <v>561</v>
      </c>
      <c r="H1028">
        <v>0</v>
      </c>
      <c r="I1028">
        <v>0</v>
      </c>
      <c r="J1028">
        <v>0</v>
      </c>
      <c r="K1028">
        <v>0</v>
      </c>
      <c r="L1028">
        <v>0</v>
      </c>
      <c r="M1028">
        <v>0</v>
      </c>
      <c r="N1028">
        <v>0</v>
      </c>
      <c r="O1028">
        <v>0</v>
      </c>
      <c r="P1028">
        <v>0</v>
      </c>
      <c r="Q1028">
        <v>0</v>
      </c>
      <c r="R1028">
        <v>0</v>
      </c>
      <c r="S1028">
        <v>0</v>
      </c>
      <c r="T1028">
        <v>0</v>
      </c>
      <c r="U1028">
        <v>0</v>
      </c>
      <c r="V1028">
        <v>0</v>
      </c>
      <c r="W1028">
        <v>0</v>
      </c>
      <c r="X1028">
        <v>0</v>
      </c>
      <c r="Y1028">
        <v>0</v>
      </c>
      <c r="Z1028">
        <v>0</v>
      </c>
      <c r="AA1028">
        <v>0</v>
      </c>
      <c r="AB1028">
        <v>0</v>
      </c>
      <c r="AC1028">
        <v>0</v>
      </c>
      <c r="AD1028">
        <v>0</v>
      </c>
      <c r="AE1028">
        <v>0</v>
      </c>
    </row>
    <row r="1029" spans="1:31" x14ac:dyDescent="0.2">
      <c r="A1029">
        <v>1814</v>
      </c>
      <c r="B1029">
        <v>3</v>
      </c>
      <c r="C1029" t="s">
        <v>537</v>
      </c>
      <c r="D1029" t="s">
        <v>446</v>
      </c>
      <c r="E1029">
        <v>44000</v>
      </c>
      <c r="F1029">
        <v>40440</v>
      </c>
      <c r="G1029" t="s">
        <v>561</v>
      </c>
      <c r="H1029">
        <v>0</v>
      </c>
      <c r="I1029">
        <v>0</v>
      </c>
      <c r="J1029">
        <v>0</v>
      </c>
      <c r="K1029">
        <v>0</v>
      </c>
      <c r="L1029">
        <v>0</v>
      </c>
      <c r="M1029">
        <v>0</v>
      </c>
      <c r="N1029">
        <v>0</v>
      </c>
      <c r="O1029">
        <v>0</v>
      </c>
      <c r="P1029">
        <v>0</v>
      </c>
      <c r="Q1029">
        <v>0</v>
      </c>
      <c r="R1029">
        <v>0</v>
      </c>
      <c r="S1029">
        <v>0</v>
      </c>
      <c r="T1029">
        <v>0</v>
      </c>
      <c r="U1029">
        <v>0</v>
      </c>
      <c r="V1029">
        <v>0</v>
      </c>
      <c r="W1029">
        <v>25000</v>
      </c>
      <c r="X1029">
        <v>0</v>
      </c>
      <c r="Y1029">
        <v>0</v>
      </c>
      <c r="Z1029">
        <v>0</v>
      </c>
      <c r="AA1029">
        <v>0</v>
      </c>
      <c r="AB1029">
        <v>0</v>
      </c>
      <c r="AC1029">
        <v>0</v>
      </c>
      <c r="AD1029">
        <v>0</v>
      </c>
      <c r="AE1029">
        <v>0</v>
      </c>
    </row>
    <row r="1030" spans="1:31" x14ac:dyDescent="0.2">
      <c r="A1030">
        <v>1815</v>
      </c>
      <c r="B1030">
        <v>1</v>
      </c>
      <c r="C1030" t="s">
        <v>538</v>
      </c>
      <c r="D1030" t="s">
        <v>446</v>
      </c>
      <c r="E1030">
        <v>44000</v>
      </c>
      <c r="F1030">
        <v>40440</v>
      </c>
      <c r="G1030" t="s">
        <v>561</v>
      </c>
      <c r="H1030">
        <v>0</v>
      </c>
      <c r="I1030">
        <v>0</v>
      </c>
      <c r="J1030">
        <v>0</v>
      </c>
      <c r="K1030">
        <v>0</v>
      </c>
      <c r="L1030">
        <v>0</v>
      </c>
      <c r="M1030">
        <v>0</v>
      </c>
      <c r="N1030">
        <v>0</v>
      </c>
      <c r="O1030">
        <v>0</v>
      </c>
      <c r="P1030">
        <v>0</v>
      </c>
      <c r="Q1030">
        <v>0</v>
      </c>
      <c r="R1030">
        <v>0</v>
      </c>
      <c r="S1030">
        <v>0</v>
      </c>
      <c r="T1030">
        <v>0</v>
      </c>
      <c r="U1030">
        <v>0</v>
      </c>
      <c r="V1030">
        <v>0</v>
      </c>
      <c r="W1030">
        <v>0</v>
      </c>
      <c r="X1030">
        <v>0</v>
      </c>
      <c r="Y1030">
        <v>0</v>
      </c>
      <c r="Z1030">
        <v>0</v>
      </c>
      <c r="AA1030">
        <v>0</v>
      </c>
      <c r="AB1030">
        <v>0</v>
      </c>
      <c r="AC1030">
        <v>0</v>
      </c>
      <c r="AD1030">
        <v>0</v>
      </c>
      <c r="AE1030">
        <v>0</v>
      </c>
    </row>
    <row r="1031" spans="1:31" x14ac:dyDescent="0.2">
      <c r="A1031">
        <v>1818</v>
      </c>
      <c r="B1031">
        <v>1</v>
      </c>
      <c r="C1031" t="s">
        <v>583</v>
      </c>
      <c r="D1031" t="s">
        <v>446</v>
      </c>
      <c r="E1031">
        <v>44000</v>
      </c>
      <c r="F1031">
        <v>40440</v>
      </c>
      <c r="G1031" t="s">
        <v>561</v>
      </c>
      <c r="H1031">
        <v>0</v>
      </c>
      <c r="I1031">
        <v>0</v>
      </c>
      <c r="J1031">
        <v>0</v>
      </c>
      <c r="K1031">
        <v>0</v>
      </c>
      <c r="L1031">
        <v>0</v>
      </c>
      <c r="M1031">
        <v>0</v>
      </c>
      <c r="N1031">
        <v>0</v>
      </c>
      <c r="O1031">
        <v>0</v>
      </c>
      <c r="P1031">
        <v>0</v>
      </c>
      <c r="Q1031">
        <v>0</v>
      </c>
      <c r="R1031">
        <v>7500</v>
      </c>
      <c r="S1031">
        <v>0</v>
      </c>
      <c r="T1031">
        <v>0</v>
      </c>
      <c r="U1031">
        <v>0</v>
      </c>
      <c r="V1031">
        <v>0</v>
      </c>
      <c r="W1031">
        <v>0</v>
      </c>
      <c r="X1031">
        <v>0</v>
      </c>
      <c r="Y1031">
        <v>0</v>
      </c>
      <c r="Z1031">
        <v>0</v>
      </c>
      <c r="AA1031">
        <v>0</v>
      </c>
      <c r="AB1031">
        <v>0</v>
      </c>
      <c r="AC1031">
        <v>0</v>
      </c>
      <c r="AD1031">
        <v>0</v>
      </c>
      <c r="AE1031">
        <v>0</v>
      </c>
    </row>
    <row r="1032" spans="1:31" x14ac:dyDescent="0.2">
      <c r="A1032">
        <v>1827</v>
      </c>
      <c r="B1032">
        <v>1</v>
      </c>
      <c r="C1032" t="s">
        <v>584</v>
      </c>
      <c r="D1032" t="s">
        <v>446</v>
      </c>
      <c r="E1032">
        <v>44000</v>
      </c>
      <c r="F1032">
        <v>40440</v>
      </c>
      <c r="G1032" t="s">
        <v>561</v>
      </c>
      <c r="H1032">
        <v>0</v>
      </c>
      <c r="I1032">
        <v>0</v>
      </c>
      <c r="J1032">
        <v>0</v>
      </c>
      <c r="K1032">
        <v>0</v>
      </c>
      <c r="L1032">
        <v>0</v>
      </c>
      <c r="M1032">
        <v>0</v>
      </c>
      <c r="N1032">
        <v>0</v>
      </c>
      <c r="O1032">
        <v>0</v>
      </c>
      <c r="P1032">
        <v>0</v>
      </c>
      <c r="Q1032">
        <v>0</v>
      </c>
      <c r="R1032">
        <v>0</v>
      </c>
      <c r="S1032">
        <v>0</v>
      </c>
      <c r="T1032">
        <v>0</v>
      </c>
      <c r="U1032">
        <v>0</v>
      </c>
      <c r="V1032">
        <v>0</v>
      </c>
      <c r="W1032">
        <v>0</v>
      </c>
      <c r="X1032">
        <v>0</v>
      </c>
      <c r="Y1032">
        <v>0</v>
      </c>
      <c r="Z1032">
        <v>0</v>
      </c>
      <c r="AA1032">
        <v>0</v>
      </c>
      <c r="AB1032">
        <v>0</v>
      </c>
      <c r="AC1032">
        <v>0</v>
      </c>
      <c r="AD1032">
        <v>0</v>
      </c>
      <c r="AE1032">
        <v>0</v>
      </c>
    </row>
    <row r="1033" spans="1:31" x14ac:dyDescent="0.2">
      <c r="A1033">
        <v>1832</v>
      </c>
      <c r="B1033">
        <v>1</v>
      </c>
      <c r="C1033" t="s">
        <v>540</v>
      </c>
      <c r="D1033" t="s">
        <v>446</v>
      </c>
      <c r="E1033">
        <v>44000</v>
      </c>
      <c r="F1033">
        <v>40440</v>
      </c>
      <c r="G1033" t="s">
        <v>561</v>
      </c>
      <c r="H1033">
        <v>0</v>
      </c>
      <c r="I1033">
        <v>0</v>
      </c>
      <c r="J1033">
        <v>0</v>
      </c>
      <c r="K1033">
        <v>0</v>
      </c>
      <c r="L1033">
        <v>0</v>
      </c>
      <c r="M1033">
        <v>0</v>
      </c>
      <c r="N1033">
        <v>0</v>
      </c>
      <c r="O1033">
        <v>0</v>
      </c>
      <c r="P1033">
        <v>0</v>
      </c>
      <c r="Q1033">
        <v>0</v>
      </c>
      <c r="R1033">
        <v>0</v>
      </c>
      <c r="S1033">
        <v>0</v>
      </c>
      <c r="T1033">
        <v>0</v>
      </c>
      <c r="U1033">
        <v>0</v>
      </c>
      <c r="V1033">
        <v>0</v>
      </c>
      <c r="W1033">
        <v>0</v>
      </c>
      <c r="X1033">
        <v>0</v>
      </c>
      <c r="Y1033">
        <v>0</v>
      </c>
      <c r="Z1033">
        <v>0</v>
      </c>
      <c r="AA1033">
        <v>0</v>
      </c>
      <c r="AB1033">
        <v>0</v>
      </c>
      <c r="AC1033">
        <v>0</v>
      </c>
      <c r="AD1033">
        <v>0</v>
      </c>
      <c r="AE1033">
        <v>0</v>
      </c>
    </row>
    <row r="1034" spans="1:31" x14ac:dyDescent="0.2">
      <c r="A1034">
        <v>1833</v>
      </c>
      <c r="B1034">
        <v>1</v>
      </c>
      <c r="C1034" t="s">
        <v>541</v>
      </c>
      <c r="D1034" t="s">
        <v>446</v>
      </c>
      <c r="E1034">
        <v>44000</v>
      </c>
      <c r="F1034">
        <v>40440</v>
      </c>
      <c r="G1034" t="s">
        <v>561</v>
      </c>
      <c r="H1034">
        <v>0</v>
      </c>
      <c r="I1034">
        <v>0</v>
      </c>
      <c r="J1034">
        <v>0</v>
      </c>
      <c r="K1034">
        <v>0</v>
      </c>
      <c r="L1034">
        <v>0</v>
      </c>
      <c r="M1034">
        <v>0</v>
      </c>
      <c r="N1034">
        <v>0</v>
      </c>
      <c r="O1034">
        <v>0</v>
      </c>
      <c r="P1034">
        <v>0</v>
      </c>
      <c r="Q1034">
        <v>0</v>
      </c>
      <c r="R1034">
        <v>0</v>
      </c>
      <c r="S1034">
        <v>0</v>
      </c>
      <c r="T1034">
        <v>0</v>
      </c>
      <c r="U1034">
        <v>0</v>
      </c>
      <c r="V1034">
        <v>0</v>
      </c>
      <c r="W1034">
        <v>0</v>
      </c>
      <c r="X1034">
        <v>0</v>
      </c>
      <c r="Y1034">
        <v>0</v>
      </c>
      <c r="Z1034">
        <v>0</v>
      </c>
      <c r="AA1034">
        <v>0</v>
      </c>
      <c r="AB1034">
        <v>0</v>
      </c>
      <c r="AC1034">
        <v>0</v>
      </c>
      <c r="AD1034">
        <v>0</v>
      </c>
      <c r="AE1034">
        <v>0</v>
      </c>
    </row>
    <row r="1035" spans="1:31" x14ac:dyDescent="0.2">
      <c r="A1035">
        <v>1834</v>
      </c>
      <c r="B1035">
        <v>1</v>
      </c>
      <c r="C1035" t="s">
        <v>542</v>
      </c>
      <c r="D1035" t="s">
        <v>446</v>
      </c>
      <c r="E1035">
        <v>44000</v>
      </c>
      <c r="F1035">
        <v>40440</v>
      </c>
      <c r="G1035" t="s">
        <v>561</v>
      </c>
      <c r="H1035">
        <v>0</v>
      </c>
      <c r="I1035">
        <v>0</v>
      </c>
      <c r="J1035">
        <v>0</v>
      </c>
      <c r="K1035">
        <v>0</v>
      </c>
      <c r="L1035">
        <v>0</v>
      </c>
      <c r="M1035">
        <v>0</v>
      </c>
      <c r="N1035">
        <v>0</v>
      </c>
      <c r="O1035">
        <v>0</v>
      </c>
      <c r="P1035">
        <v>0</v>
      </c>
      <c r="Q1035">
        <v>0</v>
      </c>
      <c r="R1035">
        <v>0</v>
      </c>
      <c r="S1035">
        <v>0</v>
      </c>
      <c r="T1035">
        <v>0</v>
      </c>
      <c r="U1035">
        <v>0</v>
      </c>
      <c r="V1035">
        <v>0</v>
      </c>
      <c r="W1035">
        <v>0</v>
      </c>
      <c r="X1035">
        <v>0</v>
      </c>
      <c r="Y1035">
        <v>0</v>
      </c>
      <c r="Z1035">
        <v>0</v>
      </c>
      <c r="AA1035">
        <v>0</v>
      </c>
      <c r="AB1035">
        <v>0</v>
      </c>
      <c r="AC1035">
        <v>0</v>
      </c>
      <c r="AD1035">
        <v>0</v>
      </c>
      <c r="AE1035">
        <v>0</v>
      </c>
    </row>
    <row r="1036" spans="1:31" x14ac:dyDescent="0.2">
      <c r="A1036">
        <v>1843</v>
      </c>
      <c r="B1036">
        <v>1</v>
      </c>
      <c r="C1036" t="s">
        <v>543</v>
      </c>
      <c r="D1036" t="s">
        <v>446</v>
      </c>
      <c r="E1036">
        <v>44000</v>
      </c>
      <c r="F1036">
        <v>40440</v>
      </c>
      <c r="G1036" t="s">
        <v>561</v>
      </c>
      <c r="H1036">
        <v>0</v>
      </c>
      <c r="I1036">
        <v>0</v>
      </c>
      <c r="J1036">
        <v>0</v>
      </c>
      <c r="K1036">
        <v>0</v>
      </c>
      <c r="L1036">
        <v>0</v>
      </c>
      <c r="M1036">
        <v>0</v>
      </c>
      <c r="N1036">
        <v>0</v>
      </c>
      <c r="O1036">
        <v>0</v>
      </c>
      <c r="P1036">
        <v>0</v>
      </c>
      <c r="Q1036">
        <v>0</v>
      </c>
      <c r="R1036">
        <v>0</v>
      </c>
      <c r="S1036">
        <v>0</v>
      </c>
      <c r="T1036">
        <v>0</v>
      </c>
      <c r="U1036">
        <v>0</v>
      </c>
      <c r="V1036">
        <v>0</v>
      </c>
      <c r="W1036">
        <v>0</v>
      </c>
      <c r="X1036">
        <v>0</v>
      </c>
      <c r="Y1036">
        <v>0</v>
      </c>
      <c r="Z1036">
        <v>0</v>
      </c>
      <c r="AA1036">
        <v>0</v>
      </c>
      <c r="AB1036">
        <v>0</v>
      </c>
      <c r="AC1036">
        <v>0</v>
      </c>
      <c r="AD1036">
        <v>0</v>
      </c>
      <c r="AE1036">
        <v>0</v>
      </c>
    </row>
    <row r="1037" spans="1:31" x14ac:dyDescent="0.2">
      <c r="A1037">
        <v>1844</v>
      </c>
      <c r="B1037">
        <v>1</v>
      </c>
      <c r="C1037" t="s">
        <v>544</v>
      </c>
      <c r="D1037" t="s">
        <v>446</v>
      </c>
      <c r="E1037">
        <v>44000</v>
      </c>
      <c r="F1037">
        <v>40440</v>
      </c>
      <c r="G1037" t="s">
        <v>561</v>
      </c>
      <c r="H1037">
        <v>0</v>
      </c>
      <c r="I1037">
        <v>0</v>
      </c>
      <c r="J1037">
        <v>0</v>
      </c>
      <c r="K1037">
        <v>0</v>
      </c>
      <c r="L1037">
        <v>0</v>
      </c>
      <c r="M1037">
        <v>0</v>
      </c>
      <c r="N1037">
        <v>0</v>
      </c>
      <c r="O1037">
        <v>0</v>
      </c>
      <c r="P1037">
        <v>0</v>
      </c>
      <c r="Q1037">
        <v>0</v>
      </c>
      <c r="R1037">
        <v>0</v>
      </c>
      <c r="S1037">
        <v>0</v>
      </c>
      <c r="T1037">
        <v>0</v>
      </c>
      <c r="U1037">
        <v>0</v>
      </c>
      <c r="V1037">
        <v>0</v>
      </c>
      <c r="W1037">
        <v>0</v>
      </c>
      <c r="X1037">
        <v>0</v>
      </c>
      <c r="Y1037">
        <v>0</v>
      </c>
      <c r="Z1037">
        <v>0</v>
      </c>
      <c r="AA1037">
        <v>0</v>
      </c>
      <c r="AB1037">
        <v>0</v>
      </c>
      <c r="AC1037">
        <v>0</v>
      </c>
      <c r="AD1037">
        <v>0</v>
      </c>
      <c r="AE1037">
        <v>0</v>
      </c>
    </row>
    <row r="1038" spans="1:31" x14ac:dyDescent="0.2">
      <c r="A1038">
        <v>1845</v>
      </c>
      <c r="B1038">
        <v>1</v>
      </c>
      <c r="C1038" t="s">
        <v>585</v>
      </c>
      <c r="D1038" t="s">
        <v>446</v>
      </c>
      <c r="E1038">
        <v>44000</v>
      </c>
      <c r="F1038">
        <v>40440</v>
      </c>
      <c r="G1038" t="s">
        <v>561</v>
      </c>
      <c r="H1038">
        <v>0</v>
      </c>
      <c r="I1038">
        <v>0</v>
      </c>
      <c r="J1038">
        <v>0</v>
      </c>
      <c r="K1038">
        <v>0</v>
      </c>
      <c r="L1038">
        <v>0</v>
      </c>
      <c r="M1038">
        <v>0</v>
      </c>
      <c r="N1038">
        <v>0</v>
      </c>
      <c r="O1038">
        <v>0</v>
      </c>
      <c r="P1038">
        <v>0</v>
      </c>
      <c r="Q1038">
        <v>0</v>
      </c>
      <c r="R1038">
        <v>0</v>
      </c>
      <c r="S1038">
        <v>0</v>
      </c>
      <c r="T1038">
        <v>0</v>
      </c>
      <c r="U1038">
        <v>0</v>
      </c>
      <c r="V1038">
        <v>0</v>
      </c>
      <c r="W1038">
        <v>0</v>
      </c>
      <c r="X1038">
        <v>0</v>
      </c>
      <c r="Y1038">
        <v>0</v>
      </c>
      <c r="Z1038">
        <v>0</v>
      </c>
      <c r="AA1038">
        <v>0</v>
      </c>
      <c r="AB1038">
        <v>0</v>
      </c>
      <c r="AC1038">
        <v>0</v>
      </c>
      <c r="AD1038">
        <v>0</v>
      </c>
      <c r="AE1038">
        <v>0</v>
      </c>
    </row>
    <row r="1039" spans="1:31" x14ac:dyDescent="0.2">
      <c r="A1039">
        <v>1846</v>
      </c>
      <c r="B1039">
        <v>1</v>
      </c>
      <c r="C1039" t="s">
        <v>545</v>
      </c>
      <c r="D1039" t="s">
        <v>446</v>
      </c>
      <c r="E1039">
        <v>44000</v>
      </c>
      <c r="F1039">
        <v>40440</v>
      </c>
      <c r="G1039" t="s">
        <v>561</v>
      </c>
      <c r="H1039">
        <v>0</v>
      </c>
      <c r="I1039">
        <v>0</v>
      </c>
      <c r="J1039">
        <v>0</v>
      </c>
      <c r="K1039">
        <v>0</v>
      </c>
      <c r="L1039">
        <v>0</v>
      </c>
      <c r="M1039">
        <v>0</v>
      </c>
      <c r="N1039">
        <v>0</v>
      </c>
      <c r="O1039">
        <v>0</v>
      </c>
      <c r="P1039">
        <v>0</v>
      </c>
      <c r="Q1039">
        <v>0</v>
      </c>
      <c r="R1039">
        <v>0</v>
      </c>
      <c r="S1039">
        <v>0</v>
      </c>
      <c r="T1039">
        <v>0</v>
      </c>
      <c r="U1039">
        <v>0</v>
      </c>
      <c r="V1039">
        <v>0</v>
      </c>
      <c r="W1039">
        <v>0</v>
      </c>
      <c r="X1039">
        <v>0</v>
      </c>
      <c r="Y1039">
        <v>0</v>
      </c>
      <c r="Z1039">
        <v>0</v>
      </c>
      <c r="AA1039">
        <v>0</v>
      </c>
      <c r="AB1039">
        <v>0</v>
      </c>
      <c r="AC1039">
        <v>0</v>
      </c>
      <c r="AD1039">
        <v>0</v>
      </c>
      <c r="AE1039">
        <v>0</v>
      </c>
    </row>
    <row r="1040" spans="1:31" x14ac:dyDescent="0.2">
      <c r="A1040">
        <v>1849</v>
      </c>
      <c r="B1040">
        <v>1</v>
      </c>
      <c r="C1040" t="s">
        <v>586</v>
      </c>
      <c r="D1040" t="s">
        <v>446</v>
      </c>
      <c r="E1040">
        <v>44000</v>
      </c>
      <c r="F1040">
        <v>40440</v>
      </c>
      <c r="G1040" t="s">
        <v>561</v>
      </c>
      <c r="H1040">
        <v>0</v>
      </c>
      <c r="I1040">
        <v>0</v>
      </c>
      <c r="J1040">
        <v>0</v>
      </c>
      <c r="K1040">
        <v>0</v>
      </c>
      <c r="L1040">
        <v>0</v>
      </c>
      <c r="M1040">
        <v>0</v>
      </c>
      <c r="N1040">
        <v>0</v>
      </c>
      <c r="O1040">
        <v>0</v>
      </c>
      <c r="P1040">
        <v>0</v>
      </c>
      <c r="Q1040">
        <v>0</v>
      </c>
      <c r="R1040">
        <v>0</v>
      </c>
      <c r="S1040">
        <v>0</v>
      </c>
      <c r="T1040">
        <v>0</v>
      </c>
      <c r="U1040">
        <v>0</v>
      </c>
      <c r="V1040">
        <v>0</v>
      </c>
      <c r="W1040">
        <v>0</v>
      </c>
      <c r="X1040">
        <v>0</v>
      </c>
      <c r="Y1040">
        <v>0</v>
      </c>
      <c r="Z1040">
        <v>0</v>
      </c>
      <c r="AA1040">
        <v>0</v>
      </c>
      <c r="AB1040">
        <v>0</v>
      </c>
      <c r="AC1040">
        <v>0</v>
      </c>
      <c r="AD1040">
        <v>0</v>
      </c>
      <c r="AE1040">
        <v>0</v>
      </c>
    </row>
    <row r="1041" spans="1:31" x14ac:dyDescent="0.2">
      <c r="A1041">
        <v>1849</v>
      </c>
      <c r="B1041">
        <v>2</v>
      </c>
      <c r="C1041" t="s">
        <v>586</v>
      </c>
      <c r="D1041" t="s">
        <v>446</v>
      </c>
      <c r="E1041">
        <v>44000</v>
      </c>
      <c r="F1041">
        <v>40440</v>
      </c>
      <c r="G1041" t="s">
        <v>561</v>
      </c>
      <c r="H1041">
        <v>1803</v>
      </c>
      <c r="I1041">
        <v>1803</v>
      </c>
      <c r="J1041">
        <v>1803</v>
      </c>
      <c r="K1041">
        <v>1803</v>
      </c>
      <c r="L1041">
        <v>1803</v>
      </c>
      <c r="M1041">
        <v>1803</v>
      </c>
      <c r="N1041">
        <v>1803</v>
      </c>
      <c r="O1041">
        <v>1803</v>
      </c>
      <c r="P1041">
        <v>1803</v>
      </c>
      <c r="Q1041">
        <v>1803</v>
      </c>
      <c r="R1041">
        <v>1803</v>
      </c>
      <c r="S1041">
        <v>1808</v>
      </c>
      <c r="T1041">
        <v>0</v>
      </c>
      <c r="U1041">
        <v>0</v>
      </c>
      <c r="V1041">
        <v>0</v>
      </c>
      <c r="W1041">
        <v>0</v>
      </c>
      <c r="X1041">
        <v>0</v>
      </c>
      <c r="Y1041">
        <v>0</v>
      </c>
      <c r="Z1041">
        <v>0</v>
      </c>
      <c r="AA1041">
        <v>0</v>
      </c>
      <c r="AB1041">
        <v>0</v>
      </c>
      <c r="AC1041">
        <v>0</v>
      </c>
      <c r="AD1041">
        <v>0</v>
      </c>
      <c r="AE1041">
        <v>0</v>
      </c>
    </row>
    <row r="1042" spans="1:31" x14ac:dyDescent="0.2">
      <c r="A1042">
        <v>1849</v>
      </c>
      <c r="B1042">
        <v>3</v>
      </c>
      <c r="C1042" t="s">
        <v>586</v>
      </c>
      <c r="D1042" t="s">
        <v>446</v>
      </c>
      <c r="E1042">
        <v>44000</v>
      </c>
      <c r="F1042">
        <v>40440</v>
      </c>
      <c r="G1042" t="s">
        <v>561</v>
      </c>
      <c r="H1042">
        <v>0</v>
      </c>
      <c r="I1042">
        <v>0</v>
      </c>
      <c r="J1042">
        <v>0</v>
      </c>
      <c r="K1042">
        <v>0</v>
      </c>
      <c r="L1042">
        <v>0</v>
      </c>
      <c r="M1042">
        <v>0</v>
      </c>
      <c r="N1042">
        <v>0</v>
      </c>
      <c r="O1042">
        <v>0</v>
      </c>
      <c r="P1042">
        <v>0</v>
      </c>
      <c r="Q1042">
        <v>0</v>
      </c>
      <c r="R1042">
        <v>0</v>
      </c>
      <c r="S1042">
        <v>0</v>
      </c>
      <c r="T1042">
        <v>1839</v>
      </c>
      <c r="U1042">
        <v>1839</v>
      </c>
      <c r="V1042">
        <v>1839</v>
      </c>
      <c r="W1042">
        <v>1839</v>
      </c>
      <c r="X1042">
        <v>1839</v>
      </c>
      <c r="Y1042">
        <v>1839</v>
      </c>
      <c r="Z1042">
        <v>1839</v>
      </c>
      <c r="AA1042">
        <v>1839</v>
      </c>
      <c r="AB1042">
        <v>1839</v>
      </c>
      <c r="AC1042">
        <v>1839</v>
      </c>
      <c r="AD1042">
        <v>1839</v>
      </c>
      <c r="AE1042">
        <v>1844</v>
      </c>
    </row>
    <row r="1043" spans="1:31" x14ac:dyDescent="0.2">
      <c r="A1043">
        <v>1850</v>
      </c>
      <c r="B1043">
        <v>1</v>
      </c>
      <c r="C1043" t="s">
        <v>546</v>
      </c>
      <c r="D1043" t="s">
        <v>446</v>
      </c>
      <c r="E1043">
        <v>44000</v>
      </c>
      <c r="F1043">
        <v>40440</v>
      </c>
      <c r="G1043" t="s">
        <v>561</v>
      </c>
      <c r="H1043">
        <v>0</v>
      </c>
      <c r="I1043">
        <v>0</v>
      </c>
      <c r="J1043">
        <v>0</v>
      </c>
      <c r="K1043">
        <v>0</v>
      </c>
      <c r="L1043">
        <v>0</v>
      </c>
      <c r="M1043">
        <v>0</v>
      </c>
      <c r="N1043">
        <v>0</v>
      </c>
      <c r="O1043">
        <v>0</v>
      </c>
      <c r="P1043">
        <v>0</v>
      </c>
      <c r="Q1043">
        <v>0</v>
      </c>
      <c r="R1043">
        <v>0</v>
      </c>
      <c r="S1043">
        <v>0</v>
      </c>
      <c r="T1043">
        <v>0</v>
      </c>
      <c r="U1043">
        <v>0</v>
      </c>
      <c r="V1043">
        <v>0</v>
      </c>
      <c r="W1043">
        <v>0</v>
      </c>
      <c r="X1043">
        <v>0</v>
      </c>
      <c r="Y1043">
        <v>0</v>
      </c>
      <c r="Z1043">
        <v>0</v>
      </c>
      <c r="AA1043">
        <v>0</v>
      </c>
      <c r="AB1043">
        <v>0</v>
      </c>
      <c r="AC1043">
        <v>0</v>
      </c>
      <c r="AD1043">
        <v>0</v>
      </c>
      <c r="AE1043">
        <v>0</v>
      </c>
    </row>
    <row r="1044" spans="1:31" x14ac:dyDescent="0.2">
      <c r="A1044">
        <v>1851</v>
      </c>
      <c r="B1044">
        <v>1</v>
      </c>
      <c r="C1044" t="s">
        <v>547</v>
      </c>
      <c r="D1044" t="s">
        <v>446</v>
      </c>
      <c r="E1044">
        <v>44000</v>
      </c>
      <c r="F1044">
        <v>40440</v>
      </c>
      <c r="G1044" t="s">
        <v>561</v>
      </c>
      <c r="H1044">
        <v>0</v>
      </c>
      <c r="I1044">
        <v>0</v>
      </c>
      <c r="J1044">
        <v>0</v>
      </c>
      <c r="K1044">
        <v>0</v>
      </c>
      <c r="L1044">
        <v>0</v>
      </c>
      <c r="M1044">
        <v>0</v>
      </c>
      <c r="N1044">
        <v>0</v>
      </c>
      <c r="O1044">
        <v>0</v>
      </c>
      <c r="P1044">
        <v>0</v>
      </c>
      <c r="Q1044">
        <v>0</v>
      </c>
      <c r="R1044">
        <v>0</v>
      </c>
      <c r="S1044">
        <v>0</v>
      </c>
      <c r="T1044">
        <v>0</v>
      </c>
      <c r="U1044">
        <v>0</v>
      </c>
      <c r="V1044">
        <v>0</v>
      </c>
      <c r="W1044">
        <v>0</v>
      </c>
      <c r="X1044">
        <v>0</v>
      </c>
      <c r="Y1044">
        <v>0</v>
      </c>
      <c r="Z1044">
        <v>0</v>
      </c>
      <c r="AA1044">
        <v>0</v>
      </c>
      <c r="AB1044">
        <v>0</v>
      </c>
      <c r="AC1044">
        <v>0</v>
      </c>
      <c r="AD1044">
        <v>0</v>
      </c>
      <c r="AE1044">
        <v>0</v>
      </c>
    </row>
    <row r="1045" spans="1:31" x14ac:dyDescent="0.2">
      <c r="A1045">
        <v>1854</v>
      </c>
      <c r="B1045">
        <v>1</v>
      </c>
      <c r="C1045" t="s">
        <v>549</v>
      </c>
      <c r="D1045" t="s">
        <v>446</v>
      </c>
      <c r="E1045">
        <v>44000</v>
      </c>
      <c r="F1045">
        <v>40440</v>
      </c>
      <c r="G1045" t="s">
        <v>561</v>
      </c>
      <c r="H1045">
        <v>0</v>
      </c>
      <c r="I1045">
        <v>0</v>
      </c>
      <c r="J1045">
        <v>0</v>
      </c>
      <c r="K1045">
        <v>0</v>
      </c>
      <c r="L1045">
        <v>0</v>
      </c>
      <c r="M1045">
        <v>0</v>
      </c>
      <c r="N1045">
        <v>0</v>
      </c>
      <c r="O1045">
        <v>0</v>
      </c>
      <c r="P1045">
        <v>0</v>
      </c>
      <c r="Q1045">
        <v>0</v>
      </c>
      <c r="R1045">
        <v>0</v>
      </c>
      <c r="S1045">
        <v>0</v>
      </c>
      <c r="T1045">
        <v>0</v>
      </c>
      <c r="U1045">
        <v>0</v>
      </c>
      <c r="V1045">
        <v>0</v>
      </c>
      <c r="W1045">
        <v>0</v>
      </c>
      <c r="X1045">
        <v>0</v>
      </c>
      <c r="Y1045">
        <v>0</v>
      </c>
      <c r="Z1045">
        <v>0</v>
      </c>
      <c r="AA1045">
        <v>0</v>
      </c>
      <c r="AB1045">
        <v>0</v>
      </c>
      <c r="AC1045">
        <v>0</v>
      </c>
      <c r="AD1045">
        <v>0</v>
      </c>
      <c r="AE1045">
        <v>0</v>
      </c>
    </row>
    <row r="1046" spans="1:31" x14ac:dyDescent="0.2">
      <c r="A1046">
        <v>1855</v>
      </c>
      <c r="B1046">
        <v>1</v>
      </c>
      <c r="C1046" t="s">
        <v>550</v>
      </c>
      <c r="D1046" t="s">
        <v>446</v>
      </c>
      <c r="E1046">
        <v>44000</v>
      </c>
      <c r="F1046">
        <v>40440</v>
      </c>
      <c r="G1046" t="s">
        <v>561</v>
      </c>
      <c r="H1046">
        <v>0</v>
      </c>
      <c r="I1046">
        <v>0</v>
      </c>
      <c r="J1046">
        <v>0</v>
      </c>
      <c r="K1046">
        <v>0</v>
      </c>
      <c r="L1046">
        <v>0</v>
      </c>
      <c r="M1046">
        <v>0</v>
      </c>
      <c r="N1046">
        <v>0</v>
      </c>
      <c r="O1046">
        <v>0</v>
      </c>
      <c r="P1046">
        <v>0</v>
      </c>
      <c r="Q1046">
        <v>0</v>
      </c>
      <c r="R1046">
        <v>0</v>
      </c>
      <c r="S1046">
        <v>0</v>
      </c>
      <c r="T1046">
        <v>0</v>
      </c>
      <c r="U1046">
        <v>0</v>
      </c>
      <c r="V1046">
        <v>0</v>
      </c>
      <c r="W1046">
        <v>0</v>
      </c>
      <c r="X1046">
        <v>0</v>
      </c>
      <c r="Y1046">
        <v>0</v>
      </c>
      <c r="Z1046">
        <v>0</v>
      </c>
      <c r="AA1046">
        <v>0</v>
      </c>
      <c r="AB1046">
        <v>0</v>
      </c>
      <c r="AC1046">
        <v>0</v>
      </c>
      <c r="AD1046">
        <v>0</v>
      </c>
      <c r="AE1046">
        <v>0</v>
      </c>
    </row>
    <row r="1047" spans="1:31" x14ac:dyDescent="0.2">
      <c r="A1047">
        <v>1857</v>
      </c>
      <c r="B1047">
        <v>1</v>
      </c>
      <c r="C1047" t="s">
        <v>551</v>
      </c>
      <c r="D1047" t="s">
        <v>446</v>
      </c>
      <c r="E1047">
        <v>44000</v>
      </c>
      <c r="F1047">
        <v>40440</v>
      </c>
      <c r="G1047" t="s">
        <v>561</v>
      </c>
      <c r="H1047">
        <v>0</v>
      </c>
      <c r="I1047">
        <v>0</v>
      </c>
      <c r="J1047">
        <v>0</v>
      </c>
      <c r="K1047">
        <v>0</v>
      </c>
      <c r="L1047">
        <v>0</v>
      </c>
      <c r="M1047">
        <v>0</v>
      </c>
      <c r="N1047">
        <v>0</v>
      </c>
      <c r="O1047">
        <v>0</v>
      </c>
      <c r="P1047">
        <v>0</v>
      </c>
      <c r="Q1047">
        <v>0</v>
      </c>
      <c r="R1047">
        <v>0</v>
      </c>
      <c r="S1047">
        <v>0</v>
      </c>
      <c r="T1047">
        <v>0</v>
      </c>
      <c r="U1047">
        <v>0</v>
      </c>
      <c r="V1047">
        <v>0</v>
      </c>
      <c r="W1047">
        <v>0</v>
      </c>
      <c r="X1047">
        <v>0</v>
      </c>
      <c r="Y1047">
        <v>0</v>
      </c>
      <c r="Z1047">
        <v>0</v>
      </c>
      <c r="AA1047">
        <v>0</v>
      </c>
      <c r="AB1047">
        <v>0</v>
      </c>
      <c r="AC1047">
        <v>0</v>
      </c>
      <c r="AD1047">
        <v>0</v>
      </c>
      <c r="AE1047">
        <v>0</v>
      </c>
    </row>
    <row r="1048" spans="1:31" x14ac:dyDescent="0.2">
      <c r="A1048">
        <v>1858</v>
      </c>
      <c r="B1048">
        <v>1</v>
      </c>
      <c r="C1048" t="s">
        <v>552</v>
      </c>
      <c r="D1048" t="s">
        <v>446</v>
      </c>
      <c r="E1048">
        <v>44000</v>
      </c>
      <c r="F1048">
        <v>40440</v>
      </c>
      <c r="G1048" t="s">
        <v>561</v>
      </c>
      <c r="H1048">
        <v>0</v>
      </c>
      <c r="I1048">
        <v>0</v>
      </c>
      <c r="J1048">
        <v>0</v>
      </c>
      <c r="K1048">
        <v>0</v>
      </c>
      <c r="L1048">
        <v>0</v>
      </c>
      <c r="M1048">
        <v>0</v>
      </c>
      <c r="N1048">
        <v>0</v>
      </c>
      <c r="O1048">
        <v>0</v>
      </c>
      <c r="P1048">
        <v>0</v>
      </c>
      <c r="Q1048">
        <v>0</v>
      </c>
      <c r="R1048">
        <v>0</v>
      </c>
      <c r="S1048">
        <v>0</v>
      </c>
      <c r="T1048">
        <v>0</v>
      </c>
      <c r="U1048">
        <v>0</v>
      </c>
      <c r="V1048">
        <v>0</v>
      </c>
      <c r="W1048">
        <v>0</v>
      </c>
      <c r="X1048">
        <v>0</v>
      </c>
      <c r="Y1048">
        <v>0</v>
      </c>
      <c r="Z1048">
        <v>0</v>
      </c>
      <c r="AA1048">
        <v>0</v>
      </c>
      <c r="AB1048">
        <v>0</v>
      </c>
      <c r="AC1048">
        <v>0</v>
      </c>
      <c r="AD1048">
        <v>0</v>
      </c>
      <c r="AE1048">
        <v>0</v>
      </c>
    </row>
    <row r="1049" spans="1:31" x14ac:dyDescent="0.2">
      <c r="A1049">
        <v>1859</v>
      </c>
      <c r="B1049">
        <v>1</v>
      </c>
      <c r="C1049" t="s">
        <v>553</v>
      </c>
      <c r="D1049" t="s">
        <v>446</v>
      </c>
      <c r="E1049">
        <v>44000</v>
      </c>
      <c r="F1049">
        <v>40440</v>
      </c>
      <c r="G1049" t="s">
        <v>561</v>
      </c>
      <c r="H1049">
        <v>0</v>
      </c>
      <c r="I1049">
        <v>0</v>
      </c>
      <c r="J1049">
        <v>0</v>
      </c>
      <c r="K1049">
        <v>0</v>
      </c>
      <c r="L1049">
        <v>0</v>
      </c>
      <c r="M1049">
        <v>0</v>
      </c>
      <c r="N1049">
        <v>0</v>
      </c>
      <c r="O1049">
        <v>0</v>
      </c>
      <c r="P1049">
        <v>0</v>
      </c>
      <c r="Q1049">
        <v>0</v>
      </c>
      <c r="R1049">
        <v>0</v>
      </c>
      <c r="S1049">
        <v>0</v>
      </c>
      <c r="T1049">
        <v>0</v>
      </c>
      <c r="U1049">
        <v>0</v>
      </c>
      <c r="V1049">
        <v>0</v>
      </c>
      <c r="W1049">
        <v>0</v>
      </c>
      <c r="X1049">
        <v>0</v>
      </c>
      <c r="Y1049">
        <v>0</v>
      </c>
      <c r="Z1049">
        <v>0</v>
      </c>
      <c r="AA1049">
        <v>0</v>
      </c>
      <c r="AB1049">
        <v>0</v>
      </c>
      <c r="AC1049">
        <v>0</v>
      </c>
      <c r="AD1049">
        <v>0</v>
      </c>
      <c r="AE1049">
        <v>0</v>
      </c>
    </row>
    <row r="1050" spans="1:31" x14ac:dyDescent="0.2">
      <c r="A1050">
        <v>1861</v>
      </c>
      <c r="B1050">
        <v>1</v>
      </c>
      <c r="C1050" t="s">
        <v>554</v>
      </c>
      <c r="D1050" t="s">
        <v>446</v>
      </c>
      <c r="E1050">
        <v>44000</v>
      </c>
      <c r="F1050">
        <v>40440</v>
      </c>
      <c r="G1050" t="s">
        <v>561</v>
      </c>
      <c r="H1050">
        <v>0</v>
      </c>
      <c r="I1050">
        <v>0</v>
      </c>
      <c r="J1050">
        <v>0</v>
      </c>
      <c r="K1050">
        <v>0</v>
      </c>
      <c r="L1050">
        <v>0</v>
      </c>
      <c r="M1050">
        <v>0</v>
      </c>
      <c r="N1050">
        <v>0</v>
      </c>
      <c r="O1050">
        <v>0</v>
      </c>
      <c r="P1050">
        <v>0</v>
      </c>
      <c r="Q1050">
        <v>0</v>
      </c>
      <c r="R1050">
        <v>0</v>
      </c>
      <c r="S1050">
        <v>0</v>
      </c>
      <c r="T1050">
        <v>0</v>
      </c>
      <c r="U1050">
        <v>0</v>
      </c>
      <c r="V1050">
        <v>0</v>
      </c>
      <c r="W1050">
        <v>0</v>
      </c>
      <c r="X1050">
        <v>0</v>
      </c>
      <c r="Y1050">
        <v>0</v>
      </c>
      <c r="Z1050">
        <v>0</v>
      </c>
      <c r="AA1050">
        <v>0</v>
      </c>
      <c r="AB1050">
        <v>0</v>
      </c>
      <c r="AC1050">
        <v>0</v>
      </c>
      <c r="AD1050">
        <v>0</v>
      </c>
      <c r="AE1050">
        <v>0</v>
      </c>
    </row>
    <row r="1051" spans="1:31" x14ac:dyDescent="0.2">
      <c r="A1051">
        <v>1862</v>
      </c>
      <c r="B1051">
        <v>1</v>
      </c>
      <c r="C1051" t="s">
        <v>555</v>
      </c>
      <c r="D1051" t="s">
        <v>446</v>
      </c>
      <c r="E1051">
        <v>44000</v>
      </c>
      <c r="F1051">
        <v>40440</v>
      </c>
      <c r="G1051" t="s">
        <v>561</v>
      </c>
      <c r="H1051">
        <v>0</v>
      </c>
      <c r="I1051">
        <v>0</v>
      </c>
      <c r="J1051">
        <v>0</v>
      </c>
      <c r="K1051">
        <v>0</v>
      </c>
      <c r="L1051">
        <v>0</v>
      </c>
      <c r="M1051">
        <v>0</v>
      </c>
      <c r="N1051">
        <v>0</v>
      </c>
      <c r="O1051">
        <v>0</v>
      </c>
      <c r="P1051">
        <v>0</v>
      </c>
      <c r="Q1051">
        <v>0</v>
      </c>
      <c r="R1051">
        <v>0</v>
      </c>
      <c r="S1051">
        <v>0</v>
      </c>
      <c r="T1051">
        <v>0</v>
      </c>
      <c r="U1051">
        <v>0</v>
      </c>
      <c r="V1051">
        <v>0</v>
      </c>
      <c r="W1051">
        <v>0</v>
      </c>
      <c r="X1051">
        <v>0</v>
      </c>
      <c r="Y1051">
        <v>0</v>
      </c>
      <c r="Z1051">
        <v>0</v>
      </c>
      <c r="AA1051">
        <v>0</v>
      </c>
      <c r="AB1051">
        <v>0</v>
      </c>
      <c r="AC1051">
        <v>0</v>
      </c>
      <c r="AD1051">
        <v>0</v>
      </c>
      <c r="AE1051">
        <v>0</v>
      </c>
    </row>
    <row r="1052" spans="1:31" x14ac:dyDescent="0.2">
      <c r="A1052">
        <v>1863</v>
      </c>
      <c r="B1052">
        <v>1</v>
      </c>
      <c r="C1052" t="s">
        <v>556</v>
      </c>
      <c r="D1052" t="s">
        <v>446</v>
      </c>
      <c r="E1052">
        <v>44000</v>
      </c>
      <c r="F1052">
        <v>40440</v>
      </c>
      <c r="G1052" t="s">
        <v>561</v>
      </c>
      <c r="H1052">
        <v>0</v>
      </c>
      <c r="I1052">
        <v>0</v>
      </c>
      <c r="J1052">
        <v>0</v>
      </c>
      <c r="K1052">
        <v>0</v>
      </c>
      <c r="L1052">
        <v>0</v>
      </c>
      <c r="M1052">
        <v>0</v>
      </c>
      <c r="N1052">
        <v>0</v>
      </c>
      <c r="O1052">
        <v>0</v>
      </c>
      <c r="P1052">
        <v>0</v>
      </c>
      <c r="Q1052">
        <v>0</v>
      </c>
      <c r="R1052">
        <v>0</v>
      </c>
      <c r="S1052">
        <v>0</v>
      </c>
      <c r="T1052">
        <v>0</v>
      </c>
      <c r="U1052">
        <v>0</v>
      </c>
      <c r="V1052">
        <v>0</v>
      </c>
      <c r="W1052">
        <v>0</v>
      </c>
      <c r="X1052">
        <v>0</v>
      </c>
      <c r="Y1052">
        <v>0</v>
      </c>
      <c r="Z1052">
        <v>0</v>
      </c>
      <c r="AA1052">
        <v>0</v>
      </c>
      <c r="AB1052">
        <v>0</v>
      </c>
      <c r="AC1052">
        <v>0</v>
      </c>
      <c r="AD1052">
        <v>0</v>
      </c>
      <c r="AE1052">
        <v>0</v>
      </c>
    </row>
    <row r="1053" spans="1:31" x14ac:dyDescent="0.2">
      <c r="A1053">
        <v>1863</v>
      </c>
      <c r="B1053">
        <v>2</v>
      </c>
      <c r="C1053" t="s">
        <v>556</v>
      </c>
      <c r="D1053" t="s">
        <v>446</v>
      </c>
      <c r="E1053">
        <v>44000</v>
      </c>
      <c r="F1053">
        <v>40440</v>
      </c>
      <c r="G1053" t="s">
        <v>561</v>
      </c>
      <c r="H1053">
        <v>0</v>
      </c>
      <c r="I1053">
        <v>0</v>
      </c>
      <c r="J1053">
        <v>0</v>
      </c>
      <c r="K1053">
        <v>0</v>
      </c>
      <c r="L1053">
        <v>0</v>
      </c>
      <c r="M1053">
        <v>0</v>
      </c>
      <c r="N1053">
        <v>0</v>
      </c>
      <c r="O1053">
        <v>0</v>
      </c>
      <c r="P1053">
        <v>0</v>
      </c>
      <c r="Q1053">
        <v>0</v>
      </c>
      <c r="R1053">
        <v>0</v>
      </c>
      <c r="S1053">
        <v>0</v>
      </c>
      <c r="T1053">
        <v>0</v>
      </c>
      <c r="U1053">
        <v>0</v>
      </c>
      <c r="V1053">
        <v>0</v>
      </c>
      <c r="W1053">
        <v>0</v>
      </c>
      <c r="X1053">
        <v>0</v>
      </c>
      <c r="Y1053">
        <v>0</v>
      </c>
      <c r="Z1053">
        <v>0</v>
      </c>
      <c r="AA1053">
        <v>0</v>
      </c>
      <c r="AB1053">
        <v>0</v>
      </c>
      <c r="AC1053">
        <v>0</v>
      </c>
      <c r="AD1053">
        <v>0</v>
      </c>
      <c r="AE1053">
        <v>0</v>
      </c>
    </row>
    <row r="1054" spans="1:31" x14ac:dyDescent="0.2">
      <c r="A1054">
        <v>1864</v>
      </c>
      <c r="B1054">
        <v>1</v>
      </c>
      <c r="C1054" t="s">
        <v>557</v>
      </c>
      <c r="D1054" t="s">
        <v>446</v>
      </c>
      <c r="E1054">
        <v>44000</v>
      </c>
      <c r="F1054">
        <v>40440</v>
      </c>
      <c r="G1054" t="s">
        <v>561</v>
      </c>
      <c r="H1054">
        <v>0</v>
      </c>
      <c r="I1054">
        <v>0</v>
      </c>
      <c r="J1054">
        <v>0</v>
      </c>
      <c r="K1054">
        <v>0</v>
      </c>
      <c r="L1054">
        <v>0</v>
      </c>
      <c r="M1054">
        <v>0</v>
      </c>
      <c r="N1054">
        <v>0</v>
      </c>
      <c r="O1054">
        <v>0</v>
      </c>
      <c r="P1054">
        <v>0</v>
      </c>
      <c r="Q1054">
        <v>0</v>
      </c>
      <c r="R1054">
        <v>0</v>
      </c>
      <c r="S1054">
        <v>0</v>
      </c>
      <c r="T1054">
        <v>0</v>
      </c>
      <c r="U1054">
        <v>0</v>
      </c>
      <c r="V1054">
        <v>0</v>
      </c>
      <c r="W1054">
        <v>0</v>
      </c>
      <c r="X1054">
        <v>0</v>
      </c>
      <c r="Y1054">
        <v>20000</v>
      </c>
      <c r="Z1054">
        <v>0</v>
      </c>
      <c r="AA1054">
        <v>0</v>
      </c>
      <c r="AB1054">
        <v>0</v>
      </c>
      <c r="AC1054">
        <v>0</v>
      </c>
      <c r="AD1054">
        <v>0</v>
      </c>
      <c r="AE1054">
        <v>0</v>
      </c>
    </row>
    <row r="1055" spans="1:31" x14ac:dyDescent="0.2">
      <c r="A1055">
        <v>1865</v>
      </c>
      <c r="B1055">
        <v>1</v>
      </c>
      <c r="C1055" t="s">
        <v>587</v>
      </c>
      <c r="D1055" t="s">
        <v>446</v>
      </c>
      <c r="E1055">
        <v>44000</v>
      </c>
      <c r="F1055">
        <v>40440</v>
      </c>
      <c r="G1055" t="s">
        <v>561</v>
      </c>
      <c r="H1055">
        <v>0</v>
      </c>
      <c r="I1055">
        <v>0</v>
      </c>
      <c r="J1055">
        <v>0</v>
      </c>
      <c r="K1055">
        <v>0</v>
      </c>
      <c r="L1055">
        <v>0</v>
      </c>
      <c r="M1055">
        <v>0</v>
      </c>
      <c r="N1055">
        <v>0</v>
      </c>
      <c r="O1055">
        <v>0</v>
      </c>
      <c r="P1055">
        <v>0</v>
      </c>
      <c r="Q1055">
        <v>0</v>
      </c>
      <c r="R1055">
        <v>0</v>
      </c>
      <c r="S1055">
        <v>0</v>
      </c>
      <c r="T1055">
        <v>0</v>
      </c>
      <c r="U1055">
        <v>0</v>
      </c>
      <c r="V1055">
        <v>0</v>
      </c>
      <c r="W1055">
        <v>0</v>
      </c>
      <c r="X1055">
        <v>0</v>
      </c>
      <c r="Y1055">
        <v>0</v>
      </c>
      <c r="Z1055">
        <v>0</v>
      </c>
      <c r="AA1055">
        <v>0</v>
      </c>
      <c r="AB1055">
        <v>0</v>
      </c>
      <c r="AC1055">
        <v>0</v>
      </c>
      <c r="AD1055">
        <v>0</v>
      </c>
      <c r="AE1055">
        <v>0</v>
      </c>
    </row>
    <row r="1056" spans="1:31" x14ac:dyDescent="0.2">
      <c r="A1056">
        <v>1871</v>
      </c>
      <c r="B1056">
        <v>1</v>
      </c>
      <c r="C1056" t="s">
        <v>559</v>
      </c>
      <c r="D1056" t="s">
        <v>446</v>
      </c>
      <c r="E1056">
        <v>44000</v>
      </c>
      <c r="F1056">
        <v>40440</v>
      </c>
      <c r="G1056" t="s">
        <v>561</v>
      </c>
      <c r="H1056">
        <v>0</v>
      </c>
      <c r="I1056">
        <v>0</v>
      </c>
      <c r="J1056">
        <v>0</v>
      </c>
      <c r="K1056">
        <v>0</v>
      </c>
      <c r="L1056">
        <v>0</v>
      </c>
      <c r="M1056">
        <v>0</v>
      </c>
      <c r="N1056">
        <v>0</v>
      </c>
      <c r="O1056">
        <v>0</v>
      </c>
      <c r="P1056">
        <v>0</v>
      </c>
      <c r="Q1056">
        <v>0</v>
      </c>
      <c r="R1056">
        <v>0</v>
      </c>
      <c r="S1056">
        <v>0</v>
      </c>
      <c r="T1056">
        <v>0</v>
      </c>
      <c r="U1056">
        <v>0</v>
      </c>
      <c r="V1056">
        <v>0</v>
      </c>
      <c r="W1056">
        <v>0</v>
      </c>
      <c r="X1056">
        <v>0</v>
      </c>
      <c r="Y1056">
        <v>0</v>
      </c>
      <c r="Z1056">
        <v>0</v>
      </c>
      <c r="AA1056">
        <v>0</v>
      </c>
      <c r="AB1056">
        <v>0</v>
      </c>
      <c r="AC1056">
        <v>0</v>
      </c>
      <c r="AD1056">
        <v>0</v>
      </c>
      <c r="AE1056">
        <v>0</v>
      </c>
    </row>
    <row r="1057" spans="1:31" x14ac:dyDescent="0.2">
      <c r="A1057">
        <v>1873</v>
      </c>
      <c r="B1057">
        <v>1</v>
      </c>
      <c r="C1057" t="s">
        <v>588</v>
      </c>
      <c r="D1057" t="s">
        <v>446</v>
      </c>
      <c r="E1057">
        <v>44000</v>
      </c>
      <c r="F1057">
        <v>40440</v>
      </c>
      <c r="G1057" t="s">
        <v>561</v>
      </c>
      <c r="H1057">
        <v>0</v>
      </c>
      <c r="I1057">
        <v>0</v>
      </c>
      <c r="J1057">
        <v>0</v>
      </c>
      <c r="K1057">
        <v>0</v>
      </c>
      <c r="L1057">
        <v>0</v>
      </c>
      <c r="M1057">
        <v>0</v>
      </c>
      <c r="N1057">
        <v>0</v>
      </c>
      <c r="O1057">
        <v>0</v>
      </c>
      <c r="P1057">
        <v>7425</v>
      </c>
      <c r="Q1057">
        <v>7425</v>
      </c>
      <c r="R1057">
        <v>7650</v>
      </c>
      <c r="S1057">
        <v>0</v>
      </c>
      <c r="T1057">
        <v>0</v>
      </c>
      <c r="U1057">
        <v>0</v>
      </c>
      <c r="V1057">
        <v>5000</v>
      </c>
      <c r="W1057">
        <v>0</v>
      </c>
      <c r="X1057">
        <v>0</v>
      </c>
      <c r="Y1057">
        <v>0</v>
      </c>
      <c r="Z1057">
        <v>0</v>
      </c>
      <c r="AA1057">
        <v>0</v>
      </c>
      <c r="AB1057">
        <v>0</v>
      </c>
      <c r="AC1057">
        <v>0</v>
      </c>
      <c r="AD1057">
        <v>0</v>
      </c>
      <c r="AE1057">
        <v>0</v>
      </c>
    </row>
    <row r="1058" spans="1:31" x14ac:dyDescent="0.2">
      <c r="A1058">
        <v>1874</v>
      </c>
      <c r="B1058">
        <v>1</v>
      </c>
      <c r="C1058" t="s">
        <v>589</v>
      </c>
      <c r="D1058" t="s">
        <v>446</v>
      </c>
      <c r="E1058">
        <v>44000</v>
      </c>
      <c r="F1058">
        <v>40440</v>
      </c>
      <c r="G1058" t="s">
        <v>561</v>
      </c>
      <c r="H1058">
        <v>0</v>
      </c>
      <c r="I1058">
        <v>0</v>
      </c>
      <c r="J1058">
        <v>0</v>
      </c>
      <c r="K1058">
        <v>0</v>
      </c>
      <c r="L1058">
        <v>0</v>
      </c>
      <c r="M1058">
        <v>0</v>
      </c>
      <c r="N1058">
        <v>0</v>
      </c>
      <c r="O1058">
        <v>0</v>
      </c>
      <c r="P1058">
        <v>8250</v>
      </c>
      <c r="Q1058">
        <v>8250</v>
      </c>
      <c r="R1058">
        <v>8500</v>
      </c>
      <c r="S1058">
        <v>0</v>
      </c>
      <c r="T1058">
        <v>0</v>
      </c>
      <c r="U1058">
        <v>0</v>
      </c>
      <c r="V1058">
        <v>0</v>
      </c>
      <c r="W1058">
        <v>0</v>
      </c>
      <c r="X1058">
        <v>0</v>
      </c>
      <c r="Y1058">
        <v>0</v>
      </c>
      <c r="Z1058">
        <v>0</v>
      </c>
      <c r="AA1058">
        <v>0</v>
      </c>
      <c r="AB1058">
        <v>0</v>
      </c>
      <c r="AC1058">
        <v>0</v>
      </c>
      <c r="AD1058">
        <v>0</v>
      </c>
      <c r="AE1058">
        <v>0</v>
      </c>
    </row>
    <row r="1059" spans="1:31" x14ac:dyDescent="0.2">
      <c r="A1059">
        <v>1874</v>
      </c>
      <c r="B1059">
        <v>2</v>
      </c>
      <c r="C1059" t="s">
        <v>589</v>
      </c>
      <c r="D1059" t="s">
        <v>446</v>
      </c>
      <c r="E1059">
        <v>44000</v>
      </c>
      <c r="F1059">
        <v>40440</v>
      </c>
      <c r="G1059" t="s">
        <v>561</v>
      </c>
      <c r="H1059">
        <v>0</v>
      </c>
      <c r="I1059">
        <v>0</v>
      </c>
      <c r="J1059">
        <v>0</v>
      </c>
      <c r="K1059">
        <v>0</v>
      </c>
      <c r="L1059">
        <v>0</v>
      </c>
      <c r="M1059">
        <v>0</v>
      </c>
      <c r="N1059">
        <v>0</v>
      </c>
      <c r="O1059">
        <v>0</v>
      </c>
      <c r="P1059">
        <v>0</v>
      </c>
      <c r="Q1059">
        <v>0</v>
      </c>
      <c r="R1059">
        <v>0</v>
      </c>
      <c r="S1059">
        <v>0</v>
      </c>
      <c r="T1059">
        <v>0</v>
      </c>
      <c r="U1059">
        <v>0</v>
      </c>
      <c r="V1059">
        <v>0</v>
      </c>
      <c r="W1059">
        <v>0</v>
      </c>
      <c r="X1059">
        <v>0</v>
      </c>
      <c r="Y1059">
        <v>0</v>
      </c>
      <c r="Z1059">
        <v>0</v>
      </c>
      <c r="AA1059">
        <v>0</v>
      </c>
      <c r="AB1059">
        <v>8250</v>
      </c>
      <c r="AC1059">
        <v>8250</v>
      </c>
      <c r="AD1059">
        <v>8500</v>
      </c>
      <c r="AE1059">
        <v>0</v>
      </c>
    </row>
    <row r="1060" spans="1:31" x14ac:dyDescent="0.2">
      <c r="A1060">
        <v>1874</v>
      </c>
      <c r="B1060">
        <v>3</v>
      </c>
      <c r="C1060" t="s">
        <v>589</v>
      </c>
      <c r="D1060" t="s">
        <v>446</v>
      </c>
      <c r="E1060">
        <v>44000</v>
      </c>
      <c r="F1060">
        <v>40440</v>
      </c>
      <c r="G1060" t="s">
        <v>561</v>
      </c>
      <c r="H1060">
        <v>0</v>
      </c>
      <c r="I1060">
        <v>0</v>
      </c>
      <c r="J1060">
        <v>0</v>
      </c>
      <c r="K1060">
        <v>0</v>
      </c>
      <c r="L1060">
        <v>0</v>
      </c>
      <c r="M1060">
        <v>0</v>
      </c>
      <c r="N1060">
        <v>0</v>
      </c>
      <c r="O1060">
        <v>0</v>
      </c>
      <c r="P1060">
        <v>0</v>
      </c>
      <c r="Q1060">
        <v>0</v>
      </c>
      <c r="R1060">
        <v>0</v>
      </c>
      <c r="S1060">
        <v>0</v>
      </c>
      <c r="T1060">
        <v>0</v>
      </c>
      <c r="U1060">
        <v>0</v>
      </c>
      <c r="V1060">
        <v>0</v>
      </c>
      <c r="W1060">
        <v>0</v>
      </c>
      <c r="X1060">
        <v>0</v>
      </c>
      <c r="Y1060">
        <v>0</v>
      </c>
      <c r="Z1060">
        <v>0</v>
      </c>
      <c r="AA1060">
        <v>0</v>
      </c>
      <c r="AB1060">
        <v>0</v>
      </c>
      <c r="AC1060">
        <v>0</v>
      </c>
      <c r="AD1060">
        <v>0</v>
      </c>
      <c r="AE1060">
        <v>0</v>
      </c>
    </row>
    <row r="1061" spans="1:31" x14ac:dyDescent="0.2">
      <c r="A1061">
        <v>1874</v>
      </c>
      <c r="B1061">
        <v>4</v>
      </c>
      <c r="C1061" t="s">
        <v>589</v>
      </c>
      <c r="D1061" t="s">
        <v>446</v>
      </c>
      <c r="E1061">
        <v>44000</v>
      </c>
      <c r="F1061">
        <v>40440</v>
      </c>
      <c r="G1061" t="s">
        <v>561</v>
      </c>
      <c r="H1061">
        <v>0</v>
      </c>
      <c r="I1061">
        <v>0</v>
      </c>
      <c r="J1061">
        <v>0</v>
      </c>
      <c r="K1061">
        <v>0</v>
      </c>
      <c r="L1061">
        <v>0</v>
      </c>
      <c r="M1061">
        <v>0</v>
      </c>
      <c r="N1061">
        <v>0</v>
      </c>
      <c r="O1061">
        <v>0</v>
      </c>
      <c r="P1061">
        <v>0</v>
      </c>
      <c r="Q1061">
        <v>0</v>
      </c>
      <c r="R1061">
        <v>0</v>
      </c>
      <c r="S1061">
        <v>0</v>
      </c>
      <c r="T1061">
        <v>0</v>
      </c>
      <c r="U1061">
        <v>0</v>
      </c>
      <c r="V1061">
        <v>0</v>
      </c>
      <c r="W1061">
        <v>0</v>
      </c>
      <c r="X1061">
        <v>0</v>
      </c>
      <c r="Y1061">
        <v>0</v>
      </c>
      <c r="Z1061">
        <v>0</v>
      </c>
      <c r="AA1061">
        <v>0</v>
      </c>
      <c r="AB1061">
        <v>0</v>
      </c>
      <c r="AC1061">
        <v>0</v>
      </c>
      <c r="AD1061">
        <v>0</v>
      </c>
      <c r="AE1061">
        <v>0</v>
      </c>
    </row>
    <row r="1062" spans="1:31" x14ac:dyDescent="0.2">
      <c r="A1062">
        <v>2550</v>
      </c>
      <c r="B1062">
        <v>1</v>
      </c>
      <c r="C1062" t="s">
        <v>24</v>
      </c>
      <c r="D1062" t="s">
        <v>25</v>
      </c>
      <c r="E1062">
        <v>40000</v>
      </c>
      <c r="F1062">
        <v>40312</v>
      </c>
      <c r="G1062" t="s">
        <v>561</v>
      </c>
      <c r="H1062">
        <v>0</v>
      </c>
      <c r="I1062">
        <v>0</v>
      </c>
      <c r="J1062">
        <v>0</v>
      </c>
      <c r="K1062">
        <v>0</v>
      </c>
      <c r="L1062">
        <v>0</v>
      </c>
      <c r="M1062">
        <v>0</v>
      </c>
      <c r="N1062">
        <v>0</v>
      </c>
      <c r="O1062">
        <v>0</v>
      </c>
      <c r="P1062">
        <v>0</v>
      </c>
      <c r="Q1062">
        <v>0</v>
      </c>
      <c r="R1062">
        <v>0</v>
      </c>
      <c r="S1062">
        <v>0</v>
      </c>
      <c r="T1062">
        <v>0</v>
      </c>
      <c r="U1062">
        <v>0</v>
      </c>
      <c r="V1062">
        <v>0</v>
      </c>
      <c r="W1062">
        <v>0</v>
      </c>
      <c r="X1062">
        <v>0</v>
      </c>
      <c r="Y1062">
        <v>0</v>
      </c>
      <c r="Z1062">
        <v>0</v>
      </c>
      <c r="AA1062">
        <v>0</v>
      </c>
      <c r="AB1062">
        <v>0</v>
      </c>
      <c r="AC1062">
        <v>0</v>
      </c>
      <c r="AD1062">
        <v>0</v>
      </c>
      <c r="AE1062">
        <v>0</v>
      </c>
    </row>
    <row r="1063" spans="1:31" x14ac:dyDescent="0.2">
      <c r="A1063">
        <v>2551</v>
      </c>
      <c r="B1063">
        <v>1</v>
      </c>
      <c r="C1063" t="s">
        <v>27</v>
      </c>
      <c r="D1063" t="s">
        <v>28</v>
      </c>
      <c r="E1063">
        <v>40000</v>
      </c>
      <c r="F1063">
        <v>40312</v>
      </c>
      <c r="G1063" t="s">
        <v>561</v>
      </c>
      <c r="H1063">
        <v>0</v>
      </c>
      <c r="I1063">
        <v>0</v>
      </c>
      <c r="J1063">
        <v>0</v>
      </c>
      <c r="K1063">
        <v>0</v>
      </c>
      <c r="L1063">
        <v>0</v>
      </c>
      <c r="M1063">
        <v>0</v>
      </c>
      <c r="N1063">
        <v>0</v>
      </c>
      <c r="O1063">
        <v>0</v>
      </c>
      <c r="P1063">
        <v>0</v>
      </c>
      <c r="Q1063">
        <v>0</v>
      </c>
      <c r="R1063">
        <v>0</v>
      </c>
      <c r="S1063">
        <v>0</v>
      </c>
      <c r="T1063">
        <v>0</v>
      </c>
      <c r="U1063">
        <v>0</v>
      </c>
      <c r="V1063">
        <v>0</v>
      </c>
      <c r="W1063">
        <v>0</v>
      </c>
      <c r="X1063">
        <v>0</v>
      </c>
      <c r="Y1063">
        <v>0</v>
      </c>
      <c r="Z1063">
        <v>0</v>
      </c>
      <c r="AA1063">
        <v>0</v>
      </c>
      <c r="AB1063">
        <v>0</v>
      </c>
      <c r="AC1063">
        <v>0</v>
      </c>
      <c r="AD1063">
        <v>0</v>
      </c>
      <c r="AE1063">
        <v>0</v>
      </c>
    </row>
    <row r="1064" spans="1:31" x14ac:dyDescent="0.2">
      <c r="A1064">
        <v>2552</v>
      </c>
      <c r="B1064">
        <v>2</v>
      </c>
      <c r="C1064" t="s">
        <v>29</v>
      </c>
      <c r="D1064" t="s">
        <v>31</v>
      </c>
      <c r="E1064">
        <v>40000</v>
      </c>
      <c r="F1064">
        <v>40312</v>
      </c>
      <c r="G1064" t="s">
        <v>561</v>
      </c>
      <c r="H1064">
        <v>38000</v>
      </c>
      <c r="I1064">
        <v>38560</v>
      </c>
      <c r="J1064">
        <v>42560</v>
      </c>
      <c r="K1064">
        <v>34160</v>
      </c>
      <c r="L1064">
        <v>25280</v>
      </c>
      <c r="M1064">
        <v>37120</v>
      </c>
      <c r="N1064">
        <v>27120</v>
      </c>
      <c r="O1064">
        <v>42920</v>
      </c>
      <c r="P1064">
        <v>28400</v>
      </c>
      <c r="Q1064">
        <v>26800</v>
      </c>
      <c r="R1064">
        <v>28120</v>
      </c>
      <c r="S1064">
        <v>30960</v>
      </c>
      <c r="T1064">
        <v>38000</v>
      </c>
      <c r="U1064">
        <v>38560</v>
      </c>
      <c r="V1064">
        <v>42560</v>
      </c>
      <c r="W1064">
        <v>34160</v>
      </c>
      <c r="X1064">
        <v>25280</v>
      </c>
      <c r="Y1064">
        <v>37120</v>
      </c>
      <c r="Z1064">
        <v>27120</v>
      </c>
      <c r="AA1064">
        <v>42920</v>
      </c>
      <c r="AB1064">
        <v>28400</v>
      </c>
      <c r="AC1064">
        <v>26800</v>
      </c>
      <c r="AD1064">
        <v>28120</v>
      </c>
      <c r="AE1064">
        <v>30960</v>
      </c>
    </row>
    <row r="1065" spans="1:31" x14ac:dyDescent="0.2">
      <c r="A1065">
        <v>2553</v>
      </c>
      <c r="B1065">
        <v>1</v>
      </c>
      <c r="C1065" t="s">
        <v>196</v>
      </c>
      <c r="D1065" t="s">
        <v>197</v>
      </c>
      <c r="E1065">
        <v>40000</v>
      </c>
      <c r="F1065">
        <v>40245</v>
      </c>
      <c r="G1065" t="s">
        <v>561</v>
      </c>
      <c r="H1065">
        <v>381</v>
      </c>
      <c r="I1065">
        <v>2784</v>
      </c>
      <c r="J1065">
        <v>4303</v>
      </c>
      <c r="K1065">
        <v>189</v>
      </c>
      <c r="L1065">
        <v>3215</v>
      </c>
      <c r="M1065">
        <v>1845</v>
      </c>
      <c r="N1065">
        <v>7784</v>
      </c>
      <c r="O1065">
        <v>3261</v>
      </c>
      <c r="P1065">
        <v>1051</v>
      </c>
      <c r="Q1065">
        <v>217</v>
      </c>
      <c r="R1065">
        <v>3317</v>
      </c>
      <c r="S1065">
        <v>2653</v>
      </c>
      <c r="T1065">
        <v>381</v>
      </c>
      <c r="U1065">
        <v>2784</v>
      </c>
      <c r="V1065">
        <v>4303</v>
      </c>
      <c r="W1065">
        <v>189</v>
      </c>
      <c r="X1065">
        <v>3215</v>
      </c>
      <c r="Y1065">
        <v>1845</v>
      </c>
      <c r="Z1065">
        <v>7784</v>
      </c>
      <c r="AA1065">
        <v>3261</v>
      </c>
      <c r="AB1065">
        <v>1051</v>
      </c>
      <c r="AC1065">
        <v>217</v>
      </c>
      <c r="AD1065">
        <v>3317</v>
      </c>
      <c r="AE1065">
        <v>2653</v>
      </c>
    </row>
    <row r="1066" spans="1:31" x14ac:dyDescent="0.2">
      <c r="A1066">
        <v>2554</v>
      </c>
      <c r="B1066">
        <v>2</v>
      </c>
      <c r="C1066" t="s">
        <v>32</v>
      </c>
      <c r="D1066" t="s">
        <v>31</v>
      </c>
      <c r="E1066">
        <v>40000</v>
      </c>
      <c r="F1066">
        <v>40312</v>
      </c>
      <c r="G1066" t="s">
        <v>561</v>
      </c>
      <c r="H1066">
        <v>11190</v>
      </c>
      <c r="I1066">
        <v>9180</v>
      </c>
      <c r="J1066">
        <v>7920</v>
      </c>
      <c r="K1066">
        <v>8800</v>
      </c>
      <c r="L1066">
        <v>7540</v>
      </c>
      <c r="M1066">
        <v>5370</v>
      </c>
      <c r="N1066">
        <v>5390</v>
      </c>
      <c r="O1066">
        <v>10360</v>
      </c>
      <c r="P1066">
        <v>8970</v>
      </c>
      <c r="Q1066">
        <v>6350</v>
      </c>
      <c r="R1066">
        <v>10060</v>
      </c>
      <c r="S1066">
        <v>8870</v>
      </c>
      <c r="T1066">
        <v>11190</v>
      </c>
      <c r="U1066">
        <v>9180</v>
      </c>
      <c r="V1066">
        <v>7920</v>
      </c>
      <c r="W1066">
        <v>8800</v>
      </c>
      <c r="X1066">
        <v>7540</v>
      </c>
      <c r="Y1066">
        <v>5370</v>
      </c>
      <c r="Z1066">
        <v>5390</v>
      </c>
      <c r="AA1066">
        <v>10360</v>
      </c>
      <c r="AB1066">
        <v>8970</v>
      </c>
      <c r="AC1066">
        <v>6350</v>
      </c>
      <c r="AD1066">
        <v>10060</v>
      </c>
      <c r="AE1066">
        <v>8870</v>
      </c>
    </row>
    <row r="1067" spans="1:31" x14ac:dyDescent="0.2">
      <c r="A1067">
        <v>2555</v>
      </c>
      <c r="B1067">
        <v>1</v>
      </c>
      <c r="C1067" t="s">
        <v>33</v>
      </c>
      <c r="D1067" t="s">
        <v>34</v>
      </c>
      <c r="E1067">
        <v>40000</v>
      </c>
      <c r="F1067">
        <v>40312</v>
      </c>
      <c r="G1067" t="s">
        <v>561</v>
      </c>
      <c r="H1067">
        <v>70000</v>
      </c>
      <c r="I1067">
        <v>70000</v>
      </c>
      <c r="J1067">
        <v>60000</v>
      </c>
      <c r="K1067">
        <v>0</v>
      </c>
      <c r="L1067">
        <v>0</v>
      </c>
      <c r="M1067">
        <v>0</v>
      </c>
      <c r="N1067">
        <v>0</v>
      </c>
      <c r="O1067">
        <v>0</v>
      </c>
      <c r="P1067">
        <v>0</v>
      </c>
      <c r="Q1067">
        <v>0</v>
      </c>
      <c r="R1067">
        <v>0</v>
      </c>
      <c r="S1067">
        <v>0</v>
      </c>
      <c r="T1067">
        <v>0</v>
      </c>
      <c r="U1067">
        <v>0</v>
      </c>
      <c r="V1067">
        <v>0</v>
      </c>
      <c r="W1067">
        <v>0</v>
      </c>
      <c r="X1067">
        <v>0</v>
      </c>
      <c r="Y1067">
        <v>0</v>
      </c>
      <c r="Z1067">
        <v>0</v>
      </c>
      <c r="AA1067">
        <v>0</v>
      </c>
      <c r="AB1067">
        <v>0</v>
      </c>
      <c r="AC1067">
        <v>0</v>
      </c>
      <c r="AD1067">
        <v>0</v>
      </c>
      <c r="AE1067">
        <v>0</v>
      </c>
    </row>
    <row r="1068" spans="1:31" x14ac:dyDescent="0.2">
      <c r="A1068">
        <v>2556</v>
      </c>
      <c r="B1068">
        <v>1</v>
      </c>
      <c r="C1068" t="s">
        <v>198</v>
      </c>
      <c r="D1068" t="s">
        <v>199</v>
      </c>
      <c r="E1068">
        <v>40000</v>
      </c>
      <c r="F1068">
        <v>40245</v>
      </c>
      <c r="G1068" t="s">
        <v>561</v>
      </c>
      <c r="H1068">
        <v>1281</v>
      </c>
      <c r="I1068">
        <v>6943</v>
      </c>
      <c r="J1068">
        <v>1692</v>
      </c>
      <c r="K1068">
        <v>531</v>
      </c>
      <c r="L1068">
        <v>5294</v>
      </c>
      <c r="M1068">
        <v>2180</v>
      </c>
      <c r="N1068">
        <v>11274</v>
      </c>
      <c r="O1068">
        <v>1989</v>
      </c>
      <c r="P1068">
        <v>3716</v>
      </c>
      <c r="Q1068">
        <v>34991</v>
      </c>
      <c r="R1068">
        <v>856</v>
      </c>
      <c r="S1068">
        <v>28</v>
      </c>
      <c r="T1068">
        <v>1281</v>
      </c>
      <c r="U1068">
        <v>6943</v>
      </c>
      <c r="V1068">
        <v>1692</v>
      </c>
      <c r="W1068">
        <v>531</v>
      </c>
      <c r="X1068">
        <v>5294</v>
      </c>
      <c r="Y1068">
        <v>2180</v>
      </c>
      <c r="Z1068">
        <v>11274</v>
      </c>
      <c r="AA1068">
        <v>1989</v>
      </c>
      <c r="AB1068">
        <v>3716</v>
      </c>
      <c r="AC1068">
        <v>34991</v>
      </c>
      <c r="AD1068">
        <v>856</v>
      </c>
      <c r="AE1068">
        <v>28</v>
      </c>
    </row>
    <row r="1069" spans="1:31" x14ac:dyDescent="0.2">
      <c r="A1069">
        <v>2559</v>
      </c>
      <c r="B1069">
        <v>1</v>
      </c>
      <c r="C1069" t="s">
        <v>35</v>
      </c>
      <c r="D1069" t="s">
        <v>25</v>
      </c>
      <c r="E1069">
        <v>40000</v>
      </c>
      <c r="F1069">
        <v>40312</v>
      </c>
      <c r="G1069" t="s">
        <v>561</v>
      </c>
      <c r="H1069">
        <v>0</v>
      </c>
      <c r="I1069">
        <v>0</v>
      </c>
      <c r="J1069">
        <v>0</v>
      </c>
      <c r="K1069">
        <v>0</v>
      </c>
      <c r="L1069">
        <v>0</v>
      </c>
      <c r="M1069">
        <v>0</v>
      </c>
      <c r="N1069">
        <v>0</v>
      </c>
      <c r="O1069">
        <v>0</v>
      </c>
      <c r="P1069">
        <v>0</v>
      </c>
      <c r="Q1069">
        <v>0</v>
      </c>
      <c r="R1069">
        <v>0</v>
      </c>
      <c r="S1069">
        <v>0</v>
      </c>
      <c r="T1069">
        <v>0</v>
      </c>
      <c r="U1069">
        <v>0</v>
      </c>
      <c r="V1069">
        <v>0</v>
      </c>
      <c r="W1069">
        <v>0</v>
      </c>
      <c r="X1069">
        <v>0</v>
      </c>
      <c r="Y1069">
        <v>0</v>
      </c>
      <c r="Z1069">
        <v>0</v>
      </c>
      <c r="AA1069">
        <v>0</v>
      </c>
      <c r="AB1069">
        <v>0</v>
      </c>
      <c r="AC1069">
        <v>0</v>
      </c>
      <c r="AD1069">
        <v>0</v>
      </c>
      <c r="AE1069">
        <v>0</v>
      </c>
    </row>
    <row r="1070" spans="1:31" x14ac:dyDescent="0.2">
      <c r="A1070">
        <v>2801</v>
      </c>
      <c r="B1070">
        <v>1</v>
      </c>
      <c r="C1070" t="s">
        <v>91</v>
      </c>
      <c r="D1070" t="s">
        <v>92</v>
      </c>
      <c r="E1070">
        <v>40000</v>
      </c>
      <c r="F1070">
        <v>40323</v>
      </c>
      <c r="G1070" t="s">
        <v>561</v>
      </c>
      <c r="H1070">
        <v>0</v>
      </c>
      <c r="I1070">
        <v>0</v>
      </c>
      <c r="J1070">
        <v>0</v>
      </c>
      <c r="K1070">
        <v>0</v>
      </c>
      <c r="L1070">
        <v>0</v>
      </c>
      <c r="M1070">
        <v>0</v>
      </c>
      <c r="N1070">
        <v>0</v>
      </c>
      <c r="O1070">
        <v>0</v>
      </c>
      <c r="P1070">
        <v>0</v>
      </c>
      <c r="Q1070">
        <v>0</v>
      </c>
      <c r="R1070">
        <v>0</v>
      </c>
      <c r="S1070">
        <v>15000</v>
      </c>
      <c r="T1070">
        <v>0</v>
      </c>
      <c r="U1070">
        <v>0</v>
      </c>
      <c r="V1070">
        <v>0</v>
      </c>
      <c r="W1070">
        <v>0</v>
      </c>
      <c r="X1070">
        <v>0</v>
      </c>
      <c r="Y1070">
        <v>0</v>
      </c>
      <c r="Z1070">
        <v>0</v>
      </c>
      <c r="AA1070">
        <v>0</v>
      </c>
      <c r="AB1070">
        <v>0</v>
      </c>
      <c r="AC1070">
        <v>0</v>
      </c>
      <c r="AD1070">
        <v>0</v>
      </c>
      <c r="AE1070">
        <v>15000</v>
      </c>
    </row>
    <row r="1071" spans="1:31" x14ac:dyDescent="0.2">
      <c r="A1071">
        <v>2802</v>
      </c>
      <c r="B1071">
        <v>1</v>
      </c>
      <c r="C1071" t="s">
        <v>93</v>
      </c>
      <c r="D1071" t="s">
        <v>94</v>
      </c>
      <c r="E1071">
        <v>40000</v>
      </c>
      <c r="F1071">
        <v>40323</v>
      </c>
      <c r="G1071" t="s">
        <v>561</v>
      </c>
      <c r="H1071">
        <v>4995</v>
      </c>
      <c r="I1071">
        <v>15000</v>
      </c>
      <c r="J1071">
        <v>15000</v>
      </c>
      <c r="K1071">
        <v>15000</v>
      </c>
      <c r="L1071">
        <v>19995</v>
      </c>
      <c r="M1071">
        <v>4995</v>
      </c>
      <c r="N1071">
        <v>4995</v>
      </c>
      <c r="O1071">
        <v>4995</v>
      </c>
      <c r="P1071">
        <v>19245</v>
      </c>
      <c r="Q1071">
        <v>13755</v>
      </c>
      <c r="R1071">
        <v>16005</v>
      </c>
      <c r="S1071">
        <v>16020</v>
      </c>
      <c r="T1071">
        <v>4995</v>
      </c>
      <c r="U1071">
        <v>15000</v>
      </c>
      <c r="V1071">
        <v>15000</v>
      </c>
      <c r="W1071">
        <v>15000</v>
      </c>
      <c r="X1071">
        <v>19995</v>
      </c>
      <c r="Y1071">
        <v>4995</v>
      </c>
      <c r="Z1071">
        <v>4995</v>
      </c>
      <c r="AA1071">
        <v>4995</v>
      </c>
      <c r="AB1071">
        <v>19245</v>
      </c>
      <c r="AC1071">
        <v>13755</v>
      </c>
      <c r="AD1071">
        <v>16005</v>
      </c>
      <c r="AE1071">
        <v>16020</v>
      </c>
    </row>
    <row r="1072" spans="1:31" x14ac:dyDescent="0.2">
      <c r="A1072">
        <v>2810</v>
      </c>
      <c r="B1072">
        <v>1</v>
      </c>
      <c r="C1072" t="s">
        <v>101</v>
      </c>
      <c r="D1072" t="s">
        <v>102</v>
      </c>
      <c r="E1072">
        <v>40000</v>
      </c>
      <c r="F1072">
        <v>40323</v>
      </c>
      <c r="G1072" t="s">
        <v>561</v>
      </c>
      <c r="H1072">
        <v>0</v>
      </c>
      <c r="I1072">
        <v>0</v>
      </c>
      <c r="J1072">
        <v>0</v>
      </c>
      <c r="K1072">
        <v>0</v>
      </c>
      <c r="L1072">
        <v>0</v>
      </c>
      <c r="M1072">
        <v>0</v>
      </c>
      <c r="N1072">
        <v>0</v>
      </c>
      <c r="O1072">
        <v>0</v>
      </c>
      <c r="P1072">
        <v>0</v>
      </c>
      <c r="Q1072">
        <v>0</v>
      </c>
      <c r="R1072">
        <v>0</v>
      </c>
      <c r="S1072">
        <v>0</v>
      </c>
      <c r="T1072">
        <v>0</v>
      </c>
      <c r="U1072">
        <v>0</v>
      </c>
      <c r="V1072">
        <v>0</v>
      </c>
      <c r="W1072">
        <v>0</v>
      </c>
      <c r="X1072">
        <v>0</v>
      </c>
      <c r="Y1072">
        <v>0</v>
      </c>
      <c r="Z1072">
        <v>0</v>
      </c>
      <c r="AA1072">
        <v>0</v>
      </c>
      <c r="AB1072">
        <v>0</v>
      </c>
      <c r="AC1072">
        <v>0</v>
      </c>
      <c r="AD1072">
        <v>0</v>
      </c>
      <c r="AE1072">
        <v>0</v>
      </c>
    </row>
    <row r="1073" spans="1:31" x14ac:dyDescent="0.2">
      <c r="A1073">
        <v>2822</v>
      </c>
      <c r="B1073">
        <v>1</v>
      </c>
      <c r="C1073" t="s">
        <v>111</v>
      </c>
      <c r="D1073" t="s">
        <v>96</v>
      </c>
      <c r="E1073">
        <v>40000</v>
      </c>
      <c r="F1073">
        <v>40323</v>
      </c>
      <c r="G1073" t="s">
        <v>561</v>
      </c>
      <c r="H1073">
        <v>0</v>
      </c>
      <c r="I1073">
        <v>0</v>
      </c>
      <c r="J1073">
        <v>0</v>
      </c>
      <c r="K1073">
        <v>0</v>
      </c>
      <c r="L1073">
        <v>0</v>
      </c>
      <c r="M1073">
        <v>0</v>
      </c>
      <c r="N1073">
        <v>0</v>
      </c>
      <c r="O1073">
        <v>0</v>
      </c>
      <c r="P1073">
        <v>0</v>
      </c>
      <c r="Q1073">
        <v>0</v>
      </c>
      <c r="R1073">
        <v>0</v>
      </c>
      <c r="S1073">
        <v>0</v>
      </c>
      <c r="T1073">
        <v>0</v>
      </c>
      <c r="U1073">
        <v>0</v>
      </c>
      <c r="V1073">
        <v>0</v>
      </c>
      <c r="W1073">
        <v>0</v>
      </c>
      <c r="X1073">
        <v>0</v>
      </c>
      <c r="Y1073">
        <v>0</v>
      </c>
      <c r="Z1073">
        <v>0</v>
      </c>
      <c r="AA1073">
        <v>0</v>
      </c>
      <c r="AB1073">
        <v>0</v>
      </c>
      <c r="AC1073">
        <v>0</v>
      </c>
      <c r="AD1073">
        <v>0</v>
      </c>
      <c r="AE1073">
        <v>0</v>
      </c>
    </row>
    <row r="1074" spans="1:31" x14ac:dyDescent="0.2">
      <c r="A1074">
        <v>2873</v>
      </c>
      <c r="B1074">
        <v>1</v>
      </c>
      <c r="C1074" t="s">
        <v>132</v>
      </c>
      <c r="D1074" t="s">
        <v>102</v>
      </c>
      <c r="E1074">
        <v>40000</v>
      </c>
      <c r="F1074">
        <v>40323</v>
      </c>
      <c r="G1074" t="s">
        <v>561</v>
      </c>
      <c r="H1074">
        <v>0</v>
      </c>
      <c r="I1074">
        <v>0</v>
      </c>
      <c r="J1074">
        <v>0</v>
      </c>
      <c r="K1074">
        <v>0</v>
      </c>
      <c r="L1074">
        <v>0</v>
      </c>
      <c r="M1074">
        <v>0</v>
      </c>
      <c r="N1074">
        <v>0</v>
      </c>
      <c r="O1074">
        <v>0</v>
      </c>
      <c r="P1074">
        <v>0</v>
      </c>
      <c r="Q1074">
        <v>0</v>
      </c>
      <c r="R1074">
        <v>0</v>
      </c>
      <c r="S1074">
        <v>0</v>
      </c>
      <c r="T1074">
        <v>0</v>
      </c>
      <c r="U1074">
        <v>0</v>
      </c>
      <c r="V1074">
        <v>0</v>
      </c>
      <c r="W1074">
        <v>0</v>
      </c>
      <c r="X1074">
        <v>0</v>
      </c>
      <c r="Y1074">
        <v>0</v>
      </c>
      <c r="Z1074">
        <v>0</v>
      </c>
      <c r="AA1074">
        <v>0</v>
      </c>
      <c r="AB1074">
        <v>0</v>
      </c>
      <c r="AC1074">
        <v>0</v>
      </c>
      <c r="AD1074">
        <v>0</v>
      </c>
      <c r="AE1074">
        <v>0</v>
      </c>
    </row>
    <row r="1075" spans="1:31" x14ac:dyDescent="0.2">
      <c r="A1075">
        <v>2874</v>
      </c>
      <c r="B1075">
        <v>1</v>
      </c>
      <c r="C1075" t="s">
        <v>133</v>
      </c>
      <c r="D1075" t="s">
        <v>105</v>
      </c>
      <c r="E1075">
        <v>40000</v>
      </c>
      <c r="F1075">
        <v>40323</v>
      </c>
      <c r="G1075" t="s">
        <v>561</v>
      </c>
      <c r="H1075">
        <v>0</v>
      </c>
      <c r="I1075">
        <v>0</v>
      </c>
      <c r="J1075">
        <v>0</v>
      </c>
      <c r="K1075">
        <v>0</v>
      </c>
      <c r="L1075">
        <v>0</v>
      </c>
      <c r="M1075">
        <v>0</v>
      </c>
      <c r="N1075">
        <v>0</v>
      </c>
      <c r="O1075">
        <v>0</v>
      </c>
      <c r="P1075">
        <v>0</v>
      </c>
      <c r="Q1075">
        <v>0</v>
      </c>
      <c r="R1075">
        <v>0</v>
      </c>
      <c r="S1075">
        <v>0</v>
      </c>
      <c r="T1075">
        <v>0</v>
      </c>
      <c r="U1075">
        <v>0</v>
      </c>
      <c r="V1075">
        <v>0</v>
      </c>
      <c r="W1075">
        <v>0</v>
      </c>
      <c r="X1075">
        <v>0</v>
      </c>
      <c r="Y1075">
        <v>0</v>
      </c>
      <c r="Z1075">
        <v>0</v>
      </c>
      <c r="AA1075">
        <v>0</v>
      </c>
      <c r="AB1075">
        <v>0</v>
      </c>
      <c r="AC1075">
        <v>0</v>
      </c>
      <c r="AD1075">
        <v>0</v>
      </c>
      <c r="AE1075">
        <v>0</v>
      </c>
    </row>
    <row r="1076" spans="1:31" x14ac:dyDescent="0.2">
      <c r="A1076">
        <v>3401</v>
      </c>
      <c r="B1076">
        <v>1</v>
      </c>
      <c r="C1076" t="s">
        <v>140</v>
      </c>
      <c r="D1076" t="s">
        <v>141</v>
      </c>
      <c r="E1076">
        <v>40000</v>
      </c>
      <c r="F1076">
        <v>40323</v>
      </c>
      <c r="G1076" t="s">
        <v>561</v>
      </c>
      <c r="H1076">
        <v>0</v>
      </c>
      <c r="I1076">
        <v>0</v>
      </c>
      <c r="J1076">
        <v>13500</v>
      </c>
      <c r="K1076">
        <v>13500</v>
      </c>
      <c r="L1076">
        <v>13500</v>
      </c>
      <c r="M1076">
        <v>13500</v>
      </c>
      <c r="N1076">
        <v>13500</v>
      </c>
      <c r="O1076">
        <v>13500</v>
      </c>
      <c r="P1076">
        <v>13500</v>
      </c>
      <c r="Q1076">
        <v>13500</v>
      </c>
      <c r="R1076">
        <v>13500</v>
      </c>
      <c r="S1076">
        <v>13500</v>
      </c>
      <c r="T1076">
        <v>11205</v>
      </c>
      <c r="U1076">
        <v>11205</v>
      </c>
      <c r="V1076">
        <v>11205</v>
      </c>
      <c r="W1076">
        <v>11205</v>
      </c>
      <c r="X1076">
        <v>11205</v>
      </c>
      <c r="Y1076">
        <v>11205</v>
      </c>
      <c r="Z1076">
        <v>11205</v>
      </c>
      <c r="AA1076">
        <v>11205</v>
      </c>
      <c r="AB1076">
        <v>11205</v>
      </c>
      <c r="AC1076">
        <v>11205</v>
      </c>
      <c r="AD1076">
        <v>11205</v>
      </c>
      <c r="AE1076">
        <v>11745</v>
      </c>
    </row>
    <row r="1077" spans="1:31" x14ac:dyDescent="0.2">
      <c r="A1077">
        <v>3402</v>
      </c>
      <c r="B1077">
        <v>1</v>
      </c>
      <c r="C1077" t="s">
        <v>36</v>
      </c>
      <c r="D1077" t="s">
        <v>37</v>
      </c>
      <c r="E1077">
        <v>40000</v>
      </c>
      <c r="F1077">
        <v>40312</v>
      </c>
      <c r="G1077" t="s">
        <v>561</v>
      </c>
      <c r="H1077">
        <v>152280</v>
      </c>
      <c r="I1077">
        <v>156240</v>
      </c>
      <c r="J1077">
        <v>142920</v>
      </c>
      <c r="K1077">
        <v>147060</v>
      </c>
      <c r="L1077">
        <v>101700</v>
      </c>
      <c r="M1077">
        <v>164880</v>
      </c>
      <c r="N1077">
        <v>157860</v>
      </c>
      <c r="O1077">
        <v>178200</v>
      </c>
      <c r="P1077">
        <v>164700</v>
      </c>
      <c r="Q1077">
        <v>150660</v>
      </c>
      <c r="R1077">
        <v>186300</v>
      </c>
      <c r="S1077">
        <v>97200</v>
      </c>
      <c r="T1077">
        <v>152280</v>
      </c>
      <c r="U1077">
        <v>156240</v>
      </c>
      <c r="V1077">
        <v>142920</v>
      </c>
      <c r="W1077">
        <v>147060</v>
      </c>
      <c r="X1077">
        <v>101700</v>
      </c>
      <c r="Y1077">
        <v>164880</v>
      </c>
      <c r="Z1077">
        <v>157860</v>
      </c>
      <c r="AA1077">
        <v>178200</v>
      </c>
      <c r="AB1077">
        <v>164700</v>
      </c>
      <c r="AC1077">
        <v>150660</v>
      </c>
      <c r="AD1077">
        <v>186300</v>
      </c>
      <c r="AE1077">
        <v>97200</v>
      </c>
    </row>
    <row r="1078" spans="1:31" x14ac:dyDescent="0.2">
      <c r="A1078">
        <v>3403</v>
      </c>
      <c r="B1078">
        <v>1</v>
      </c>
      <c r="C1078" t="s">
        <v>38</v>
      </c>
      <c r="D1078" t="s">
        <v>39</v>
      </c>
      <c r="E1078">
        <v>40000</v>
      </c>
      <c r="F1078">
        <v>40312</v>
      </c>
      <c r="G1078" t="s">
        <v>561</v>
      </c>
      <c r="H1078">
        <v>11535</v>
      </c>
      <c r="I1078">
        <v>15510</v>
      </c>
      <c r="J1078">
        <v>6135</v>
      </c>
      <c r="K1078">
        <v>3000</v>
      </c>
      <c r="L1078">
        <v>3000</v>
      </c>
      <c r="M1078">
        <v>13095</v>
      </c>
      <c r="N1078">
        <v>13320</v>
      </c>
      <c r="O1078">
        <v>18765</v>
      </c>
      <c r="P1078">
        <v>20730</v>
      </c>
      <c r="Q1078">
        <v>12000</v>
      </c>
      <c r="R1078">
        <v>16920</v>
      </c>
      <c r="S1078">
        <v>15990</v>
      </c>
      <c r="T1078">
        <v>15380</v>
      </c>
      <c r="U1078">
        <v>20680</v>
      </c>
      <c r="V1078">
        <v>8180</v>
      </c>
      <c r="W1078">
        <v>4000</v>
      </c>
      <c r="X1078">
        <v>4000</v>
      </c>
      <c r="Y1078">
        <v>17460</v>
      </c>
      <c r="Z1078">
        <v>17760</v>
      </c>
      <c r="AA1078">
        <v>25020</v>
      </c>
      <c r="AB1078">
        <v>27640</v>
      </c>
      <c r="AC1078">
        <v>16000</v>
      </c>
      <c r="AD1078">
        <v>22560</v>
      </c>
      <c r="AE1078">
        <v>21320</v>
      </c>
    </row>
    <row r="1079" spans="1:31" x14ac:dyDescent="0.2">
      <c r="A1079">
        <v>3404</v>
      </c>
      <c r="B1079">
        <v>1</v>
      </c>
      <c r="C1079" t="s">
        <v>40</v>
      </c>
      <c r="D1079" t="s">
        <v>41</v>
      </c>
      <c r="E1079">
        <v>40000</v>
      </c>
      <c r="F1079">
        <v>40312</v>
      </c>
      <c r="G1079" t="s">
        <v>561</v>
      </c>
      <c r="H1079">
        <v>2440</v>
      </c>
      <c r="I1079">
        <v>2995</v>
      </c>
      <c r="J1079">
        <v>4220</v>
      </c>
      <c r="K1079">
        <v>4020</v>
      </c>
      <c r="L1079">
        <v>2145</v>
      </c>
      <c r="M1079">
        <v>2920</v>
      </c>
      <c r="N1079">
        <v>2550</v>
      </c>
      <c r="O1079">
        <v>6900</v>
      </c>
      <c r="P1079">
        <v>6825</v>
      </c>
      <c r="Q1079">
        <v>5675</v>
      </c>
      <c r="R1079">
        <v>5420</v>
      </c>
      <c r="S1079">
        <v>3890</v>
      </c>
      <c r="T1079">
        <v>2440</v>
      </c>
      <c r="U1079">
        <v>2995</v>
      </c>
      <c r="V1079">
        <v>4220</v>
      </c>
      <c r="W1079">
        <v>4020</v>
      </c>
      <c r="X1079">
        <v>2145</v>
      </c>
      <c r="Y1079">
        <v>2920</v>
      </c>
      <c r="Z1079">
        <v>2550</v>
      </c>
      <c r="AA1079">
        <v>6900</v>
      </c>
      <c r="AB1079">
        <v>6825</v>
      </c>
      <c r="AC1079">
        <v>5675</v>
      </c>
      <c r="AD1079">
        <v>5420</v>
      </c>
      <c r="AE1079">
        <v>3890</v>
      </c>
    </row>
    <row r="1080" spans="1:31" x14ac:dyDescent="0.2">
      <c r="A1080">
        <v>3405</v>
      </c>
      <c r="B1080">
        <v>1</v>
      </c>
      <c r="C1080" t="s">
        <v>205</v>
      </c>
      <c r="D1080" t="s">
        <v>43</v>
      </c>
      <c r="E1080">
        <v>40000</v>
      </c>
      <c r="F1080">
        <v>40312</v>
      </c>
      <c r="G1080" t="s">
        <v>561</v>
      </c>
      <c r="H1080">
        <v>1800</v>
      </c>
      <c r="I1080">
        <v>4230</v>
      </c>
      <c r="J1080">
        <v>3915</v>
      </c>
      <c r="K1080">
        <v>1872</v>
      </c>
      <c r="L1080">
        <v>5094</v>
      </c>
      <c r="M1080">
        <v>7929</v>
      </c>
      <c r="N1080">
        <v>8289</v>
      </c>
      <c r="O1080">
        <v>3564</v>
      </c>
      <c r="P1080">
        <v>15714</v>
      </c>
      <c r="Q1080">
        <v>12537</v>
      </c>
      <c r="R1080">
        <v>4176</v>
      </c>
      <c r="S1080">
        <v>20880</v>
      </c>
      <c r="T1080">
        <v>1500</v>
      </c>
      <c r="U1080">
        <v>3525</v>
      </c>
      <c r="V1080">
        <v>3262</v>
      </c>
      <c r="W1080">
        <v>1560</v>
      </c>
      <c r="X1080">
        <v>4245</v>
      </c>
      <c r="Y1080">
        <v>6608</v>
      </c>
      <c r="Z1080">
        <v>6908</v>
      </c>
      <c r="AA1080">
        <v>2970</v>
      </c>
      <c r="AB1080">
        <v>13095</v>
      </c>
      <c r="AC1080">
        <v>10448</v>
      </c>
      <c r="AD1080">
        <v>3480</v>
      </c>
      <c r="AE1080">
        <v>17399</v>
      </c>
    </row>
    <row r="1081" spans="1:31" x14ac:dyDescent="0.2">
      <c r="A1081">
        <v>3406</v>
      </c>
      <c r="B1081">
        <v>1</v>
      </c>
      <c r="C1081" t="s">
        <v>206</v>
      </c>
      <c r="D1081" t="s">
        <v>43</v>
      </c>
      <c r="E1081">
        <v>40000</v>
      </c>
      <c r="F1081">
        <v>40312</v>
      </c>
      <c r="G1081" t="s">
        <v>561</v>
      </c>
      <c r="H1081">
        <v>7533</v>
      </c>
      <c r="I1081">
        <v>7497</v>
      </c>
      <c r="J1081">
        <v>7497</v>
      </c>
      <c r="K1081">
        <v>7497</v>
      </c>
      <c r="L1081">
        <v>7497</v>
      </c>
      <c r="M1081">
        <v>7497</v>
      </c>
      <c r="N1081">
        <v>7497</v>
      </c>
      <c r="O1081">
        <v>7497</v>
      </c>
      <c r="P1081">
        <v>7497</v>
      </c>
      <c r="Q1081">
        <v>7497</v>
      </c>
      <c r="R1081">
        <v>7497</v>
      </c>
      <c r="S1081">
        <v>7497</v>
      </c>
      <c r="T1081">
        <v>8370</v>
      </c>
      <c r="U1081">
        <v>8330</v>
      </c>
      <c r="V1081">
        <v>8330</v>
      </c>
      <c r="W1081">
        <v>8330</v>
      </c>
      <c r="X1081">
        <v>8330</v>
      </c>
      <c r="Y1081">
        <v>8330</v>
      </c>
      <c r="Z1081">
        <v>8330</v>
      </c>
      <c r="AA1081">
        <v>8330</v>
      </c>
      <c r="AB1081">
        <v>8330</v>
      </c>
      <c r="AC1081">
        <v>8330</v>
      </c>
      <c r="AD1081">
        <v>8330</v>
      </c>
      <c r="AE1081">
        <v>8330</v>
      </c>
    </row>
    <row r="1082" spans="1:31" x14ac:dyDescent="0.2">
      <c r="A1082">
        <v>3408</v>
      </c>
      <c r="B1082">
        <v>1</v>
      </c>
      <c r="C1082" t="s">
        <v>46</v>
      </c>
      <c r="D1082" t="s">
        <v>41</v>
      </c>
      <c r="E1082">
        <v>40000</v>
      </c>
      <c r="F1082">
        <v>40312</v>
      </c>
      <c r="G1082" t="s">
        <v>561</v>
      </c>
      <c r="H1082">
        <v>19088</v>
      </c>
      <c r="I1082">
        <v>32888</v>
      </c>
      <c r="J1082">
        <v>22462</v>
      </c>
      <c r="K1082">
        <v>21788</v>
      </c>
      <c r="L1082">
        <v>14025</v>
      </c>
      <c r="M1082">
        <v>25462</v>
      </c>
      <c r="N1082">
        <v>21338</v>
      </c>
      <c r="O1082">
        <v>69638</v>
      </c>
      <c r="P1082">
        <v>45375</v>
      </c>
      <c r="Q1082">
        <v>41738</v>
      </c>
      <c r="R1082">
        <v>26362</v>
      </c>
      <c r="S1082">
        <v>34836</v>
      </c>
      <c r="T1082">
        <v>19088</v>
      </c>
      <c r="U1082">
        <v>32888</v>
      </c>
      <c r="V1082">
        <v>22462</v>
      </c>
      <c r="W1082">
        <v>21788</v>
      </c>
      <c r="X1082">
        <v>14025</v>
      </c>
      <c r="Y1082">
        <v>25462</v>
      </c>
      <c r="Z1082">
        <v>21338</v>
      </c>
      <c r="AA1082">
        <v>69638</v>
      </c>
      <c r="AB1082">
        <v>45375</v>
      </c>
      <c r="AC1082">
        <v>41738</v>
      </c>
      <c r="AD1082">
        <v>26362</v>
      </c>
      <c r="AE1082">
        <v>34836</v>
      </c>
    </row>
    <row r="1083" spans="1:31" x14ac:dyDescent="0.2">
      <c r="A1083">
        <v>3419</v>
      </c>
      <c r="B1083">
        <v>1</v>
      </c>
      <c r="C1083" t="s">
        <v>144</v>
      </c>
      <c r="D1083" t="s">
        <v>127</v>
      </c>
      <c r="E1083" t="s">
        <v>99</v>
      </c>
      <c r="F1083">
        <v>40320</v>
      </c>
      <c r="G1083" t="s">
        <v>561</v>
      </c>
      <c r="H1083">
        <v>0</v>
      </c>
      <c r="I1083">
        <v>0</v>
      </c>
      <c r="J1083">
        <v>0</v>
      </c>
      <c r="K1083">
        <v>0</v>
      </c>
      <c r="L1083">
        <v>0</v>
      </c>
      <c r="M1083">
        <v>0</v>
      </c>
      <c r="N1083">
        <v>0</v>
      </c>
      <c r="O1083">
        <v>0</v>
      </c>
      <c r="P1083">
        <v>0</v>
      </c>
      <c r="Q1083">
        <v>0</v>
      </c>
      <c r="R1083">
        <v>0</v>
      </c>
      <c r="S1083">
        <v>0</v>
      </c>
      <c r="T1083">
        <v>0</v>
      </c>
      <c r="U1083">
        <v>0</v>
      </c>
      <c r="V1083">
        <v>0</v>
      </c>
      <c r="W1083">
        <v>0</v>
      </c>
      <c r="X1083">
        <v>0</v>
      </c>
      <c r="Y1083">
        <v>0</v>
      </c>
      <c r="Z1083">
        <v>0</v>
      </c>
      <c r="AA1083">
        <v>0</v>
      </c>
      <c r="AB1083">
        <v>0</v>
      </c>
      <c r="AC1083">
        <v>0</v>
      </c>
      <c r="AD1083">
        <v>0</v>
      </c>
      <c r="AE1083">
        <v>0</v>
      </c>
    </row>
    <row r="1084" spans="1:31" x14ac:dyDescent="0.2">
      <c r="A1084">
        <v>3423</v>
      </c>
      <c r="B1084">
        <v>1</v>
      </c>
      <c r="C1084" t="s">
        <v>147</v>
      </c>
      <c r="D1084" t="s">
        <v>127</v>
      </c>
      <c r="E1084" t="s">
        <v>99</v>
      </c>
      <c r="F1084">
        <v>40320</v>
      </c>
      <c r="G1084" t="s">
        <v>561</v>
      </c>
      <c r="H1084">
        <v>0</v>
      </c>
      <c r="I1084">
        <v>0</v>
      </c>
      <c r="J1084">
        <v>0</v>
      </c>
      <c r="K1084">
        <v>0</v>
      </c>
      <c r="L1084">
        <v>0</v>
      </c>
      <c r="M1084">
        <v>0</v>
      </c>
      <c r="N1084">
        <v>0</v>
      </c>
      <c r="O1084">
        <v>0</v>
      </c>
      <c r="P1084">
        <v>0</v>
      </c>
      <c r="Q1084">
        <v>0</v>
      </c>
      <c r="R1084">
        <v>0</v>
      </c>
      <c r="S1084">
        <v>0</v>
      </c>
      <c r="T1084">
        <v>5000</v>
      </c>
      <c r="U1084">
        <v>5000</v>
      </c>
      <c r="V1084">
        <v>5000</v>
      </c>
      <c r="W1084">
        <v>5000</v>
      </c>
      <c r="X1084">
        <v>5000</v>
      </c>
      <c r="Y1084">
        <v>5000</v>
      </c>
      <c r="Z1084">
        <v>0</v>
      </c>
      <c r="AA1084">
        <v>0</v>
      </c>
      <c r="AB1084">
        <v>0</v>
      </c>
      <c r="AC1084">
        <v>0</v>
      </c>
      <c r="AD1084">
        <v>0</v>
      </c>
      <c r="AE1084">
        <v>0</v>
      </c>
    </row>
    <row r="1085" spans="1:31" x14ac:dyDescent="0.2">
      <c r="A1085">
        <v>3424</v>
      </c>
      <c r="B1085">
        <v>1</v>
      </c>
      <c r="C1085" t="s">
        <v>148</v>
      </c>
      <c r="D1085" t="s">
        <v>127</v>
      </c>
      <c r="E1085" t="s">
        <v>99</v>
      </c>
      <c r="F1085">
        <v>40320</v>
      </c>
      <c r="G1085" t="s">
        <v>561</v>
      </c>
      <c r="H1085">
        <v>0</v>
      </c>
      <c r="I1085">
        <v>0</v>
      </c>
      <c r="J1085">
        <v>0</v>
      </c>
      <c r="K1085">
        <v>0</v>
      </c>
      <c r="L1085">
        <v>0</v>
      </c>
      <c r="M1085">
        <v>0</v>
      </c>
      <c r="N1085">
        <v>0</v>
      </c>
      <c r="O1085">
        <v>0</v>
      </c>
      <c r="P1085">
        <v>0</v>
      </c>
      <c r="Q1085">
        <v>0</v>
      </c>
      <c r="R1085">
        <v>2000</v>
      </c>
      <c r="S1085">
        <v>3000</v>
      </c>
      <c r="T1085">
        <v>0</v>
      </c>
      <c r="U1085">
        <v>0</v>
      </c>
      <c r="V1085">
        <v>0</v>
      </c>
      <c r="W1085">
        <v>0</v>
      </c>
      <c r="X1085">
        <v>0</v>
      </c>
      <c r="Y1085">
        <v>0</v>
      </c>
      <c r="Z1085">
        <v>0</v>
      </c>
      <c r="AA1085">
        <v>0</v>
      </c>
      <c r="AB1085">
        <v>0</v>
      </c>
      <c r="AC1085">
        <v>0</v>
      </c>
      <c r="AD1085">
        <v>0</v>
      </c>
      <c r="AE1085">
        <v>0</v>
      </c>
    </row>
    <row r="1086" spans="1:31" x14ac:dyDescent="0.2">
      <c r="A1086">
        <v>3425</v>
      </c>
      <c r="B1086">
        <v>1</v>
      </c>
      <c r="C1086" t="s">
        <v>149</v>
      </c>
      <c r="D1086" t="s">
        <v>127</v>
      </c>
      <c r="E1086" t="s">
        <v>99</v>
      </c>
      <c r="F1086">
        <v>40320</v>
      </c>
      <c r="G1086" t="s">
        <v>561</v>
      </c>
      <c r="H1086">
        <v>0</v>
      </c>
      <c r="I1086">
        <v>0</v>
      </c>
      <c r="J1086">
        <v>0</v>
      </c>
      <c r="K1086">
        <v>0</v>
      </c>
      <c r="L1086">
        <v>0</v>
      </c>
      <c r="M1086">
        <v>0</v>
      </c>
      <c r="N1086">
        <v>0</v>
      </c>
      <c r="O1086">
        <v>0</v>
      </c>
      <c r="P1086">
        <v>0</v>
      </c>
      <c r="Q1086">
        <v>0</v>
      </c>
      <c r="R1086">
        <v>0</v>
      </c>
      <c r="S1086">
        <v>0</v>
      </c>
      <c r="T1086">
        <v>5000</v>
      </c>
      <c r="U1086">
        <v>5000</v>
      </c>
      <c r="V1086">
        <v>5000</v>
      </c>
      <c r="W1086">
        <v>5000</v>
      </c>
      <c r="X1086">
        <v>5000</v>
      </c>
      <c r="Y1086">
        <v>5000</v>
      </c>
      <c r="Z1086">
        <v>0</v>
      </c>
      <c r="AA1086">
        <v>0</v>
      </c>
      <c r="AB1086">
        <v>0</v>
      </c>
      <c r="AC1086">
        <v>0</v>
      </c>
      <c r="AD1086">
        <v>0</v>
      </c>
      <c r="AE1086">
        <v>0</v>
      </c>
    </row>
    <row r="1087" spans="1:31" x14ac:dyDescent="0.2">
      <c r="A1087">
        <v>3427</v>
      </c>
      <c r="B1087">
        <v>1</v>
      </c>
      <c r="C1087" t="s">
        <v>150</v>
      </c>
      <c r="D1087" t="s">
        <v>127</v>
      </c>
      <c r="E1087" t="s">
        <v>99</v>
      </c>
      <c r="F1087">
        <v>40320</v>
      </c>
      <c r="G1087" t="s">
        <v>561</v>
      </c>
      <c r="H1087">
        <v>0</v>
      </c>
      <c r="I1087">
        <v>0</v>
      </c>
      <c r="J1087">
        <v>0</v>
      </c>
      <c r="K1087">
        <v>0</v>
      </c>
      <c r="L1087">
        <v>0</v>
      </c>
      <c r="M1087">
        <v>0</v>
      </c>
      <c r="N1087">
        <v>0</v>
      </c>
      <c r="O1087">
        <v>0</v>
      </c>
      <c r="P1087">
        <v>0</v>
      </c>
      <c r="Q1087">
        <v>0</v>
      </c>
      <c r="R1087">
        <v>0</v>
      </c>
      <c r="S1087">
        <v>0</v>
      </c>
      <c r="T1087">
        <v>5000</v>
      </c>
      <c r="U1087">
        <v>5000</v>
      </c>
      <c r="V1087">
        <v>5000</v>
      </c>
      <c r="W1087">
        <v>5000</v>
      </c>
      <c r="X1087">
        <v>5000</v>
      </c>
      <c r="Y1087">
        <v>5000</v>
      </c>
      <c r="Z1087">
        <v>0</v>
      </c>
      <c r="AA1087">
        <v>0</v>
      </c>
      <c r="AB1087">
        <v>0</v>
      </c>
      <c r="AC1087">
        <v>0</v>
      </c>
      <c r="AD1087">
        <v>0</v>
      </c>
      <c r="AE1087">
        <v>0</v>
      </c>
    </row>
    <row r="1088" spans="1:31" x14ac:dyDescent="0.2">
      <c r="A1088">
        <v>3435</v>
      </c>
      <c r="B1088">
        <v>1</v>
      </c>
      <c r="C1088" t="s">
        <v>157</v>
      </c>
      <c r="D1088" t="s">
        <v>127</v>
      </c>
      <c r="E1088" t="s">
        <v>99</v>
      </c>
      <c r="F1088">
        <v>40320</v>
      </c>
      <c r="G1088" t="s">
        <v>561</v>
      </c>
      <c r="H1088">
        <v>0</v>
      </c>
      <c r="I1088">
        <v>12500</v>
      </c>
      <c r="J1088">
        <v>12500</v>
      </c>
      <c r="K1088">
        <v>12500</v>
      </c>
      <c r="L1088">
        <v>12500</v>
      </c>
      <c r="M1088">
        <v>12500</v>
      </c>
      <c r="N1088">
        <v>0</v>
      </c>
      <c r="O1088">
        <v>0</v>
      </c>
      <c r="P1088">
        <v>0</v>
      </c>
      <c r="Q1088">
        <v>0</v>
      </c>
      <c r="R1088">
        <v>0</v>
      </c>
      <c r="S1088">
        <v>0</v>
      </c>
      <c r="T1088">
        <v>0</v>
      </c>
      <c r="U1088">
        <v>0</v>
      </c>
      <c r="V1088">
        <v>0</v>
      </c>
      <c r="W1088">
        <v>0</v>
      </c>
      <c r="X1088">
        <v>0</v>
      </c>
      <c r="Y1088">
        <v>0</v>
      </c>
      <c r="Z1088">
        <v>0</v>
      </c>
      <c r="AA1088">
        <v>0</v>
      </c>
      <c r="AB1088">
        <v>0</v>
      </c>
      <c r="AC1088">
        <v>0</v>
      </c>
      <c r="AD1088">
        <v>0</v>
      </c>
      <c r="AE1088">
        <v>0</v>
      </c>
    </row>
    <row r="1089" spans="1:31" x14ac:dyDescent="0.2">
      <c r="A1089">
        <v>3436</v>
      </c>
      <c r="B1089">
        <v>1</v>
      </c>
      <c r="C1089" t="s">
        <v>158</v>
      </c>
      <c r="D1089" t="s">
        <v>127</v>
      </c>
      <c r="E1089" t="s">
        <v>99</v>
      </c>
      <c r="F1089">
        <v>40320</v>
      </c>
      <c r="G1089" t="s">
        <v>561</v>
      </c>
      <c r="H1089">
        <v>0</v>
      </c>
      <c r="I1089">
        <v>0</v>
      </c>
      <c r="J1089">
        <v>0</v>
      </c>
      <c r="K1089">
        <v>0</v>
      </c>
      <c r="L1089">
        <v>0</v>
      </c>
      <c r="M1089">
        <v>0</v>
      </c>
      <c r="N1089">
        <v>0</v>
      </c>
      <c r="O1089">
        <v>0</v>
      </c>
      <c r="P1089">
        <v>0</v>
      </c>
      <c r="Q1089">
        <v>0</v>
      </c>
      <c r="R1089">
        <v>0</v>
      </c>
      <c r="S1089">
        <v>0</v>
      </c>
      <c r="T1089">
        <v>0</v>
      </c>
      <c r="U1089">
        <v>0</v>
      </c>
      <c r="V1089">
        <v>0</v>
      </c>
      <c r="W1089">
        <v>0</v>
      </c>
      <c r="X1089">
        <v>0</v>
      </c>
      <c r="Y1089">
        <v>0</v>
      </c>
      <c r="Z1089">
        <v>0</v>
      </c>
      <c r="AA1089">
        <v>0</v>
      </c>
      <c r="AB1089">
        <v>0</v>
      </c>
      <c r="AC1089">
        <v>0</v>
      </c>
      <c r="AD1089">
        <v>0</v>
      </c>
      <c r="AE1089">
        <v>0</v>
      </c>
    </row>
    <row r="1090" spans="1:31" x14ac:dyDescent="0.2">
      <c r="A1090">
        <v>3437</v>
      </c>
      <c r="B1090">
        <v>1</v>
      </c>
      <c r="C1090" t="s">
        <v>159</v>
      </c>
      <c r="D1090" t="s">
        <v>127</v>
      </c>
      <c r="E1090" t="s">
        <v>99</v>
      </c>
      <c r="F1090">
        <v>40320</v>
      </c>
      <c r="G1090" t="s">
        <v>561</v>
      </c>
      <c r="H1090">
        <v>0</v>
      </c>
      <c r="I1090">
        <v>0</v>
      </c>
      <c r="J1090">
        <v>0</v>
      </c>
      <c r="K1090">
        <v>0</v>
      </c>
      <c r="L1090">
        <v>0</v>
      </c>
      <c r="M1090">
        <v>0</v>
      </c>
      <c r="N1090">
        <v>0</v>
      </c>
      <c r="O1090">
        <v>0</v>
      </c>
      <c r="P1090">
        <v>0</v>
      </c>
      <c r="Q1090">
        <v>0</v>
      </c>
      <c r="R1090">
        <v>0</v>
      </c>
      <c r="S1090">
        <v>0</v>
      </c>
      <c r="T1090">
        <v>0</v>
      </c>
      <c r="U1090">
        <v>0</v>
      </c>
      <c r="V1090">
        <v>0</v>
      </c>
      <c r="W1090">
        <v>0</v>
      </c>
      <c r="X1090">
        <v>0</v>
      </c>
      <c r="Y1090">
        <v>0</v>
      </c>
      <c r="Z1090">
        <v>0</v>
      </c>
      <c r="AA1090">
        <v>0</v>
      </c>
      <c r="AB1090">
        <v>0</v>
      </c>
      <c r="AC1090">
        <v>0</v>
      </c>
      <c r="AD1090">
        <v>0</v>
      </c>
      <c r="AE1090">
        <v>0</v>
      </c>
    </row>
    <row r="1091" spans="1:31" x14ac:dyDescent="0.2">
      <c r="A1091">
        <v>3445</v>
      </c>
      <c r="B1091">
        <v>1</v>
      </c>
      <c r="C1091" t="s">
        <v>160</v>
      </c>
      <c r="D1091" t="s">
        <v>127</v>
      </c>
      <c r="E1091" t="s">
        <v>99</v>
      </c>
      <c r="F1091">
        <v>40320</v>
      </c>
      <c r="G1091" t="s">
        <v>561</v>
      </c>
      <c r="H1091">
        <v>0</v>
      </c>
      <c r="I1091">
        <v>0</v>
      </c>
      <c r="J1091">
        <v>0</v>
      </c>
      <c r="K1091">
        <v>0</v>
      </c>
      <c r="L1091">
        <v>0</v>
      </c>
      <c r="M1091">
        <v>0</v>
      </c>
      <c r="N1091">
        <v>0</v>
      </c>
      <c r="O1091">
        <v>0</v>
      </c>
      <c r="P1091">
        <v>0</v>
      </c>
      <c r="Q1091">
        <v>0</v>
      </c>
      <c r="R1091">
        <v>0</v>
      </c>
      <c r="S1091">
        <v>0</v>
      </c>
      <c r="T1091">
        <v>0</v>
      </c>
      <c r="U1091">
        <v>0</v>
      </c>
      <c r="V1091">
        <v>0</v>
      </c>
      <c r="W1091">
        <v>0</v>
      </c>
      <c r="X1091">
        <v>0</v>
      </c>
      <c r="Y1091">
        <v>0</v>
      </c>
      <c r="Z1091">
        <v>0</v>
      </c>
      <c r="AA1091">
        <v>0</v>
      </c>
      <c r="AB1091">
        <v>0</v>
      </c>
      <c r="AC1091">
        <v>0</v>
      </c>
      <c r="AD1091">
        <v>0</v>
      </c>
      <c r="AE1091">
        <v>0</v>
      </c>
    </row>
    <row r="1092" spans="1:31" x14ac:dyDescent="0.2">
      <c r="A1092">
        <v>3450</v>
      </c>
      <c r="B1092">
        <v>1</v>
      </c>
      <c r="C1092" t="s">
        <v>162</v>
      </c>
      <c r="D1092" t="s">
        <v>127</v>
      </c>
      <c r="E1092" t="s">
        <v>99</v>
      </c>
      <c r="F1092">
        <v>40320</v>
      </c>
      <c r="G1092" t="s">
        <v>561</v>
      </c>
      <c r="H1092">
        <v>0</v>
      </c>
      <c r="I1092">
        <v>12500</v>
      </c>
      <c r="J1092">
        <v>12500</v>
      </c>
      <c r="K1092">
        <v>12500</v>
      </c>
      <c r="L1092">
        <v>12500</v>
      </c>
      <c r="M1092">
        <v>0</v>
      </c>
      <c r="N1092">
        <v>0</v>
      </c>
      <c r="O1092">
        <v>0</v>
      </c>
      <c r="P1092">
        <v>0</v>
      </c>
      <c r="Q1092">
        <v>0</v>
      </c>
      <c r="R1092">
        <v>0</v>
      </c>
      <c r="S1092">
        <v>0</v>
      </c>
      <c r="T1092">
        <v>0</v>
      </c>
      <c r="U1092">
        <v>0</v>
      </c>
      <c r="V1092">
        <v>0</v>
      </c>
      <c r="W1092">
        <v>0</v>
      </c>
      <c r="X1092">
        <v>0</v>
      </c>
      <c r="Y1092">
        <v>0</v>
      </c>
      <c r="Z1092">
        <v>0</v>
      </c>
      <c r="AA1092">
        <v>0</v>
      </c>
      <c r="AB1092">
        <v>0</v>
      </c>
      <c r="AC1092">
        <v>0</v>
      </c>
      <c r="AD1092">
        <v>0</v>
      </c>
      <c r="AE1092">
        <v>0</v>
      </c>
    </row>
    <row r="1093" spans="1:31" x14ac:dyDescent="0.2">
      <c r="A1093">
        <v>3453</v>
      </c>
      <c r="B1093">
        <v>1</v>
      </c>
      <c r="C1093" t="s">
        <v>163</v>
      </c>
      <c r="D1093" t="s">
        <v>141</v>
      </c>
      <c r="E1093">
        <v>40000</v>
      </c>
      <c r="F1093">
        <v>40320</v>
      </c>
      <c r="G1093" t="s">
        <v>561</v>
      </c>
      <c r="H1093">
        <v>0</v>
      </c>
      <c r="I1093">
        <v>0</v>
      </c>
      <c r="J1093">
        <v>0</v>
      </c>
      <c r="K1093">
        <v>0</v>
      </c>
      <c r="L1093">
        <v>0</v>
      </c>
      <c r="M1093">
        <v>0</v>
      </c>
      <c r="N1093">
        <v>0</v>
      </c>
      <c r="O1093">
        <v>0</v>
      </c>
      <c r="P1093">
        <v>0</v>
      </c>
      <c r="Q1093">
        <v>0</v>
      </c>
      <c r="R1093">
        <v>0</v>
      </c>
      <c r="S1093">
        <v>0</v>
      </c>
      <c r="T1093">
        <v>0</v>
      </c>
      <c r="U1093">
        <v>0</v>
      </c>
      <c r="V1093">
        <v>0</v>
      </c>
      <c r="W1093">
        <v>0</v>
      </c>
      <c r="X1093">
        <v>0</v>
      </c>
      <c r="Y1093">
        <v>0</v>
      </c>
      <c r="Z1093">
        <v>0</v>
      </c>
      <c r="AA1093">
        <v>0</v>
      </c>
      <c r="AB1093">
        <v>0</v>
      </c>
      <c r="AC1093">
        <v>0</v>
      </c>
      <c r="AD1093">
        <v>0</v>
      </c>
      <c r="AE1093">
        <v>0</v>
      </c>
    </row>
    <row r="1094" spans="1:31" x14ac:dyDescent="0.2">
      <c r="A1094">
        <v>3455</v>
      </c>
      <c r="B1094">
        <v>1</v>
      </c>
      <c r="C1094" t="s">
        <v>164</v>
      </c>
      <c r="D1094" t="s">
        <v>127</v>
      </c>
      <c r="E1094" t="s">
        <v>99</v>
      </c>
      <c r="F1094">
        <v>40320</v>
      </c>
      <c r="G1094" t="s">
        <v>561</v>
      </c>
      <c r="H1094">
        <v>0</v>
      </c>
      <c r="I1094">
        <v>0</v>
      </c>
      <c r="J1094">
        <v>0</v>
      </c>
      <c r="K1094">
        <v>0</v>
      </c>
      <c r="L1094">
        <v>0</v>
      </c>
      <c r="M1094">
        <v>0</v>
      </c>
      <c r="N1094">
        <v>0</v>
      </c>
      <c r="O1094">
        <v>0</v>
      </c>
      <c r="P1094">
        <v>0</v>
      </c>
      <c r="Q1094">
        <v>0</v>
      </c>
      <c r="R1094">
        <v>0</v>
      </c>
      <c r="S1094">
        <v>0</v>
      </c>
      <c r="T1094">
        <v>0</v>
      </c>
      <c r="U1094">
        <v>0</v>
      </c>
      <c r="V1094">
        <v>0</v>
      </c>
      <c r="W1094">
        <v>0</v>
      </c>
      <c r="X1094">
        <v>0</v>
      </c>
      <c r="Y1094">
        <v>0</v>
      </c>
      <c r="Z1094">
        <v>0</v>
      </c>
      <c r="AA1094">
        <v>0</v>
      </c>
      <c r="AB1094">
        <v>0</v>
      </c>
      <c r="AC1094">
        <v>0</v>
      </c>
      <c r="AD1094">
        <v>0</v>
      </c>
      <c r="AE1094">
        <v>0</v>
      </c>
    </row>
    <row r="1095" spans="1:31" x14ac:dyDescent="0.2">
      <c r="A1095">
        <v>3456</v>
      </c>
      <c r="B1095">
        <v>1</v>
      </c>
      <c r="C1095" t="s">
        <v>165</v>
      </c>
      <c r="D1095" t="s">
        <v>127</v>
      </c>
      <c r="E1095" t="s">
        <v>99</v>
      </c>
      <c r="F1095">
        <v>40320</v>
      </c>
      <c r="G1095" t="s">
        <v>561</v>
      </c>
      <c r="H1095">
        <v>0</v>
      </c>
      <c r="I1095">
        <v>0</v>
      </c>
      <c r="J1095">
        <v>0</v>
      </c>
      <c r="K1095">
        <v>0</v>
      </c>
      <c r="L1095">
        <v>0</v>
      </c>
      <c r="M1095">
        <v>0</v>
      </c>
      <c r="N1095">
        <v>0</v>
      </c>
      <c r="O1095">
        <v>0</v>
      </c>
      <c r="P1095">
        <v>0</v>
      </c>
      <c r="Q1095">
        <v>0</v>
      </c>
      <c r="R1095">
        <v>0</v>
      </c>
      <c r="S1095">
        <v>0</v>
      </c>
      <c r="T1095">
        <v>0</v>
      </c>
      <c r="U1095">
        <v>0</v>
      </c>
      <c r="V1095">
        <v>0</v>
      </c>
      <c r="W1095">
        <v>0</v>
      </c>
      <c r="X1095">
        <v>0</v>
      </c>
      <c r="Y1095">
        <v>0</v>
      </c>
      <c r="Z1095">
        <v>0</v>
      </c>
      <c r="AA1095">
        <v>0</v>
      </c>
      <c r="AB1095">
        <v>0</v>
      </c>
      <c r="AC1095">
        <v>0</v>
      </c>
      <c r="AD1095">
        <v>0</v>
      </c>
      <c r="AE1095">
        <v>0</v>
      </c>
    </row>
    <row r="1096" spans="1:31" x14ac:dyDescent="0.2">
      <c r="A1096">
        <v>3479</v>
      </c>
      <c r="B1096">
        <v>1</v>
      </c>
      <c r="C1096" t="s">
        <v>171</v>
      </c>
      <c r="D1096" t="s">
        <v>127</v>
      </c>
      <c r="E1096">
        <v>40000</v>
      </c>
      <c r="F1096">
        <v>40320</v>
      </c>
      <c r="G1096" t="s">
        <v>561</v>
      </c>
      <c r="H1096">
        <v>0</v>
      </c>
      <c r="I1096">
        <v>0</v>
      </c>
      <c r="J1096">
        <v>0</v>
      </c>
      <c r="K1096">
        <v>0</v>
      </c>
      <c r="L1096">
        <v>0</v>
      </c>
      <c r="M1096">
        <v>0</v>
      </c>
      <c r="N1096">
        <v>0</v>
      </c>
      <c r="O1096">
        <v>0</v>
      </c>
      <c r="P1096">
        <v>0</v>
      </c>
      <c r="Q1096">
        <v>0</v>
      </c>
      <c r="R1096">
        <v>0</v>
      </c>
      <c r="S1096">
        <v>0</v>
      </c>
      <c r="T1096">
        <v>0</v>
      </c>
      <c r="U1096">
        <v>0</v>
      </c>
      <c r="V1096">
        <v>0</v>
      </c>
      <c r="W1096">
        <v>0</v>
      </c>
      <c r="X1096">
        <v>0</v>
      </c>
      <c r="Y1096">
        <v>0</v>
      </c>
      <c r="Z1096">
        <v>0</v>
      </c>
      <c r="AA1096">
        <v>0</v>
      </c>
      <c r="AB1096">
        <v>0</v>
      </c>
      <c r="AC1096">
        <v>0</v>
      </c>
      <c r="AD1096">
        <v>0</v>
      </c>
      <c r="AE1096">
        <v>0</v>
      </c>
    </row>
    <row r="1097" spans="1:31" x14ac:dyDescent="0.2">
      <c r="A1097">
        <v>3482</v>
      </c>
      <c r="B1097">
        <v>1</v>
      </c>
      <c r="C1097" t="s">
        <v>173</v>
      </c>
      <c r="D1097" t="s">
        <v>109</v>
      </c>
      <c r="E1097">
        <v>40000</v>
      </c>
      <c r="F1097">
        <v>40320</v>
      </c>
      <c r="G1097" t="s">
        <v>561</v>
      </c>
      <c r="H1097">
        <v>0</v>
      </c>
      <c r="I1097">
        <v>0</v>
      </c>
      <c r="J1097">
        <v>0</v>
      </c>
      <c r="K1097">
        <v>0</v>
      </c>
      <c r="L1097">
        <v>0</v>
      </c>
      <c r="M1097">
        <v>0</v>
      </c>
      <c r="N1097">
        <v>0</v>
      </c>
      <c r="O1097">
        <v>0</v>
      </c>
      <c r="P1097">
        <v>0</v>
      </c>
      <c r="Q1097">
        <v>0</v>
      </c>
      <c r="R1097">
        <v>0</v>
      </c>
      <c r="S1097">
        <v>0</v>
      </c>
      <c r="T1097">
        <v>0</v>
      </c>
      <c r="U1097">
        <v>0</v>
      </c>
      <c r="V1097">
        <v>0</v>
      </c>
      <c r="W1097">
        <v>0</v>
      </c>
      <c r="X1097">
        <v>0</v>
      </c>
      <c r="Y1097">
        <v>0</v>
      </c>
      <c r="Z1097">
        <v>0</v>
      </c>
      <c r="AA1097">
        <v>0</v>
      </c>
      <c r="AB1097">
        <v>1000</v>
      </c>
      <c r="AC1097">
        <v>0</v>
      </c>
      <c r="AD1097">
        <v>0</v>
      </c>
      <c r="AE1097">
        <v>0</v>
      </c>
    </row>
    <row r="1098" spans="1:31" x14ac:dyDescent="0.2">
      <c r="A1098">
        <v>3484</v>
      </c>
      <c r="B1098">
        <v>1</v>
      </c>
      <c r="C1098" t="s">
        <v>174</v>
      </c>
      <c r="D1098" t="s">
        <v>127</v>
      </c>
      <c r="E1098">
        <v>40000</v>
      </c>
      <c r="F1098">
        <v>40320</v>
      </c>
      <c r="G1098" t="s">
        <v>561</v>
      </c>
      <c r="H1098">
        <v>0</v>
      </c>
      <c r="I1098">
        <v>0</v>
      </c>
      <c r="J1098">
        <v>0</v>
      </c>
      <c r="K1098">
        <v>0</v>
      </c>
      <c r="L1098">
        <v>0</v>
      </c>
      <c r="M1098">
        <v>0</v>
      </c>
      <c r="N1098">
        <v>0</v>
      </c>
      <c r="O1098">
        <v>0</v>
      </c>
      <c r="P1098">
        <v>0</v>
      </c>
      <c r="Q1098">
        <v>0</v>
      </c>
      <c r="R1098">
        <v>0</v>
      </c>
      <c r="S1098">
        <v>0</v>
      </c>
      <c r="T1098">
        <v>0</v>
      </c>
      <c r="U1098">
        <v>0</v>
      </c>
      <c r="V1098">
        <v>0</v>
      </c>
      <c r="W1098">
        <v>0</v>
      </c>
      <c r="X1098">
        <v>0</v>
      </c>
      <c r="Y1098">
        <v>0</v>
      </c>
      <c r="Z1098">
        <v>0</v>
      </c>
      <c r="AA1098">
        <v>0</v>
      </c>
      <c r="AB1098">
        <v>0</v>
      </c>
      <c r="AC1098">
        <v>0</v>
      </c>
      <c r="AD1098">
        <v>0</v>
      </c>
      <c r="AE1098">
        <v>0</v>
      </c>
    </row>
    <row r="1099" spans="1:31" x14ac:dyDescent="0.2">
      <c r="A1099">
        <v>3485</v>
      </c>
      <c r="B1099">
        <v>1</v>
      </c>
      <c r="C1099" t="s">
        <v>175</v>
      </c>
      <c r="D1099" t="s">
        <v>109</v>
      </c>
      <c r="E1099">
        <v>40000</v>
      </c>
      <c r="F1099">
        <v>40320</v>
      </c>
      <c r="G1099" t="s">
        <v>561</v>
      </c>
      <c r="H1099">
        <v>0</v>
      </c>
      <c r="I1099">
        <v>0</v>
      </c>
      <c r="J1099">
        <v>0</v>
      </c>
      <c r="K1099">
        <v>0</v>
      </c>
      <c r="L1099">
        <v>0</v>
      </c>
      <c r="M1099">
        <v>0</v>
      </c>
      <c r="N1099">
        <v>0</v>
      </c>
      <c r="O1099">
        <v>0</v>
      </c>
      <c r="P1099">
        <v>0</v>
      </c>
      <c r="Q1099">
        <v>0</v>
      </c>
      <c r="R1099">
        <v>0</v>
      </c>
      <c r="S1099">
        <v>1000</v>
      </c>
      <c r="T1099">
        <v>0</v>
      </c>
      <c r="U1099">
        <v>0</v>
      </c>
      <c r="V1099">
        <v>0</v>
      </c>
      <c r="W1099">
        <v>0</v>
      </c>
      <c r="X1099">
        <v>0</v>
      </c>
      <c r="Y1099">
        <v>0</v>
      </c>
      <c r="Z1099">
        <v>0</v>
      </c>
      <c r="AA1099">
        <v>0</v>
      </c>
      <c r="AB1099">
        <v>0</v>
      </c>
      <c r="AC1099">
        <v>0</v>
      </c>
      <c r="AD1099">
        <v>0</v>
      </c>
      <c r="AE1099">
        <v>0</v>
      </c>
    </row>
    <row r="1100" spans="1:31" x14ac:dyDescent="0.2">
      <c r="A1100">
        <v>3488</v>
      </c>
      <c r="B1100">
        <v>1</v>
      </c>
      <c r="C1100" t="s">
        <v>177</v>
      </c>
      <c r="D1100" t="s">
        <v>127</v>
      </c>
      <c r="E1100">
        <v>40000</v>
      </c>
      <c r="F1100">
        <v>40320</v>
      </c>
      <c r="G1100" t="s">
        <v>561</v>
      </c>
      <c r="H1100">
        <v>0</v>
      </c>
      <c r="I1100">
        <v>0</v>
      </c>
      <c r="J1100">
        <v>0</v>
      </c>
      <c r="K1100">
        <v>0</v>
      </c>
      <c r="L1100">
        <v>0</v>
      </c>
      <c r="M1100">
        <v>0</v>
      </c>
      <c r="N1100">
        <v>0</v>
      </c>
      <c r="O1100">
        <v>0</v>
      </c>
      <c r="P1100">
        <v>0</v>
      </c>
      <c r="Q1100">
        <v>0</v>
      </c>
      <c r="R1100">
        <v>0</v>
      </c>
      <c r="S1100">
        <v>0</v>
      </c>
      <c r="T1100">
        <v>0</v>
      </c>
      <c r="U1100">
        <v>0</v>
      </c>
      <c r="V1100">
        <v>0</v>
      </c>
      <c r="W1100">
        <v>0</v>
      </c>
      <c r="X1100">
        <v>0</v>
      </c>
      <c r="Y1100">
        <v>0</v>
      </c>
      <c r="Z1100">
        <v>0</v>
      </c>
      <c r="AA1100">
        <v>0</v>
      </c>
      <c r="AB1100">
        <v>0</v>
      </c>
      <c r="AC1100">
        <v>0</v>
      </c>
      <c r="AD1100">
        <v>0</v>
      </c>
      <c r="AE1100">
        <v>0</v>
      </c>
    </row>
    <row r="1101" spans="1:31" x14ac:dyDescent="0.2">
      <c r="A1101">
        <v>3498</v>
      </c>
      <c r="B1101">
        <v>1</v>
      </c>
      <c r="C1101" t="s">
        <v>50</v>
      </c>
      <c r="D1101" t="s">
        <v>37</v>
      </c>
      <c r="E1101">
        <v>40000</v>
      </c>
      <c r="F1101">
        <v>40312</v>
      </c>
      <c r="G1101" t="s">
        <v>561</v>
      </c>
      <c r="H1101">
        <v>0</v>
      </c>
      <c r="I1101">
        <v>0</v>
      </c>
      <c r="J1101">
        <v>0</v>
      </c>
      <c r="K1101">
        <v>0</v>
      </c>
      <c r="L1101">
        <v>0</v>
      </c>
      <c r="M1101">
        <v>0</v>
      </c>
      <c r="N1101">
        <v>0</v>
      </c>
      <c r="O1101">
        <v>0</v>
      </c>
      <c r="P1101">
        <v>0</v>
      </c>
      <c r="Q1101">
        <v>0</v>
      </c>
      <c r="R1101">
        <v>0</v>
      </c>
      <c r="S1101">
        <v>0</v>
      </c>
      <c r="T1101">
        <v>0</v>
      </c>
      <c r="U1101">
        <v>0</v>
      </c>
      <c r="V1101">
        <v>0</v>
      </c>
      <c r="W1101">
        <v>0</v>
      </c>
      <c r="X1101">
        <v>0</v>
      </c>
      <c r="Y1101">
        <v>0</v>
      </c>
      <c r="Z1101">
        <v>0</v>
      </c>
      <c r="AA1101">
        <v>0</v>
      </c>
      <c r="AB1101">
        <v>0</v>
      </c>
      <c r="AC1101">
        <v>0</v>
      </c>
      <c r="AD1101">
        <v>0</v>
      </c>
      <c r="AE1101">
        <v>0</v>
      </c>
    </row>
    <row r="1102" spans="1:31" x14ac:dyDescent="0.2">
      <c r="A1102">
        <v>3499</v>
      </c>
      <c r="B1102">
        <v>1</v>
      </c>
      <c r="C1102" t="s">
        <v>51</v>
      </c>
      <c r="D1102" t="s">
        <v>37</v>
      </c>
      <c r="E1102">
        <v>40000</v>
      </c>
      <c r="F1102">
        <v>40312</v>
      </c>
      <c r="G1102" t="s">
        <v>561</v>
      </c>
      <c r="H1102">
        <v>2115</v>
      </c>
      <c r="I1102">
        <v>2170</v>
      </c>
      <c r="J1102">
        <v>1985</v>
      </c>
      <c r="K1102">
        <v>2042</v>
      </c>
      <c r="L1102">
        <v>1412</v>
      </c>
      <c r="M1102">
        <v>2290</v>
      </c>
      <c r="N1102">
        <v>2192</v>
      </c>
      <c r="O1102">
        <v>2475</v>
      </c>
      <c r="P1102">
        <v>2288</v>
      </c>
      <c r="Q1102">
        <v>2092</v>
      </c>
      <c r="R1102">
        <v>2588</v>
      </c>
      <c r="S1102">
        <v>1351</v>
      </c>
      <c r="T1102">
        <v>0</v>
      </c>
      <c r="U1102">
        <v>0</v>
      </c>
      <c r="V1102">
        <v>0</v>
      </c>
      <c r="W1102">
        <v>0</v>
      </c>
      <c r="X1102">
        <v>0</v>
      </c>
      <c r="Y1102">
        <v>0</v>
      </c>
      <c r="Z1102">
        <v>0</v>
      </c>
      <c r="AA1102">
        <v>0</v>
      </c>
      <c r="AB1102">
        <v>0</v>
      </c>
      <c r="AC1102">
        <v>0</v>
      </c>
      <c r="AD1102">
        <v>0</v>
      </c>
      <c r="AE1102">
        <v>0</v>
      </c>
    </row>
    <row r="1103" spans="1:31" x14ac:dyDescent="0.2">
      <c r="A1103">
        <v>3500</v>
      </c>
      <c r="B1103">
        <v>1</v>
      </c>
      <c r="C1103" t="s">
        <v>52</v>
      </c>
      <c r="D1103" t="s">
        <v>41</v>
      </c>
      <c r="E1103">
        <v>40000</v>
      </c>
      <c r="F1103">
        <v>40312</v>
      </c>
      <c r="G1103" t="s">
        <v>561</v>
      </c>
      <c r="H1103">
        <v>6345</v>
      </c>
      <c r="I1103">
        <v>6510</v>
      </c>
      <c r="J1103">
        <v>5955</v>
      </c>
      <c r="K1103">
        <v>6128</v>
      </c>
      <c r="L1103">
        <v>4238</v>
      </c>
      <c r="M1103">
        <v>6870</v>
      </c>
      <c r="N1103">
        <v>6578</v>
      </c>
      <c r="O1103">
        <v>7425</v>
      </c>
      <c r="P1103">
        <v>6862</v>
      </c>
      <c r="Q1103">
        <v>6278</v>
      </c>
      <c r="R1103">
        <v>7762</v>
      </c>
      <c r="S1103">
        <v>4049</v>
      </c>
      <c r="T1103">
        <v>6345</v>
      </c>
      <c r="U1103">
        <v>6510</v>
      </c>
      <c r="V1103">
        <v>5955</v>
      </c>
      <c r="W1103">
        <v>6128</v>
      </c>
      <c r="X1103">
        <v>4238</v>
      </c>
      <c r="Y1103">
        <v>6870</v>
      </c>
      <c r="Z1103">
        <v>6578</v>
      </c>
      <c r="AA1103">
        <v>7425</v>
      </c>
      <c r="AB1103">
        <v>6862</v>
      </c>
      <c r="AC1103">
        <v>6278</v>
      </c>
      <c r="AD1103">
        <v>7762</v>
      </c>
      <c r="AE1103">
        <v>4049</v>
      </c>
    </row>
    <row r="1104" spans="1:31" x14ac:dyDescent="0.2">
      <c r="A1104">
        <v>3501</v>
      </c>
      <c r="B1104">
        <v>1</v>
      </c>
      <c r="C1104" t="s">
        <v>53</v>
      </c>
      <c r="D1104" t="s">
        <v>41</v>
      </c>
      <c r="E1104">
        <v>40000</v>
      </c>
      <c r="F1104">
        <v>40312</v>
      </c>
      <c r="G1104" t="s">
        <v>561</v>
      </c>
      <c r="H1104">
        <v>3770</v>
      </c>
      <c r="I1104">
        <v>3500</v>
      </c>
      <c r="J1104">
        <v>3740</v>
      </c>
      <c r="K1104">
        <v>3950</v>
      </c>
      <c r="L1104">
        <v>5200</v>
      </c>
      <c r="M1104">
        <v>3720</v>
      </c>
      <c r="N1104">
        <v>2010</v>
      </c>
      <c r="O1104">
        <v>1000</v>
      </c>
      <c r="P1104">
        <v>1960</v>
      </c>
      <c r="Q1104">
        <v>1650</v>
      </c>
      <c r="R1104">
        <v>10500</v>
      </c>
      <c r="S1104">
        <v>9000</v>
      </c>
      <c r="T1104">
        <v>3770</v>
      </c>
      <c r="U1104">
        <v>3500</v>
      </c>
      <c r="V1104">
        <v>3740</v>
      </c>
      <c r="W1104">
        <v>3950</v>
      </c>
      <c r="X1104">
        <v>5200</v>
      </c>
      <c r="Y1104">
        <v>3720</v>
      </c>
      <c r="Z1104">
        <v>2010</v>
      </c>
      <c r="AA1104">
        <v>1000</v>
      </c>
      <c r="AB1104">
        <v>1960</v>
      </c>
      <c r="AC1104">
        <v>1650</v>
      </c>
      <c r="AD1104">
        <v>10500</v>
      </c>
      <c r="AE1104">
        <v>9000</v>
      </c>
    </row>
    <row r="1105" spans="1:31" x14ac:dyDescent="0.2">
      <c r="A1105">
        <v>3507</v>
      </c>
      <c r="B1105">
        <v>1</v>
      </c>
      <c r="C1105" t="s">
        <v>54</v>
      </c>
      <c r="D1105" t="s">
        <v>41</v>
      </c>
      <c r="E1105">
        <v>40000</v>
      </c>
      <c r="F1105">
        <v>40312</v>
      </c>
      <c r="G1105" t="s">
        <v>561</v>
      </c>
      <c r="H1105">
        <v>0</v>
      </c>
      <c r="I1105">
        <v>0</v>
      </c>
      <c r="J1105">
        <v>0</v>
      </c>
      <c r="K1105">
        <v>0</v>
      </c>
      <c r="L1105">
        <v>0</v>
      </c>
      <c r="M1105">
        <v>0</v>
      </c>
      <c r="N1105">
        <v>0</v>
      </c>
      <c r="O1105">
        <v>0</v>
      </c>
      <c r="P1105">
        <v>0</v>
      </c>
      <c r="Q1105">
        <v>0</v>
      </c>
      <c r="R1105">
        <v>0</v>
      </c>
      <c r="S1105">
        <v>0</v>
      </c>
      <c r="T1105">
        <v>0</v>
      </c>
      <c r="U1105">
        <v>0</v>
      </c>
      <c r="V1105">
        <v>0</v>
      </c>
      <c r="W1105">
        <v>0</v>
      </c>
      <c r="X1105">
        <v>0</v>
      </c>
      <c r="Y1105">
        <v>0</v>
      </c>
      <c r="Z1105">
        <v>0</v>
      </c>
      <c r="AA1105">
        <v>0</v>
      </c>
      <c r="AB1105">
        <v>0</v>
      </c>
      <c r="AC1105">
        <v>0</v>
      </c>
      <c r="AD1105">
        <v>0</v>
      </c>
      <c r="AE1105">
        <v>0</v>
      </c>
    </row>
    <row r="1106" spans="1:31" x14ac:dyDescent="0.2">
      <c r="A1106">
        <v>3512</v>
      </c>
      <c r="B1106">
        <v>1</v>
      </c>
      <c r="C1106" t="s">
        <v>56</v>
      </c>
      <c r="D1106" t="s">
        <v>41</v>
      </c>
      <c r="E1106">
        <v>40000</v>
      </c>
      <c r="F1106">
        <v>40312</v>
      </c>
      <c r="G1106" t="s">
        <v>561</v>
      </c>
      <c r="H1106">
        <v>0</v>
      </c>
      <c r="I1106">
        <v>0</v>
      </c>
      <c r="J1106">
        <v>0</v>
      </c>
      <c r="K1106">
        <v>0</v>
      </c>
      <c r="L1106">
        <v>0</v>
      </c>
      <c r="M1106">
        <v>0</v>
      </c>
      <c r="N1106">
        <v>0</v>
      </c>
      <c r="O1106">
        <v>0</v>
      </c>
      <c r="P1106">
        <v>0</v>
      </c>
      <c r="Q1106">
        <v>0</v>
      </c>
      <c r="R1106">
        <v>0</v>
      </c>
      <c r="S1106">
        <v>0</v>
      </c>
      <c r="T1106">
        <v>0</v>
      </c>
      <c r="U1106">
        <v>0</v>
      </c>
      <c r="V1106">
        <v>0</v>
      </c>
      <c r="W1106">
        <v>0</v>
      </c>
      <c r="X1106">
        <v>0</v>
      </c>
      <c r="Y1106">
        <v>0</v>
      </c>
      <c r="Z1106">
        <v>0</v>
      </c>
      <c r="AA1106">
        <v>0</v>
      </c>
      <c r="AB1106">
        <v>0</v>
      </c>
      <c r="AC1106">
        <v>0</v>
      </c>
      <c r="AD1106">
        <v>0</v>
      </c>
      <c r="AE1106">
        <v>0</v>
      </c>
    </row>
    <row r="1107" spans="1:31" x14ac:dyDescent="0.2">
      <c r="A1107">
        <v>3650</v>
      </c>
      <c r="B1107">
        <v>1</v>
      </c>
      <c r="C1107" t="s">
        <v>77</v>
      </c>
      <c r="D1107" t="s">
        <v>41</v>
      </c>
      <c r="E1107">
        <v>40000</v>
      </c>
      <c r="F1107">
        <v>40312</v>
      </c>
      <c r="G1107" t="s">
        <v>561</v>
      </c>
      <c r="H1107">
        <v>0</v>
      </c>
      <c r="I1107">
        <v>0</v>
      </c>
      <c r="J1107">
        <v>0</v>
      </c>
      <c r="K1107">
        <v>0</v>
      </c>
      <c r="L1107">
        <v>0</v>
      </c>
      <c r="M1107">
        <v>0</v>
      </c>
      <c r="N1107">
        <v>0</v>
      </c>
      <c r="O1107">
        <v>0</v>
      </c>
      <c r="P1107">
        <v>0</v>
      </c>
      <c r="Q1107">
        <v>0</v>
      </c>
      <c r="R1107">
        <v>0</v>
      </c>
      <c r="S1107">
        <v>0</v>
      </c>
      <c r="T1107">
        <v>0</v>
      </c>
      <c r="U1107">
        <v>0</v>
      </c>
      <c r="V1107">
        <v>0</v>
      </c>
      <c r="W1107">
        <v>0</v>
      </c>
      <c r="X1107">
        <v>0</v>
      </c>
      <c r="Y1107">
        <v>0</v>
      </c>
      <c r="Z1107">
        <v>0</v>
      </c>
      <c r="AA1107">
        <v>0</v>
      </c>
      <c r="AB1107">
        <v>0</v>
      </c>
      <c r="AC1107">
        <v>0</v>
      </c>
      <c r="AD1107">
        <v>0</v>
      </c>
      <c r="AE1107">
        <v>0</v>
      </c>
    </row>
    <row r="1108" spans="1:31" x14ac:dyDescent="0.2">
      <c r="A1108">
        <v>3651</v>
      </c>
      <c r="B1108">
        <v>1</v>
      </c>
      <c r="C1108" t="s">
        <v>78</v>
      </c>
      <c r="D1108" t="s">
        <v>43</v>
      </c>
      <c r="E1108">
        <v>40000</v>
      </c>
      <c r="F1108">
        <v>40312</v>
      </c>
      <c r="G1108" t="s">
        <v>561</v>
      </c>
      <c r="H1108">
        <v>0</v>
      </c>
      <c r="I1108">
        <v>0</v>
      </c>
      <c r="J1108">
        <v>0</v>
      </c>
      <c r="K1108">
        <v>0</v>
      </c>
      <c r="L1108">
        <v>0</v>
      </c>
      <c r="M1108">
        <v>0</v>
      </c>
      <c r="N1108">
        <v>0</v>
      </c>
      <c r="O1108">
        <v>0</v>
      </c>
      <c r="P1108">
        <v>0</v>
      </c>
      <c r="Q1108">
        <v>0</v>
      </c>
      <c r="R1108">
        <v>0</v>
      </c>
      <c r="S1108">
        <v>0</v>
      </c>
      <c r="T1108">
        <v>0</v>
      </c>
      <c r="U1108">
        <v>0</v>
      </c>
      <c r="V1108">
        <v>0</v>
      </c>
      <c r="W1108">
        <v>0</v>
      </c>
      <c r="X1108">
        <v>0</v>
      </c>
      <c r="Y1108">
        <v>0</v>
      </c>
      <c r="Z1108">
        <v>0</v>
      </c>
      <c r="AA1108">
        <v>0</v>
      </c>
      <c r="AB1108">
        <v>0</v>
      </c>
      <c r="AC1108">
        <v>0</v>
      </c>
      <c r="AD1108">
        <v>0</v>
      </c>
      <c r="AE1108">
        <v>0</v>
      </c>
    </row>
    <row r="1109" spans="1:31" x14ac:dyDescent="0.2">
      <c r="A1109">
        <v>3652</v>
      </c>
      <c r="B1109">
        <v>1</v>
      </c>
      <c r="C1109" t="s">
        <v>79</v>
      </c>
      <c r="D1109" t="s">
        <v>41</v>
      </c>
      <c r="E1109">
        <v>40000</v>
      </c>
      <c r="F1109">
        <v>40312</v>
      </c>
      <c r="G1109" t="s">
        <v>561</v>
      </c>
      <c r="H1109">
        <v>9425</v>
      </c>
      <c r="I1109">
        <v>8750</v>
      </c>
      <c r="J1109">
        <v>9350</v>
      </c>
      <c r="K1109">
        <v>9875</v>
      </c>
      <c r="L1109">
        <v>13000</v>
      </c>
      <c r="M1109">
        <v>9300</v>
      </c>
      <c r="N1109">
        <v>5025</v>
      </c>
      <c r="O1109">
        <v>2500</v>
      </c>
      <c r="P1109">
        <v>4900</v>
      </c>
      <c r="Q1109">
        <v>4125</v>
      </c>
      <c r="R1109">
        <v>26250</v>
      </c>
      <c r="S1109">
        <v>22500</v>
      </c>
      <c r="T1109">
        <v>9425</v>
      </c>
      <c r="U1109">
        <v>8750</v>
      </c>
      <c r="V1109">
        <v>9350</v>
      </c>
      <c r="W1109">
        <v>9875</v>
      </c>
      <c r="X1109">
        <v>13000</v>
      </c>
      <c r="Y1109">
        <v>9300</v>
      </c>
      <c r="Z1109">
        <v>5025</v>
      </c>
      <c r="AA1109">
        <v>2500</v>
      </c>
      <c r="AB1109">
        <v>4900</v>
      </c>
      <c r="AC1109">
        <v>4125</v>
      </c>
      <c r="AD1109">
        <v>26250</v>
      </c>
      <c r="AE1109">
        <v>22500</v>
      </c>
    </row>
    <row r="1110" spans="1:31" x14ac:dyDescent="0.2">
      <c r="A1110">
        <v>3653</v>
      </c>
      <c r="B1110">
        <v>1</v>
      </c>
      <c r="C1110" t="s">
        <v>80</v>
      </c>
      <c r="D1110" t="s">
        <v>41</v>
      </c>
      <c r="E1110">
        <v>40000</v>
      </c>
      <c r="F1110">
        <v>40312</v>
      </c>
      <c r="G1110" t="s">
        <v>561</v>
      </c>
      <c r="H1110">
        <v>349</v>
      </c>
      <c r="I1110">
        <v>157</v>
      </c>
      <c r="J1110">
        <v>729</v>
      </c>
      <c r="K1110">
        <v>567</v>
      </c>
      <c r="L1110">
        <v>598</v>
      </c>
      <c r="M1110">
        <v>1147</v>
      </c>
      <c r="N1110">
        <v>959</v>
      </c>
      <c r="O1110">
        <v>828</v>
      </c>
      <c r="P1110">
        <v>1077</v>
      </c>
      <c r="Q1110">
        <v>922</v>
      </c>
      <c r="R1110">
        <v>514</v>
      </c>
      <c r="S1110">
        <v>2153</v>
      </c>
      <c r="T1110">
        <v>349</v>
      </c>
      <c r="U1110">
        <v>157</v>
      </c>
      <c r="V1110">
        <v>729</v>
      </c>
      <c r="W1110">
        <v>567</v>
      </c>
      <c r="X1110">
        <v>598</v>
      </c>
      <c r="Y1110">
        <v>1147</v>
      </c>
      <c r="Z1110">
        <v>959</v>
      </c>
      <c r="AA1110">
        <v>828</v>
      </c>
      <c r="AB1110">
        <v>1077</v>
      </c>
      <c r="AC1110">
        <v>922</v>
      </c>
      <c r="AD1110">
        <v>514</v>
      </c>
      <c r="AE1110">
        <v>2153</v>
      </c>
    </row>
    <row r="1111" spans="1:31" x14ac:dyDescent="0.2">
      <c r="A1111">
        <v>3693</v>
      </c>
      <c r="B1111">
        <v>1</v>
      </c>
      <c r="C1111" t="s">
        <v>81</v>
      </c>
      <c r="D1111" t="s">
        <v>41</v>
      </c>
      <c r="E1111">
        <v>40000</v>
      </c>
      <c r="F1111">
        <v>40312</v>
      </c>
      <c r="G1111" t="s">
        <v>561</v>
      </c>
      <c r="H1111">
        <v>0</v>
      </c>
      <c r="I1111">
        <v>0</v>
      </c>
      <c r="J1111">
        <v>0</v>
      </c>
      <c r="K1111">
        <v>0</v>
      </c>
      <c r="L1111">
        <v>0</v>
      </c>
      <c r="M1111">
        <v>0</v>
      </c>
      <c r="N1111">
        <v>0</v>
      </c>
      <c r="O1111">
        <v>0</v>
      </c>
      <c r="P1111">
        <v>0</v>
      </c>
      <c r="Q1111">
        <v>0</v>
      </c>
      <c r="R1111">
        <v>0</v>
      </c>
      <c r="S1111">
        <v>0</v>
      </c>
      <c r="T1111">
        <v>0</v>
      </c>
      <c r="U1111">
        <v>0</v>
      </c>
      <c r="V1111">
        <v>0</v>
      </c>
      <c r="W1111">
        <v>0</v>
      </c>
      <c r="X1111">
        <v>0</v>
      </c>
      <c r="Y1111">
        <v>0</v>
      </c>
      <c r="Z1111">
        <v>0</v>
      </c>
      <c r="AA1111">
        <v>0</v>
      </c>
      <c r="AB1111">
        <v>0</v>
      </c>
      <c r="AC1111">
        <v>0</v>
      </c>
      <c r="AD1111">
        <v>0</v>
      </c>
      <c r="AE1111">
        <v>0</v>
      </c>
    </row>
    <row r="1112" spans="1:31" x14ac:dyDescent="0.2">
      <c r="A1112">
        <v>3700</v>
      </c>
      <c r="B1112">
        <v>1</v>
      </c>
      <c r="C1112" t="s">
        <v>83</v>
      </c>
      <c r="D1112" t="s">
        <v>84</v>
      </c>
      <c r="E1112">
        <v>40000</v>
      </c>
      <c r="F1112">
        <v>40312</v>
      </c>
      <c r="G1112" t="s">
        <v>561</v>
      </c>
      <c r="H1112">
        <v>724</v>
      </c>
      <c r="I1112">
        <v>1076</v>
      </c>
      <c r="J1112">
        <v>1412</v>
      </c>
      <c r="K1112">
        <v>1734</v>
      </c>
      <c r="L1112">
        <v>3572</v>
      </c>
      <c r="M1112">
        <v>4098</v>
      </c>
      <c r="N1112">
        <v>2282</v>
      </c>
      <c r="O1112">
        <v>1580</v>
      </c>
      <c r="P1112">
        <v>1314</v>
      </c>
      <c r="Q1112">
        <v>648</v>
      </c>
      <c r="R1112">
        <v>754</v>
      </c>
      <c r="S1112">
        <v>806</v>
      </c>
      <c r="T1112">
        <v>724</v>
      </c>
      <c r="U1112">
        <v>1076</v>
      </c>
      <c r="V1112">
        <v>1412</v>
      </c>
      <c r="W1112">
        <v>1734</v>
      </c>
      <c r="X1112">
        <v>3572</v>
      </c>
      <c r="Y1112">
        <v>4098</v>
      </c>
      <c r="Z1112">
        <v>2282</v>
      </c>
      <c r="AA1112">
        <v>1580</v>
      </c>
      <c r="AB1112">
        <v>1314</v>
      </c>
      <c r="AC1112">
        <v>648</v>
      </c>
      <c r="AD1112">
        <v>754</v>
      </c>
      <c r="AE1112">
        <v>806</v>
      </c>
    </row>
    <row r="1113" spans="1:31" x14ac:dyDescent="0.2">
      <c r="A1113">
        <v>3702</v>
      </c>
      <c r="B1113">
        <v>1</v>
      </c>
      <c r="C1113" t="s">
        <v>186</v>
      </c>
      <c r="D1113" t="s">
        <v>127</v>
      </c>
      <c r="E1113">
        <v>40000</v>
      </c>
      <c r="F1113">
        <v>40323</v>
      </c>
      <c r="G1113" t="s">
        <v>561</v>
      </c>
      <c r="H1113">
        <v>0</v>
      </c>
      <c r="I1113">
        <v>0</v>
      </c>
      <c r="J1113">
        <v>0</v>
      </c>
      <c r="K1113">
        <v>0</v>
      </c>
      <c r="L1113">
        <v>0</v>
      </c>
      <c r="M1113">
        <v>0</v>
      </c>
      <c r="N1113">
        <v>0</v>
      </c>
      <c r="O1113">
        <v>0</v>
      </c>
      <c r="P1113">
        <v>0</v>
      </c>
      <c r="Q1113">
        <v>0</v>
      </c>
      <c r="R1113">
        <v>0</v>
      </c>
      <c r="S1113">
        <v>0</v>
      </c>
      <c r="T1113">
        <v>0</v>
      </c>
      <c r="U1113">
        <v>0</v>
      </c>
      <c r="V1113">
        <v>0</v>
      </c>
      <c r="W1113">
        <v>0</v>
      </c>
      <c r="X1113">
        <v>0</v>
      </c>
      <c r="Y1113">
        <v>0</v>
      </c>
      <c r="Z1113">
        <v>0</v>
      </c>
      <c r="AA1113">
        <v>0</v>
      </c>
      <c r="AB1113">
        <v>0</v>
      </c>
      <c r="AC1113">
        <v>0</v>
      </c>
      <c r="AD1113">
        <v>0</v>
      </c>
      <c r="AE1113">
        <v>0</v>
      </c>
    </row>
    <row r="1114" spans="1:31" x14ac:dyDescent="0.2">
      <c r="A1114">
        <v>3742</v>
      </c>
      <c r="B1114">
        <v>1</v>
      </c>
      <c r="C1114" t="s">
        <v>190</v>
      </c>
      <c r="D1114" t="s">
        <v>92</v>
      </c>
      <c r="E1114">
        <v>40000</v>
      </c>
      <c r="F1114">
        <v>40322</v>
      </c>
      <c r="G1114" t="s">
        <v>561</v>
      </c>
      <c r="H1114">
        <v>0</v>
      </c>
      <c r="I1114">
        <v>0</v>
      </c>
      <c r="J1114">
        <v>0</v>
      </c>
      <c r="K1114">
        <v>0</v>
      </c>
      <c r="L1114">
        <v>0</v>
      </c>
      <c r="M1114">
        <v>0</v>
      </c>
      <c r="N1114">
        <v>0</v>
      </c>
      <c r="O1114">
        <v>0</v>
      </c>
      <c r="P1114">
        <v>0</v>
      </c>
      <c r="Q1114">
        <v>0</v>
      </c>
      <c r="R1114">
        <v>0</v>
      </c>
      <c r="S1114">
        <v>1000</v>
      </c>
      <c r="T1114">
        <v>0</v>
      </c>
      <c r="U1114">
        <v>0</v>
      </c>
      <c r="V1114">
        <v>0</v>
      </c>
      <c r="W1114">
        <v>0</v>
      </c>
      <c r="X1114">
        <v>0</v>
      </c>
      <c r="Y1114">
        <v>0</v>
      </c>
      <c r="Z1114">
        <v>0</v>
      </c>
      <c r="AA1114">
        <v>0</v>
      </c>
      <c r="AB1114">
        <v>0</v>
      </c>
      <c r="AC1114">
        <v>0</v>
      </c>
      <c r="AD1114">
        <v>0</v>
      </c>
      <c r="AE1114">
        <v>1000</v>
      </c>
    </row>
    <row r="1115" spans="1:31" x14ac:dyDescent="0.2">
      <c r="A1115">
        <v>4302</v>
      </c>
      <c r="B1115">
        <v>1</v>
      </c>
      <c r="C1115" t="s">
        <v>209</v>
      </c>
      <c r="D1115" t="s">
        <v>210</v>
      </c>
      <c r="E1115">
        <v>40000</v>
      </c>
      <c r="F1115">
        <v>40090</v>
      </c>
      <c r="G1115" t="s">
        <v>561</v>
      </c>
      <c r="H1115">
        <v>0</v>
      </c>
      <c r="I1115">
        <v>0</v>
      </c>
      <c r="J1115">
        <v>0</v>
      </c>
      <c r="K1115">
        <v>0</v>
      </c>
      <c r="L1115">
        <v>10000</v>
      </c>
      <c r="M1115">
        <v>2000</v>
      </c>
      <c r="N1115">
        <v>2000</v>
      </c>
      <c r="O1115">
        <v>2000</v>
      </c>
      <c r="P1115">
        <v>1000</v>
      </c>
      <c r="Q1115">
        <v>1000</v>
      </c>
      <c r="R1115">
        <v>1000</v>
      </c>
      <c r="S1115">
        <v>1000</v>
      </c>
      <c r="T1115">
        <v>200</v>
      </c>
      <c r="U1115">
        <v>1000</v>
      </c>
      <c r="V1115">
        <v>1000</v>
      </c>
      <c r="W1115">
        <v>1000</v>
      </c>
      <c r="X1115">
        <v>4000</v>
      </c>
      <c r="Y1115">
        <v>2800</v>
      </c>
      <c r="Z1115">
        <v>4000</v>
      </c>
      <c r="AA1115">
        <v>2000</v>
      </c>
      <c r="AB1115">
        <v>2000</v>
      </c>
      <c r="AC1115">
        <v>1000</v>
      </c>
      <c r="AD1115">
        <v>1000</v>
      </c>
      <c r="AE1115">
        <v>0</v>
      </c>
    </row>
    <row r="1116" spans="1:31" x14ac:dyDescent="0.2">
      <c r="A1116">
        <v>4305</v>
      </c>
      <c r="B1116">
        <v>1</v>
      </c>
      <c r="C1116" t="s">
        <v>213</v>
      </c>
      <c r="D1116" t="s">
        <v>90</v>
      </c>
      <c r="E1116">
        <v>40000</v>
      </c>
      <c r="F1116">
        <v>40790</v>
      </c>
      <c r="G1116" t="s">
        <v>561</v>
      </c>
      <c r="H1116">
        <v>0</v>
      </c>
      <c r="I1116">
        <v>0</v>
      </c>
      <c r="J1116">
        <v>0</v>
      </c>
      <c r="K1116">
        <v>0</v>
      </c>
      <c r="L1116">
        <v>0</v>
      </c>
      <c r="M1116">
        <v>0</v>
      </c>
      <c r="N1116">
        <v>3750</v>
      </c>
      <c r="O1116">
        <v>0</v>
      </c>
      <c r="P1116">
        <v>0</v>
      </c>
      <c r="Q1116">
        <v>0</v>
      </c>
      <c r="R1116">
        <v>0</v>
      </c>
      <c r="S1116">
        <v>3750</v>
      </c>
      <c r="T1116">
        <v>0</v>
      </c>
      <c r="U1116">
        <v>0</v>
      </c>
      <c r="V1116">
        <v>0</v>
      </c>
      <c r="W1116">
        <v>0</v>
      </c>
      <c r="X1116">
        <v>0</v>
      </c>
      <c r="Y1116">
        <v>0</v>
      </c>
      <c r="Z1116">
        <v>3750</v>
      </c>
      <c r="AA1116">
        <v>0</v>
      </c>
      <c r="AB1116">
        <v>0</v>
      </c>
      <c r="AC1116">
        <v>0</v>
      </c>
      <c r="AD1116">
        <v>0</v>
      </c>
      <c r="AE1116">
        <v>3750</v>
      </c>
    </row>
    <row r="1117" spans="1:31" x14ac:dyDescent="0.2">
      <c r="A1117">
        <v>4308</v>
      </c>
      <c r="B1117">
        <v>1</v>
      </c>
      <c r="C1117" t="s">
        <v>89</v>
      </c>
      <c r="D1117" t="s">
        <v>90</v>
      </c>
      <c r="E1117">
        <v>40000</v>
      </c>
      <c r="F1117">
        <v>40312</v>
      </c>
      <c r="G1117" t="s">
        <v>561</v>
      </c>
      <c r="H1117">
        <v>0</v>
      </c>
      <c r="I1117">
        <v>0</v>
      </c>
      <c r="J1117">
        <v>0</v>
      </c>
      <c r="K1117">
        <v>0</v>
      </c>
      <c r="L1117">
        <v>0</v>
      </c>
      <c r="M1117">
        <v>0</v>
      </c>
      <c r="N1117">
        <v>0</v>
      </c>
      <c r="O1117">
        <v>0</v>
      </c>
      <c r="P1117">
        <v>0</v>
      </c>
      <c r="Q1117">
        <v>0</v>
      </c>
      <c r="R1117">
        <v>0</v>
      </c>
      <c r="S1117">
        <v>0</v>
      </c>
      <c r="T1117">
        <v>0</v>
      </c>
      <c r="U1117">
        <v>0</v>
      </c>
      <c r="V1117">
        <v>0</v>
      </c>
      <c r="W1117">
        <v>0</v>
      </c>
      <c r="X1117">
        <v>0</v>
      </c>
      <c r="Y1117">
        <v>0</v>
      </c>
      <c r="Z1117">
        <v>0</v>
      </c>
      <c r="AA1117">
        <v>0</v>
      </c>
      <c r="AB1117">
        <v>0</v>
      </c>
      <c r="AC1117">
        <v>0</v>
      </c>
      <c r="AD1117">
        <v>0</v>
      </c>
      <c r="AE1117">
        <v>0</v>
      </c>
    </row>
    <row r="1118" spans="1:31" x14ac:dyDescent="0.2">
      <c r="A1118">
        <v>4310</v>
      </c>
      <c r="B1118">
        <v>1</v>
      </c>
      <c r="C1118" t="s">
        <v>215</v>
      </c>
      <c r="D1118" t="s">
        <v>90</v>
      </c>
      <c r="E1118">
        <v>40000</v>
      </c>
      <c r="F1118">
        <v>40790</v>
      </c>
      <c r="G1118" t="s">
        <v>561</v>
      </c>
      <c r="H1118">
        <v>0</v>
      </c>
      <c r="I1118">
        <v>0</v>
      </c>
      <c r="J1118">
        <v>0</v>
      </c>
      <c r="K1118">
        <v>0</v>
      </c>
      <c r="L1118">
        <v>0</v>
      </c>
      <c r="M1118">
        <v>3000</v>
      </c>
      <c r="N1118">
        <v>0</v>
      </c>
      <c r="O1118">
        <v>0</v>
      </c>
      <c r="P1118">
        <v>0</v>
      </c>
      <c r="Q1118">
        <v>0</v>
      </c>
      <c r="R1118">
        <v>0</v>
      </c>
      <c r="S1118">
        <v>0</v>
      </c>
      <c r="T1118">
        <v>0</v>
      </c>
      <c r="U1118">
        <v>0</v>
      </c>
      <c r="V1118">
        <v>0</v>
      </c>
      <c r="W1118">
        <v>0</v>
      </c>
      <c r="X1118">
        <v>0</v>
      </c>
      <c r="Y1118">
        <v>3000</v>
      </c>
      <c r="Z1118">
        <v>0</v>
      </c>
      <c r="AA1118">
        <v>0</v>
      </c>
      <c r="AB1118">
        <v>0</v>
      </c>
      <c r="AC1118">
        <v>0</v>
      </c>
      <c r="AD1118">
        <v>0</v>
      </c>
      <c r="AE1118">
        <v>0</v>
      </c>
    </row>
    <row r="1119" spans="1:31" x14ac:dyDescent="0.2">
      <c r="A1119">
        <v>4361</v>
      </c>
      <c r="B1119">
        <v>1</v>
      </c>
      <c r="C1119" t="s">
        <v>219</v>
      </c>
      <c r="D1119" t="s">
        <v>210</v>
      </c>
      <c r="E1119">
        <v>40000</v>
      </c>
      <c r="F1119">
        <v>40090</v>
      </c>
      <c r="G1119" t="s">
        <v>561</v>
      </c>
      <c r="H1119">
        <v>0</v>
      </c>
      <c r="I1119">
        <v>0</v>
      </c>
      <c r="J1119">
        <v>0</v>
      </c>
      <c r="K1119">
        <v>0</v>
      </c>
      <c r="L1119">
        <v>0</v>
      </c>
      <c r="M1119">
        <v>0</v>
      </c>
      <c r="N1119">
        <v>0</v>
      </c>
      <c r="O1119">
        <v>0</v>
      </c>
      <c r="P1119">
        <v>0</v>
      </c>
      <c r="Q1119">
        <v>0</v>
      </c>
      <c r="R1119">
        <v>0</v>
      </c>
      <c r="S1119">
        <v>0</v>
      </c>
      <c r="T1119">
        <v>0</v>
      </c>
      <c r="U1119">
        <v>0</v>
      </c>
      <c r="V1119">
        <v>0</v>
      </c>
      <c r="W1119">
        <v>0</v>
      </c>
      <c r="X1119">
        <v>0</v>
      </c>
      <c r="Y1119">
        <v>0</v>
      </c>
      <c r="Z1119">
        <v>0</v>
      </c>
      <c r="AA1119">
        <v>0</v>
      </c>
      <c r="AB1119">
        <v>0</v>
      </c>
      <c r="AC1119">
        <v>0</v>
      </c>
      <c r="AD1119">
        <v>0</v>
      </c>
      <c r="AE1119">
        <v>0</v>
      </c>
    </row>
    <row r="1120" spans="1:31" x14ac:dyDescent="0.2">
      <c r="A1120">
        <v>4367</v>
      </c>
      <c r="B1120">
        <v>1</v>
      </c>
      <c r="C1120" t="s">
        <v>220</v>
      </c>
      <c r="D1120" t="s">
        <v>210</v>
      </c>
      <c r="E1120">
        <v>40000</v>
      </c>
      <c r="F1120">
        <v>40090</v>
      </c>
      <c r="G1120" t="s">
        <v>561</v>
      </c>
      <c r="H1120">
        <v>0</v>
      </c>
      <c r="I1120">
        <v>0</v>
      </c>
      <c r="J1120">
        <v>0</v>
      </c>
      <c r="K1120">
        <v>0</v>
      </c>
      <c r="L1120">
        <v>0</v>
      </c>
      <c r="M1120">
        <v>0</v>
      </c>
      <c r="N1120">
        <v>0</v>
      </c>
      <c r="O1120">
        <v>0</v>
      </c>
      <c r="P1120">
        <v>0</v>
      </c>
      <c r="Q1120">
        <v>0</v>
      </c>
      <c r="R1120">
        <v>0</v>
      </c>
      <c r="S1120">
        <v>0</v>
      </c>
      <c r="T1120">
        <v>0</v>
      </c>
      <c r="U1120">
        <v>0</v>
      </c>
      <c r="V1120">
        <v>0</v>
      </c>
      <c r="W1120">
        <v>0</v>
      </c>
      <c r="X1120">
        <v>0</v>
      </c>
      <c r="Y1120">
        <v>0</v>
      </c>
      <c r="Z1120">
        <v>0</v>
      </c>
      <c r="AA1120">
        <v>0</v>
      </c>
      <c r="AB1120">
        <v>0</v>
      </c>
      <c r="AC1120">
        <v>0</v>
      </c>
      <c r="AD1120">
        <v>0</v>
      </c>
      <c r="AE1120">
        <v>0</v>
      </c>
    </row>
    <row r="1121" spans="1:31" x14ac:dyDescent="0.2">
      <c r="A1121">
        <v>4375</v>
      </c>
      <c r="B1121">
        <v>1</v>
      </c>
      <c r="C1121" t="s">
        <v>223</v>
      </c>
      <c r="D1121" t="s">
        <v>210</v>
      </c>
      <c r="E1121" t="s">
        <v>99</v>
      </c>
      <c r="F1121">
        <v>40090</v>
      </c>
      <c r="G1121" t="s">
        <v>561</v>
      </c>
      <c r="H1121">
        <v>0</v>
      </c>
      <c r="I1121">
        <v>38000</v>
      </c>
      <c r="J1121">
        <v>10000</v>
      </c>
      <c r="K1121">
        <v>0</v>
      </c>
      <c r="L1121">
        <v>0</v>
      </c>
      <c r="M1121">
        <v>0</v>
      </c>
      <c r="N1121">
        <v>0</v>
      </c>
      <c r="O1121">
        <v>0</v>
      </c>
      <c r="P1121">
        <v>0</v>
      </c>
      <c r="Q1121">
        <v>0</v>
      </c>
      <c r="R1121">
        <v>0</v>
      </c>
      <c r="S1121">
        <v>0</v>
      </c>
      <c r="T1121">
        <v>0</v>
      </c>
      <c r="U1121">
        <v>0</v>
      </c>
      <c r="V1121">
        <v>0</v>
      </c>
      <c r="W1121">
        <v>0</v>
      </c>
      <c r="X1121">
        <v>0</v>
      </c>
      <c r="Y1121">
        <v>0</v>
      </c>
      <c r="Z1121">
        <v>0</v>
      </c>
      <c r="AA1121">
        <v>0</v>
      </c>
      <c r="AB1121">
        <v>0</v>
      </c>
      <c r="AC1121">
        <v>0</v>
      </c>
      <c r="AD1121">
        <v>0</v>
      </c>
      <c r="AE1121">
        <v>0</v>
      </c>
    </row>
    <row r="1122" spans="1:31" x14ac:dyDescent="0.2">
      <c r="A1122">
        <v>4377</v>
      </c>
      <c r="B1122">
        <v>1</v>
      </c>
      <c r="C1122" t="s">
        <v>226</v>
      </c>
      <c r="D1122" t="s">
        <v>210</v>
      </c>
      <c r="E1122" t="s">
        <v>99</v>
      </c>
      <c r="F1122">
        <v>40090</v>
      </c>
      <c r="G1122" t="s">
        <v>561</v>
      </c>
      <c r="H1122">
        <v>0</v>
      </c>
      <c r="I1122">
        <v>0</v>
      </c>
      <c r="J1122">
        <v>0</v>
      </c>
      <c r="K1122">
        <v>0</v>
      </c>
      <c r="L1122">
        <v>0</v>
      </c>
      <c r="M1122">
        <v>0</v>
      </c>
      <c r="N1122">
        <v>0</v>
      </c>
      <c r="O1122">
        <v>0</v>
      </c>
      <c r="P1122">
        <v>0</v>
      </c>
      <c r="Q1122">
        <v>10000</v>
      </c>
      <c r="R1122">
        <v>0</v>
      </c>
      <c r="S1122">
        <v>0</v>
      </c>
      <c r="T1122">
        <v>0</v>
      </c>
      <c r="U1122">
        <v>0</v>
      </c>
      <c r="V1122">
        <v>0</v>
      </c>
      <c r="W1122">
        <v>0</v>
      </c>
      <c r="X1122">
        <v>0</v>
      </c>
      <c r="Y1122">
        <v>0</v>
      </c>
      <c r="Z1122">
        <v>0</v>
      </c>
      <c r="AA1122">
        <v>0</v>
      </c>
      <c r="AB1122">
        <v>0</v>
      </c>
      <c r="AC1122">
        <v>0</v>
      </c>
      <c r="AD1122">
        <v>0</v>
      </c>
      <c r="AE1122">
        <v>0</v>
      </c>
    </row>
    <row r="1123" spans="1:31" x14ac:dyDescent="0.2">
      <c r="A1123">
        <v>4382</v>
      </c>
      <c r="B1123">
        <v>1</v>
      </c>
      <c r="C1123" t="s">
        <v>227</v>
      </c>
      <c r="D1123" t="s">
        <v>210</v>
      </c>
      <c r="E1123" t="s">
        <v>99</v>
      </c>
      <c r="F1123">
        <v>40090</v>
      </c>
      <c r="G1123" t="s">
        <v>561</v>
      </c>
      <c r="H1123">
        <v>0</v>
      </c>
      <c r="I1123">
        <v>45000</v>
      </c>
      <c r="J1123">
        <v>40000</v>
      </c>
      <c r="K1123">
        <v>0</v>
      </c>
      <c r="L1123">
        <v>0</v>
      </c>
      <c r="M1123">
        <v>0</v>
      </c>
      <c r="N1123">
        <v>0</v>
      </c>
      <c r="O1123">
        <v>0</v>
      </c>
      <c r="P1123">
        <v>0</v>
      </c>
      <c r="Q1123">
        <v>0</v>
      </c>
      <c r="R1123">
        <v>0</v>
      </c>
      <c r="S1123">
        <v>0</v>
      </c>
      <c r="T1123">
        <v>0</v>
      </c>
      <c r="U1123">
        <v>0</v>
      </c>
      <c r="V1123">
        <v>0</v>
      </c>
      <c r="W1123">
        <v>0</v>
      </c>
      <c r="X1123">
        <v>0</v>
      </c>
      <c r="Y1123">
        <v>0</v>
      </c>
      <c r="Z1123">
        <v>0</v>
      </c>
      <c r="AA1123">
        <v>0</v>
      </c>
      <c r="AB1123">
        <v>0</v>
      </c>
      <c r="AC1123">
        <v>0</v>
      </c>
      <c r="AD1123">
        <v>0</v>
      </c>
      <c r="AE1123">
        <v>0</v>
      </c>
    </row>
    <row r="1124" spans="1:31" x14ac:dyDescent="0.2">
      <c r="A1124">
        <v>1012</v>
      </c>
      <c r="B1124">
        <v>4</v>
      </c>
      <c r="C1124" t="s">
        <v>247</v>
      </c>
      <c r="D1124" t="s">
        <v>240</v>
      </c>
      <c r="E1124">
        <v>41106</v>
      </c>
      <c r="F1124">
        <v>40410</v>
      </c>
      <c r="G1124" t="s">
        <v>590</v>
      </c>
      <c r="H1124">
        <v>0</v>
      </c>
      <c r="I1124">
        <v>0</v>
      </c>
      <c r="J1124">
        <v>0</v>
      </c>
      <c r="K1124">
        <v>0</v>
      </c>
      <c r="L1124">
        <v>0</v>
      </c>
      <c r="M1124">
        <v>0</v>
      </c>
      <c r="N1124">
        <v>0</v>
      </c>
      <c r="O1124">
        <v>0</v>
      </c>
      <c r="P1124">
        <v>0</v>
      </c>
      <c r="Q1124">
        <v>0</v>
      </c>
      <c r="R1124">
        <v>0</v>
      </c>
      <c r="S1124">
        <v>0</v>
      </c>
      <c r="T1124">
        <v>0</v>
      </c>
      <c r="U1124">
        <v>0</v>
      </c>
      <c r="V1124">
        <v>0</v>
      </c>
      <c r="W1124">
        <v>0</v>
      </c>
      <c r="X1124">
        <v>0</v>
      </c>
      <c r="Y1124">
        <v>0</v>
      </c>
      <c r="Z1124">
        <v>0</v>
      </c>
      <c r="AA1124">
        <v>0</v>
      </c>
      <c r="AB1124">
        <v>0</v>
      </c>
      <c r="AC1124">
        <v>0</v>
      </c>
      <c r="AD1124">
        <v>0</v>
      </c>
      <c r="AE1124">
        <v>0</v>
      </c>
    </row>
    <row r="1125" spans="1:31" x14ac:dyDescent="0.2">
      <c r="A1125">
        <v>1012</v>
      </c>
      <c r="B1125">
        <v>5</v>
      </c>
      <c r="C1125" t="s">
        <v>247</v>
      </c>
      <c r="D1125" t="s">
        <v>240</v>
      </c>
      <c r="E1125">
        <v>41106</v>
      </c>
      <c r="F1125">
        <v>40410</v>
      </c>
      <c r="G1125" t="s">
        <v>590</v>
      </c>
      <c r="H1125">
        <v>0</v>
      </c>
      <c r="I1125">
        <v>0</v>
      </c>
      <c r="J1125">
        <v>0</v>
      </c>
      <c r="K1125">
        <v>0</v>
      </c>
      <c r="L1125">
        <v>0</v>
      </c>
      <c r="M1125">
        <v>0</v>
      </c>
      <c r="N1125">
        <v>0</v>
      </c>
      <c r="O1125">
        <v>0</v>
      </c>
      <c r="P1125">
        <v>0</v>
      </c>
      <c r="Q1125">
        <v>0</v>
      </c>
      <c r="R1125">
        <v>0</v>
      </c>
      <c r="S1125">
        <v>0</v>
      </c>
      <c r="T1125">
        <v>0</v>
      </c>
      <c r="U1125">
        <v>0</v>
      </c>
      <c r="V1125">
        <v>0</v>
      </c>
      <c r="W1125">
        <v>0</v>
      </c>
      <c r="X1125">
        <v>0</v>
      </c>
      <c r="Y1125">
        <v>0</v>
      </c>
      <c r="Z1125">
        <v>0</v>
      </c>
      <c r="AA1125">
        <v>0</v>
      </c>
      <c r="AB1125">
        <v>0</v>
      </c>
      <c r="AC1125">
        <v>0</v>
      </c>
      <c r="AD1125">
        <v>0</v>
      </c>
      <c r="AE1125">
        <v>0</v>
      </c>
    </row>
    <row r="1126" spans="1:31" x14ac:dyDescent="0.2">
      <c r="A1126">
        <v>1012</v>
      </c>
      <c r="B1126">
        <v>8</v>
      </c>
      <c r="C1126" t="s">
        <v>247</v>
      </c>
      <c r="D1126" t="s">
        <v>240</v>
      </c>
      <c r="E1126">
        <v>41106</v>
      </c>
      <c r="F1126">
        <v>40410</v>
      </c>
      <c r="G1126" t="s">
        <v>590</v>
      </c>
      <c r="H1126">
        <v>0</v>
      </c>
      <c r="I1126">
        <v>0</v>
      </c>
      <c r="J1126">
        <v>0</v>
      </c>
      <c r="K1126">
        <v>0</v>
      </c>
      <c r="L1126">
        <v>0</v>
      </c>
      <c r="M1126">
        <v>0</v>
      </c>
      <c r="N1126">
        <v>0</v>
      </c>
      <c r="O1126">
        <v>0</v>
      </c>
      <c r="P1126">
        <v>0</v>
      </c>
      <c r="Q1126">
        <v>0</v>
      </c>
      <c r="R1126">
        <v>0</v>
      </c>
      <c r="S1126">
        <v>0</v>
      </c>
      <c r="T1126">
        <v>0</v>
      </c>
      <c r="U1126">
        <v>0</v>
      </c>
      <c r="V1126">
        <v>5000</v>
      </c>
      <c r="W1126">
        <v>0</v>
      </c>
      <c r="X1126">
        <v>0</v>
      </c>
      <c r="Y1126">
        <v>0</v>
      </c>
      <c r="Z1126">
        <v>0</v>
      </c>
      <c r="AA1126">
        <v>0</v>
      </c>
      <c r="AB1126">
        <v>0</v>
      </c>
      <c r="AC1126">
        <v>0</v>
      </c>
      <c r="AD1126">
        <v>0</v>
      </c>
      <c r="AE1126">
        <v>0</v>
      </c>
    </row>
    <row r="1127" spans="1:31" x14ac:dyDescent="0.2">
      <c r="A1127">
        <v>1012</v>
      </c>
      <c r="B1127">
        <v>9</v>
      </c>
      <c r="C1127" t="s">
        <v>247</v>
      </c>
      <c r="D1127" t="s">
        <v>240</v>
      </c>
      <c r="E1127">
        <v>41106</v>
      </c>
      <c r="F1127">
        <v>40410</v>
      </c>
      <c r="G1127" t="s">
        <v>590</v>
      </c>
      <c r="H1127">
        <v>0</v>
      </c>
      <c r="I1127">
        <v>0</v>
      </c>
      <c r="J1127">
        <v>0</v>
      </c>
      <c r="K1127">
        <v>0</v>
      </c>
      <c r="L1127">
        <v>0</v>
      </c>
      <c r="M1127">
        <v>0</v>
      </c>
      <c r="N1127">
        <v>0</v>
      </c>
      <c r="O1127">
        <v>0</v>
      </c>
      <c r="P1127">
        <v>0</v>
      </c>
      <c r="Q1127">
        <v>0</v>
      </c>
      <c r="R1127">
        <v>0</v>
      </c>
      <c r="S1127">
        <v>0</v>
      </c>
      <c r="T1127">
        <v>0</v>
      </c>
      <c r="U1127">
        <v>0</v>
      </c>
      <c r="V1127">
        <v>0</v>
      </c>
      <c r="W1127">
        <v>0</v>
      </c>
      <c r="X1127">
        <v>0</v>
      </c>
      <c r="Y1127">
        <v>0</v>
      </c>
      <c r="Z1127">
        <v>0</v>
      </c>
      <c r="AA1127">
        <v>0</v>
      </c>
      <c r="AB1127">
        <v>0</v>
      </c>
      <c r="AC1127">
        <v>0</v>
      </c>
      <c r="AD1127">
        <v>0</v>
      </c>
      <c r="AE1127">
        <v>0</v>
      </c>
    </row>
    <row r="1128" spans="1:31" x14ac:dyDescent="0.2">
      <c r="A1128">
        <v>1012</v>
      </c>
      <c r="B1128">
        <v>10</v>
      </c>
      <c r="C1128" t="s">
        <v>247</v>
      </c>
      <c r="D1128" t="s">
        <v>240</v>
      </c>
      <c r="E1128">
        <v>41106</v>
      </c>
      <c r="F1128">
        <v>40410</v>
      </c>
      <c r="G1128" t="s">
        <v>590</v>
      </c>
      <c r="H1128">
        <v>0</v>
      </c>
      <c r="I1128">
        <v>0</v>
      </c>
      <c r="J1128">
        <v>0</v>
      </c>
      <c r="K1128">
        <v>0</v>
      </c>
      <c r="L1128">
        <v>0</v>
      </c>
      <c r="M1128">
        <v>0</v>
      </c>
      <c r="N1128">
        <v>0</v>
      </c>
      <c r="O1128">
        <v>0</v>
      </c>
      <c r="P1128">
        <v>0</v>
      </c>
      <c r="Q1128">
        <v>0</v>
      </c>
      <c r="R1128">
        <v>0</v>
      </c>
      <c r="S1128">
        <v>0</v>
      </c>
      <c r="T1128">
        <v>0</v>
      </c>
      <c r="U1128">
        <v>0</v>
      </c>
      <c r="V1128">
        <v>0</v>
      </c>
      <c r="W1128">
        <v>0</v>
      </c>
      <c r="X1128">
        <v>0</v>
      </c>
      <c r="Y1128">
        <v>0</v>
      </c>
      <c r="Z1128">
        <v>0</v>
      </c>
      <c r="AA1128">
        <v>0</v>
      </c>
      <c r="AB1128">
        <v>0</v>
      </c>
      <c r="AC1128">
        <v>0</v>
      </c>
      <c r="AD1128">
        <v>0</v>
      </c>
      <c r="AE1128">
        <v>0</v>
      </c>
    </row>
    <row r="1129" spans="1:31" x14ac:dyDescent="0.2">
      <c r="A1129">
        <v>1018</v>
      </c>
      <c r="B1129">
        <v>1</v>
      </c>
      <c r="C1129" t="s">
        <v>253</v>
      </c>
      <c r="D1129" t="s">
        <v>240</v>
      </c>
      <c r="E1129">
        <v>41107</v>
      </c>
      <c r="F1129">
        <v>40410</v>
      </c>
      <c r="G1129" t="s">
        <v>590</v>
      </c>
      <c r="H1129">
        <v>0</v>
      </c>
      <c r="I1129">
        <v>0</v>
      </c>
      <c r="J1129">
        <v>0</v>
      </c>
      <c r="K1129">
        <v>0</v>
      </c>
      <c r="L1129">
        <v>0</v>
      </c>
      <c r="M1129">
        <v>0</v>
      </c>
      <c r="N1129">
        <v>0</v>
      </c>
      <c r="O1129">
        <v>0</v>
      </c>
      <c r="P1129">
        <v>0</v>
      </c>
      <c r="Q1129">
        <v>0</v>
      </c>
      <c r="R1129">
        <v>0</v>
      </c>
      <c r="S1129">
        <v>0</v>
      </c>
      <c r="T1129">
        <v>0</v>
      </c>
      <c r="U1129">
        <v>0</v>
      </c>
      <c r="V1129">
        <v>0</v>
      </c>
      <c r="W1129">
        <v>0</v>
      </c>
      <c r="X1129">
        <v>0</v>
      </c>
      <c r="Y1129">
        <v>0</v>
      </c>
      <c r="Z1129">
        <v>0</v>
      </c>
      <c r="AA1129">
        <v>0</v>
      </c>
      <c r="AB1129">
        <v>0</v>
      </c>
      <c r="AC1129">
        <v>0</v>
      </c>
      <c r="AD1129">
        <v>0</v>
      </c>
      <c r="AE1129">
        <v>4980</v>
      </c>
    </row>
    <row r="1130" spans="1:31" x14ac:dyDescent="0.2">
      <c r="A1130">
        <v>1018</v>
      </c>
      <c r="B1130">
        <v>2</v>
      </c>
      <c r="C1130" t="s">
        <v>253</v>
      </c>
      <c r="D1130" t="s">
        <v>240</v>
      </c>
      <c r="E1130">
        <v>41107</v>
      </c>
      <c r="F1130">
        <v>40410</v>
      </c>
      <c r="G1130" t="s">
        <v>590</v>
      </c>
      <c r="H1130">
        <v>0</v>
      </c>
      <c r="I1130">
        <v>0</v>
      </c>
      <c r="J1130">
        <v>0</v>
      </c>
      <c r="K1130">
        <v>0</v>
      </c>
      <c r="L1130">
        <v>0</v>
      </c>
      <c r="M1130">
        <v>0</v>
      </c>
      <c r="N1130">
        <v>0</v>
      </c>
      <c r="O1130">
        <v>0</v>
      </c>
      <c r="P1130">
        <v>0</v>
      </c>
      <c r="Q1130">
        <v>0</v>
      </c>
      <c r="R1130">
        <v>0</v>
      </c>
      <c r="S1130">
        <v>0</v>
      </c>
      <c r="T1130">
        <v>0</v>
      </c>
      <c r="U1130">
        <v>0</v>
      </c>
      <c r="V1130">
        <v>0</v>
      </c>
      <c r="W1130">
        <v>0</v>
      </c>
      <c r="X1130">
        <v>0</v>
      </c>
      <c r="Y1130">
        <v>0</v>
      </c>
      <c r="Z1130">
        <v>0</v>
      </c>
      <c r="AA1130">
        <v>0</v>
      </c>
      <c r="AB1130">
        <v>0</v>
      </c>
      <c r="AC1130">
        <v>0</v>
      </c>
      <c r="AD1130">
        <v>0</v>
      </c>
      <c r="AE1130">
        <v>0</v>
      </c>
    </row>
    <row r="1131" spans="1:31" x14ac:dyDescent="0.2">
      <c r="A1131">
        <v>1018</v>
      </c>
      <c r="B1131">
        <v>3</v>
      </c>
      <c r="C1131" t="s">
        <v>253</v>
      </c>
      <c r="D1131" t="s">
        <v>240</v>
      </c>
      <c r="E1131">
        <v>41107</v>
      </c>
      <c r="F1131">
        <v>40410</v>
      </c>
      <c r="G1131" t="s">
        <v>590</v>
      </c>
      <c r="H1131">
        <v>0</v>
      </c>
      <c r="I1131">
        <v>0</v>
      </c>
      <c r="J1131">
        <v>0</v>
      </c>
      <c r="K1131">
        <v>0</v>
      </c>
      <c r="L1131">
        <v>0</v>
      </c>
      <c r="M1131">
        <v>0</v>
      </c>
      <c r="N1131">
        <v>0</v>
      </c>
      <c r="O1131">
        <v>0</v>
      </c>
      <c r="P1131">
        <v>0</v>
      </c>
      <c r="Q1131">
        <v>0</v>
      </c>
      <c r="R1131">
        <v>0</v>
      </c>
      <c r="S1131">
        <v>0</v>
      </c>
      <c r="T1131">
        <v>0</v>
      </c>
      <c r="U1131">
        <v>0</v>
      </c>
      <c r="V1131">
        <v>0</v>
      </c>
      <c r="W1131">
        <v>0</v>
      </c>
      <c r="X1131">
        <v>0</v>
      </c>
      <c r="Y1131">
        <v>0</v>
      </c>
      <c r="Z1131">
        <v>0</v>
      </c>
      <c r="AA1131">
        <v>0</v>
      </c>
      <c r="AB1131">
        <v>0</v>
      </c>
      <c r="AC1131">
        <v>0</v>
      </c>
      <c r="AD1131">
        <v>0</v>
      </c>
      <c r="AE1131">
        <v>0</v>
      </c>
    </row>
    <row r="1132" spans="1:31" x14ac:dyDescent="0.2">
      <c r="A1132">
        <v>1018</v>
      </c>
      <c r="B1132">
        <v>4</v>
      </c>
      <c r="C1132" t="s">
        <v>253</v>
      </c>
      <c r="D1132" t="s">
        <v>240</v>
      </c>
      <c r="E1132">
        <v>41107</v>
      </c>
      <c r="F1132">
        <v>40410</v>
      </c>
      <c r="G1132" t="s">
        <v>590</v>
      </c>
      <c r="H1132">
        <v>0</v>
      </c>
      <c r="I1132">
        <v>0</v>
      </c>
      <c r="J1132">
        <v>0</v>
      </c>
      <c r="K1132">
        <v>0</v>
      </c>
      <c r="L1132">
        <v>0</v>
      </c>
      <c r="M1132">
        <v>0</v>
      </c>
      <c r="N1132">
        <v>0</v>
      </c>
      <c r="O1132">
        <v>0</v>
      </c>
      <c r="P1132">
        <v>0</v>
      </c>
      <c r="Q1132">
        <v>0</v>
      </c>
      <c r="R1132">
        <v>0</v>
      </c>
      <c r="S1132">
        <v>0</v>
      </c>
      <c r="T1132">
        <v>0</v>
      </c>
      <c r="U1132">
        <v>0</v>
      </c>
      <c r="V1132">
        <v>0</v>
      </c>
      <c r="W1132">
        <v>0</v>
      </c>
      <c r="X1132">
        <v>0</v>
      </c>
      <c r="Y1132">
        <v>0</v>
      </c>
      <c r="Z1132">
        <v>0</v>
      </c>
      <c r="AA1132">
        <v>0</v>
      </c>
      <c r="AB1132">
        <v>0</v>
      </c>
      <c r="AC1132">
        <v>0</v>
      </c>
      <c r="AD1132">
        <v>0</v>
      </c>
      <c r="AE1132">
        <v>0</v>
      </c>
    </row>
    <row r="1133" spans="1:31" x14ac:dyDescent="0.2">
      <c r="A1133">
        <v>1018</v>
      </c>
      <c r="B1133">
        <v>5</v>
      </c>
      <c r="C1133" t="s">
        <v>253</v>
      </c>
      <c r="D1133" t="s">
        <v>240</v>
      </c>
      <c r="E1133">
        <v>41107</v>
      </c>
      <c r="F1133">
        <v>40410</v>
      </c>
      <c r="G1133" t="s">
        <v>590</v>
      </c>
      <c r="H1133">
        <v>0</v>
      </c>
      <c r="I1133">
        <v>0</v>
      </c>
      <c r="J1133">
        <v>0</v>
      </c>
      <c r="K1133">
        <v>0</v>
      </c>
      <c r="L1133">
        <v>0</v>
      </c>
      <c r="M1133">
        <v>0</v>
      </c>
      <c r="N1133">
        <v>0</v>
      </c>
      <c r="O1133">
        <v>0</v>
      </c>
      <c r="P1133">
        <v>0</v>
      </c>
      <c r="Q1133">
        <v>0</v>
      </c>
      <c r="R1133">
        <v>0</v>
      </c>
      <c r="S1133">
        <v>0</v>
      </c>
      <c r="T1133">
        <v>0</v>
      </c>
      <c r="U1133">
        <v>0</v>
      </c>
      <c r="V1133">
        <v>0</v>
      </c>
      <c r="W1133">
        <v>0</v>
      </c>
      <c r="X1133">
        <v>0</v>
      </c>
      <c r="Y1133">
        <v>0</v>
      </c>
      <c r="Z1133">
        <v>0</v>
      </c>
      <c r="AA1133">
        <v>0</v>
      </c>
      <c r="AB1133">
        <v>0</v>
      </c>
      <c r="AC1133">
        <v>0</v>
      </c>
      <c r="AD1133">
        <v>0</v>
      </c>
      <c r="AE1133">
        <v>0</v>
      </c>
    </row>
    <row r="1134" spans="1:31" x14ac:dyDescent="0.2">
      <c r="A1134">
        <v>1018</v>
      </c>
      <c r="B1134">
        <v>6</v>
      </c>
      <c r="C1134" t="s">
        <v>253</v>
      </c>
      <c r="D1134" t="s">
        <v>240</v>
      </c>
      <c r="E1134">
        <v>41107</v>
      </c>
      <c r="F1134">
        <v>40410</v>
      </c>
      <c r="G1134" t="s">
        <v>590</v>
      </c>
      <c r="H1134">
        <v>0</v>
      </c>
      <c r="I1134">
        <v>0</v>
      </c>
      <c r="J1134">
        <v>0</v>
      </c>
      <c r="K1134">
        <v>0</v>
      </c>
      <c r="L1134">
        <v>0</v>
      </c>
      <c r="M1134">
        <v>0</v>
      </c>
      <c r="N1134">
        <v>0</v>
      </c>
      <c r="O1134">
        <v>0</v>
      </c>
      <c r="P1134">
        <v>0</v>
      </c>
      <c r="Q1134">
        <v>0</v>
      </c>
      <c r="R1134">
        <v>0</v>
      </c>
      <c r="S1134">
        <v>0</v>
      </c>
      <c r="T1134">
        <v>0</v>
      </c>
      <c r="U1134">
        <v>0</v>
      </c>
      <c r="V1134">
        <v>0</v>
      </c>
      <c r="W1134">
        <v>0</v>
      </c>
      <c r="X1134">
        <v>0</v>
      </c>
      <c r="Y1134">
        <v>0</v>
      </c>
      <c r="Z1134">
        <v>0</v>
      </c>
      <c r="AA1134">
        <v>0</v>
      </c>
      <c r="AB1134">
        <v>0</v>
      </c>
      <c r="AC1134">
        <v>0</v>
      </c>
      <c r="AD1134">
        <v>0</v>
      </c>
      <c r="AE1134">
        <v>0</v>
      </c>
    </row>
    <row r="1135" spans="1:31" x14ac:dyDescent="0.2">
      <c r="A1135">
        <v>1021</v>
      </c>
      <c r="B1135">
        <v>1</v>
      </c>
      <c r="C1135" t="s">
        <v>255</v>
      </c>
      <c r="D1135" t="s">
        <v>240</v>
      </c>
      <c r="E1135">
        <v>41107</v>
      </c>
      <c r="F1135">
        <v>40410</v>
      </c>
      <c r="G1135" t="s">
        <v>590</v>
      </c>
      <c r="H1135">
        <v>0</v>
      </c>
      <c r="I1135">
        <v>0</v>
      </c>
      <c r="J1135">
        <v>0</v>
      </c>
      <c r="K1135">
        <v>0</v>
      </c>
      <c r="L1135">
        <v>0</v>
      </c>
      <c r="M1135">
        <v>0</v>
      </c>
      <c r="N1135">
        <v>0</v>
      </c>
      <c r="O1135">
        <v>0</v>
      </c>
      <c r="P1135">
        <v>0</v>
      </c>
      <c r="Q1135">
        <v>0</v>
      </c>
      <c r="R1135">
        <v>0</v>
      </c>
      <c r="S1135">
        <v>0</v>
      </c>
      <c r="T1135">
        <v>0</v>
      </c>
      <c r="U1135">
        <v>0</v>
      </c>
      <c r="V1135">
        <v>0</v>
      </c>
      <c r="W1135">
        <v>0</v>
      </c>
      <c r="X1135">
        <v>0</v>
      </c>
      <c r="Y1135">
        <v>0</v>
      </c>
      <c r="Z1135">
        <v>0</v>
      </c>
      <c r="AA1135">
        <v>0</v>
      </c>
      <c r="AB1135">
        <v>0</v>
      </c>
      <c r="AC1135">
        <v>0</v>
      </c>
      <c r="AD1135">
        <v>0</v>
      </c>
      <c r="AE1135">
        <v>0</v>
      </c>
    </row>
    <row r="1136" spans="1:31" x14ac:dyDescent="0.2">
      <c r="A1136">
        <v>1030</v>
      </c>
      <c r="B1136">
        <v>1</v>
      </c>
      <c r="C1136" t="s">
        <v>262</v>
      </c>
      <c r="D1136" t="s">
        <v>240</v>
      </c>
      <c r="E1136">
        <v>41107</v>
      </c>
      <c r="F1136">
        <v>40410</v>
      </c>
      <c r="G1136" t="s">
        <v>590</v>
      </c>
      <c r="H1136">
        <v>0</v>
      </c>
      <c r="I1136">
        <v>0</v>
      </c>
      <c r="J1136">
        <v>0</v>
      </c>
      <c r="K1136">
        <v>0</v>
      </c>
      <c r="L1136">
        <v>0</v>
      </c>
      <c r="M1136">
        <v>0</v>
      </c>
      <c r="N1136">
        <v>0</v>
      </c>
      <c r="O1136">
        <v>0</v>
      </c>
      <c r="P1136">
        <v>0</v>
      </c>
      <c r="Q1136">
        <v>0</v>
      </c>
      <c r="R1136">
        <v>0</v>
      </c>
      <c r="S1136">
        <v>0</v>
      </c>
      <c r="T1136">
        <v>0</v>
      </c>
      <c r="U1136">
        <v>0</v>
      </c>
      <c r="V1136">
        <v>0</v>
      </c>
      <c r="W1136">
        <v>0</v>
      </c>
      <c r="X1136">
        <v>0</v>
      </c>
      <c r="Y1136">
        <v>0</v>
      </c>
      <c r="Z1136">
        <v>0</v>
      </c>
      <c r="AA1136">
        <v>0</v>
      </c>
      <c r="AB1136">
        <v>0</v>
      </c>
      <c r="AC1136">
        <v>0</v>
      </c>
      <c r="AD1136">
        <v>0</v>
      </c>
      <c r="AE1136">
        <v>0</v>
      </c>
    </row>
    <row r="1137" spans="1:31" x14ac:dyDescent="0.2">
      <c r="A1137">
        <v>1031</v>
      </c>
      <c r="B1137">
        <v>1</v>
      </c>
      <c r="C1137" t="s">
        <v>263</v>
      </c>
      <c r="D1137" t="s">
        <v>240</v>
      </c>
      <c r="E1137">
        <v>41107</v>
      </c>
      <c r="F1137">
        <v>40410</v>
      </c>
      <c r="G1137" t="s">
        <v>590</v>
      </c>
      <c r="H1137">
        <v>0</v>
      </c>
      <c r="I1137">
        <v>0</v>
      </c>
      <c r="J1137">
        <v>0</v>
      </c>
      <c r="K1137">
        <v>0</v>
      </c>
      <c r="L1137">
        <v>0</v>
      </c>
      <c r="M1137">
        <v>0</v>
      </c>
      <c r="N1137">
        <v>0</v>
      </c>
      <c r="O1137">
        <v>0</v>
      </c>
      <c r="P1137">
        <v>0</v>
      </c>
      <c r="Q1137">
        <v>0</v>
      </c>
      <c r="R1137">
        <v>0</v>
      </c>
      <c r="S1137">
        <v>0</v>
      </c>
      <c r="T1137">
        <v>0</v>
      </c>
      <c r="U1137">
        <v>0</v>
      </c>
      <c r="V1137">
        <v>0</v>
      </c>
      <c r="W1137">
        <v>0</v>
      </c>
      <c r="X1137">
        <v>0</v>
      </c>
      <c r="Y1137">
        <v>0</v>
      </c>
      <c r="Z1137">
        <v>0</v>
      </c>
      <c r="AA1137">
        <v>0</v>
      </c>
      <c r="AB1137">
        <v>0</v>
      </c>
      <c r="AC1137">
        <v>0</v>
      </c>
      <c r="AD1137">
        <v>0</v>
      </c>
      <c r="AE1137">
        <v>0</v>
      </c>
    </row>
    <row r="1138" spans="1:31" x14ac:dyDescent="0.2">
      <c r="A1138">
        <v>1038</v>
      </c>
      <c r="B1138">
        <v>1</v>
      </c>
      <c r="C1138" t="s">
        <v>265</v>
      </c>
      <c r="D1138" t="s">
        <v>240</v>
      </c>
      <c r="E1138">
        <v>41108</v>
      </c>
      <c r="F1138">
        <v>40410</v>
      </c>
      <c r="G1138" t="s">
        <v>590</v>
      </c>
      <c r="H1138">
        <v>0</v>
      </c>
      <c r="I1138">
        <v>0</v>
      </c>
      <c r="J1138">
        <v>0</v>
      </c>
      <c r="K1138">
        <v>0</v>
      </c>
      <c r="L1138">
        <v>0</v>
      </c>
      <c r="M1138">
        <v>0</v>
      </c>
      <c r="N1138">
        <v>0</v>
      </c>
      <c r="O1138">
        <v>0</v>
      </c>
      <c r="P1138">
        <v>0</v>
      </c>
      <c r="Q1138">
        <v>0</v>
      </c>
      <c r="R1138">
        <v>0</v>
      </c>
      <c r="S1138">
        <v>0</v>
      </c>
      <c r="T1138">
        <v>0</v>
      </c>
      <c r="U1138">
        <v>0</v>
      </c>
      <c r="V1138">
        <v>0</v>
      </c>
      <c r="W1138">
        <v>0</v>
      </c>
      <c r="X1138">
        <v>0</v>
      </c>
      <c r="Y1138">
        <v>0</v>
      </c>
      <c r="Z1138">
        <v>0</v>
      </c>
      <c r="AA1138">
        <v>0</v>
      </c>
      <c r="AB1138">
        <v>0</v>
      </c>
      <c r="AC1138">
        <v>0</v>
      </c>
      <c r="AD1138">
        <v>0</v>
      </c>
      <c r="AE1138">
        <v>0</v>
      </c>
    </row>
    <row r="1139" spans="1:31" x14ac:dyDescent="0.2">
      <c r="A1139">
        <v>1148</v>
      </c>
      <c r="B1139">
        <v>1</v>
      </c>
      <c r="C1139" t="s">
        <v>565</v>
      </c>
      <c r="D1139" t="s">
        <v>240</v>
      </c>
      <c r="E1139">
        <v>41108</v>
      </c>
      <c r="F1139">
        <v>40410</v>
      </c>
      <c r="G1139" t="s">
        <v>590</v>
      </c>
      <c r="H1139">
        <v>0</v>
      </c>
      <c r="I1139">
        <v>0</v>
      </c>
      <c r="J1139">
        <v>0</v>
      </c>
      <c r="K1139">
        <v>0</v>
      </c>
      <c r="L1139">
        <v>0</v>
      </c>
      <c r="M1139">
        <v>0</v>
      </c>
      <c r="N1139">
        <v>0</v>
      </c>
      <c r="O1139">
        <v>0</v>
      </c>
      <c r="P1139">
        <v>0</v>
      </c>
      <c r="Q1139">
        <v>0</v>
      </c>
      <c r="R1139">
        <v>0</v>
      </c>
      <c r="S1139">
        <v>0</v>
      </c>
      <c r="T1139">
        <v>0</v>
      </c>
      <c r="U1139">
        <v>0</v>
      </c>
      <c r="V1139">
        <v>0</v>
      </c>
      <c r="W1139">
        <v>0</v>
      </c>
      <c r="X1139">
        <v>0</v>
      </c>
      <c r="Y1139">
        <v>0</v>
      </c>
      <c r="Z1139">
        <v>0</v>
      </c>
      <c r="AA1139">
        <v>0</v>
      </c>
      <c r="AB1139">
        <v>0</v>
      </c>
      <c r="AC1139">
        <v>0</v>
      </c>
      <c r="AD1139">
        <v>0</v>
      </c>
      <c r="AE1139">
        <v>0</v>
      </c>
    </row>
    <row r="1140" spans="1:31" x14ac:dyDescent="0.2">
      <c r="A1140">
        <v>1166</v>
      </c>
      <c r="B1140">
        <v>1</v>
      </c>
      <c r="C1140" t="s">
        <v>356</v>
      </c>
      <c r="D1140" t="s">
        <v>240</v>
      </c>
      <c r="E1140">
        <v>41107</v>
      </c>
      <c r="F1140">
        <v>40410</v>
      </c>
      <c r="G1140" t="s">
        <v>590</v>
      </c>
      <c r="H1140">
        <v>0</v>
      </c>
      <c r="I1140">
        <v>0</v>
      </c>
      <c r="J1140">
        <v>0</v>
      </c>
      <c r="K1140">
        <v>0</v>
      </c>
      <c r="L1140">
        <v>0</v>
      </c>
      <c r="M1140">
        <v>0</v>
      </c>
      <c r="N1140">
        <v>0</v>
      </c>
      <c r="O1140">
        <v>0</v>
      </c>
      <c r="P1140">
        <v>0</v>
      </c>
      <c r="Q1140">
        <v>0</v>
      </c>
      <c r="R1140">
        <v>0</v>
      </c>
      <c r="S1140">
        <v>0</v>
      </c>
      <c r="T1140">
        <v>0</v>
      </c>
      <c r="U1140">
        <v>0</v>
      </c>
      <c r="V1140">
        <v>0</v>
      </c>
      <c r="W1140">
        <v>0</v>
      </c>
      <c r="X1140">
        <v>0</v>
      </c>
      <c r="Y1140">
        <v>0</v>
      </c>
      <c r="Z1140">
        <v>0</v>
      </c>
      <c r="AA1140">
        <v>0</v>
      </c>
      <c r="AB1140">
        <v>0</v>
      </c>
      <c r="AC1140">
        <v>0</v>
      </c>
      <c r="AD1140">
        <v>0</v>
      </c>
      <c r="AE1140">
        <v>0</v>
      </c>
    </row>
    <row r="1141" spans="1:31" x14ac:dyDescent="0.2">
      <c r="A1141">
        <v>1170</v>
      </c>
      <c r="B1141">
        <v>1</v>
      </c>
      <c r="C1141" t="s">
        <v>360</v>
      </c>
      <c r="D1141" t="s">
        <v>240</v>
      </c>
      <c r="E1141">
        <v>41108</v>
      </c>
      <c r="F1141">
        <v>40410</v>
      </c>
      <c r="G1141" t="s">
        <v>590</v>
      </c>
      <c r="H1141">
        <v>0</v>
      </c>
      <c r="I1141">
        <v>0</v>
      </c>
      <c r="J1141">
        <v>0</v>
      </c>
      <c r="K1141">
        <v>0</v>
      </c>
      <c r="L1141">
        <v>0</v>
      </c>
      <c r="M1141">
        <v>0</v>
      </c>
      <c r="N1141">
        <v>0</v>
      </c>
      <c r="O1141">
        <v>0</v>
      </c>
      <c r="P1141">
        <v>0</v>
      </c>
      <c r="Q1141">
        <v>0</v>
      </c>
      <c r="R1141">
        <v>0</v>
      </c>
      <c r="S1141">
        <v>0</v>
      </c>
      <c r="T1141">
        <v>0</v>
      </c>
      <c r="U1141">
        <v>0</v>
      </c>
      <c r="V1141">
        <v>0</v>
      </c>
      <c r="W1141">
        <v>0</v>
      </c>
      <c r="X1141">
        <v>0</v>
      </c>
      <c r="Y1141">
        <v>0</v>
      </c>
      <c r="Z1141">
        <v>0</v>
      </c>
      <c r="AA1141">
        <v>0</v>
      </c>
      <c r="AB1141">
        <v>0</v>
      </c>
      <c r="AC1141">
        <v>0</v>
      </c>
      <c r="AD1141">
        <v>0</v>
      </c>
      <c r="AE1141">
        <v>0</v>
      </c>
    </row>
    <row r="1142" spans="1:31" x14ac:dyDescent="0.2">
      <c r="A1142">
        <v>1171</v>
      </c>
      <c r="B1142">
        <v>1</v>
      </c>
      <c r="C1142" t="s">
        <v>361</v>
      </c>
      <c r="D1142" t="s">
        <v>240</v>
      </c>
      <c r="E1142">
        <v>41104</v>
      </c>
      <c r="F1142">
        <v>40410</v>
      </c>
      <c r="G1142" t="s">
        <v>590</v>
      </c>
      <c r="H1142">
        <v>0</v>
      </c>
      <c r="I1142">
        <v>0</v>
      </c>
      <c r="J1142">
        <v>0</v>
      </c>
      <c r="K1142">
        <v>0</v>
      </c>
      <c r="L1142">
        <v>0</v>
      </c>
      <c r="M1142">
        <v>0</v>
      </c>
      <c r="N1142">
        <v>0</v>
      </c>
      <c r="O1142">
        <v>0</v>
      </c>
      <c r="P1142">
        <v>0</v>
      </c>
      <c r="Q1142">
        <v>0</v>
      </c>
      <c r="R1142">
        <v>0</v>
      </c>
      <c r="S1142">
        <v>0</v>
      </c>
      <c r="T1142">
        <v>0</v>
      </c>
      <c r="U1142">
        <v>0</v>
      </c>
      <c r="V1142">
        <v>0</v>
      </c>
      <c r="W1142">
        <v>0</v>
      </c>
      <c r="X1142">
        <v>0</v>
      </c>
      <c r="Y1142">
        <v>0</v>
      </c>
      <c r="Z1142">
        <v>0</v>
      </c>
      <c r="AA1142">
        <v>0</v>
      </c>
      <c r="AB1142">
        <v>0</v>
      </c>
      <c r="AC1142">
        <v>0</v>
      </c>
      <c r="AD1142">
        <v>0</v>
      </c>
      <c r="AE1142">
        <v>0</v>
      </c>
    </row>
    <row r="1143" spans="1:31" x14ac:dyDescent="0.2">
      <c r="A1143">
        <v>1192</v>
      </c>
      <c r="B1143">
        <v>1</v>
      </c>
      <c r="C1143" t="s">
        <v>364</v>
      </c>
      <c r="D1143" t="s">
        <v>240</v>
      </c>
      <c r="E1143">
        <v>41106</v>
      </c>
      <c r="F1143">
        <v>40410</v>
      </c>
      <c r="G1143" t="s">
        <v>590</v>
      </c>
      <c r="H1143">
        <v>0</v>
      </c>
      <c r="I1143">
        <v>0</v>
      </c>
      <c r="J1143">
        <v>0</v>
      </c>
      <c r="K1143">
        <v>0</v>
      </c>
      <c r="L1143">
        <v>0</v>
      </c>
      <c r="M1143">
        <v>0</v>
      </c>
      <c r="N1143">
        <v>0</v>
      </c>
      <c r="O1143">
        <v>0</v>
      </c>
      <c r="P1143">
        <v>0</v>
      </c>
      <c r="Q1143">
        <v>0</v>
      </c>
      <c r="R1143">
        <v>0</v>
      </c>
      <c r="S1143">
        <v>0</v>
      </c>
      <c r="T1143">
        <v>0</v>
      </c>
      <c r="U1143">
        <v>0</v>
      </c>
      <c r="V1143">
        <v>0</v>
      </c>
      <c r="W1143">
        <v>0</v>
      </c>
      <c r="X1143">
        <v>0</v>
      </c>
      <c r="Y1143">
        <v>0</v>
      </c>
      <c r="Z1143">
        <v>0</v>
      </c>
      <c r="AA1143">
        <v>0</v>
      </c>
      <c r="AB1143">
        <v>0</v>
      </c>
      <c r="AC1143">
        <v>0</v>
      </c>
      <c r="AD1143">
        <v>0</v>
      </c>
      <c r="AE1143">
        <v>0</v>
      </c>
    </row>
    <row r="1144" spans="1:31" x14ac:dyDescent="0.2">
      <c r="A1144">
        <v>1199</v>
      </c>
      <c r="B1144">
        <v>1</v>
      </c>
      <c r="C1144" t="s">
        <v>366</v>
      </c>
      <c r="D1144" t="s">
        <v>240</v>
      </c>
      <c r="E1144">
        <v>41007</v>
      </c>
      <c r="F1144">
        <v>40410</v>
      </c>
      <c r="G1144" t="s">
        <v>590</v>
      </c>
      <c r="H1144">
        <v>0</v>
      </c>
      <c r="I1144">
        <v>0</v>
      </c>
      <c r="J1144">
        <v>0</v>
      </c>
      <c r="K1144">
        <v>0</v>
      </c>
      <c r="L1144">
        <v>0</v>
      </c>
      <c r="M1144">
        <v>0</v>
      </c>
      <c r="N1144">
        <v>0</v>
      </c>
      <c r="O1144">
        <v>0</v>
      </c>
      <c r="P1144">
        <v>0</v>
      </c>
      <c r="Q1144">
        <v>0</v>
      </c>
      <c r="R1144">
        <v>0</v>
      </c>
      <c r="S1144">
        <v>0</v>
      </c>
      <c r="T1144">
        <v>0</v>
      </c>
      <c r="U1144">
        <v>0</v>
      </c>
      <c r="V1144">
        <v>0</v>
      </c>
      <c r="W1144">
        <v>0</v>
      </c>
      <c r="X1144">
        <v>0</v>
      </c>
      <c r="Y1144">
        <v>0</v>
      </c>
      <c r="Z1144">
        <v>0</v>
      </c>
      <c r="AA1144">
        <v>0</v>
      </c>
      <c r="AB1144">
        <v>0</v>
      </c>
      <c r="AC1144">
        <v>0</v>
      </c>
      <c r="AD1144">
        <v>0</v>
      </c>
      <c r="AE1144">
        <v>0</v>
      </c>
    </row>
    <row r="1145" spans="1:31" x14ac:dyDescent="0.2">
      <c r="A1145">
        <v>1208</v>
      </c>
      <c r="B1145">
        <v>2</v>
      </c>
      <c r="C1145" t="s">
        <v>368</v>
      </c>
      <c r="D1145" t="s">
        <v>240</v>
      </c>
      <c r="E1145">
        <v>41106</v>
      </c>
      <c r="F1145">
        <v>40410</v>
      </c>
      <c r="G1145" t="s">
        <v>590</v>
      </c>
      <c r="H1145">
        <v>0</v>
      </c>
      <c r="I1145">
        <v>0</v>
      </c>
      <c r="J1145">
        <v>0</v>
      </c>
      <c r="K1145">
        <v>0</v>
      </c>
      <c r="L1145">
        <v>0</v>
      </c>
      <c r="M1145">
        <v>0</v>
      </c>
      <c r="N1145">
        <v>0</v>
      </c>
      <c r="O1145">
        <v>0</v>
      </c>
      <c r="P1145">
        <v>0</v>
      </c>
      <c r="Q1145">
        <v>0</v>
      </c>
      <c r="R1145">
        <v>0</v>
      </c>
      <c r="S1145">
        <v>0</v>
      </c>
      <c r="T1145">
        <v>0</v>
      </c>
      <c r="U1145">
        <v>0</v>
      </c>
      <c r="V1145">
        <v>0</v>
      </c>
      <c r="W1145">
        <v>0</v>
      </c>
      <c r="X1145">
        <v>0</v>
      </c>
      <c r="Y1145">
        <v>0</v>
      </c>
      <c r="Z1145">
        <v>0</v>
      </c>
      <c r="AA1145">
        <v>0</v>
      </c>
      <c r="AB1145">
        <v>0</v>
      </c>
      <c r="AC1145">
        <v>0</v>
      </c>
      <c r="AD1145">
        <v>0</v>
      </c>
      <c r="AE1145">
        <v>0</v>
      </c>
    </row>
    <row r="1146" spans="1:31" x14ac:dyDescent="0.2">
      <c r="A1146">
        <v>1500</v>
      </c>
      <c r="B1146">
        <v>1</v>
      </c>
      <c r="C1146" t="s">
        <v>445</v>
      </c>
      <c r="D1146" t="s">
        <v>446</v>
      </c>
      <c r="E1146">
        <v>44000</v>
      </c>
      <c r="F1146">
        <v>40440</v>
      </c>
      <c r="G1146" t="s">
        <v>590</v>
      </c>
      <c r="H1146">
        <v>0</v>
      </c>
      <c r="I1146">
        <v>0</v>
      </c>
      <c r="J1146">
        <v>0</v>
      </c>
      <c r="K1146">
        <v>0</v>
      </c>
      <c r="L1146">
        <v>0</v>
      </c>
      <c r="M1146">
        <v>0</v>
      </c>
      <c r="N1146">
        <v>0</v>
      </c>
      <c r="O1146">
        <v>0</v>
      </c>
      <c r="P1146">
        <v>0</v>
      </c>
      <c r="Q1146">
        <v>0</v>
      </c>
      <c r="R1146">
        <v>0</v>
      </c>
      <c r="S1146">
        <v>0</v>
      </c>
      <c r="T1146">
        <v>0</v>
      </c>
      <c r="U1146">
        <v>0</v>
      </c>
      <c r="V1146">
        <v>0</v>
      </c>
      <c r="W1146">
        <v>0</v>
      </c>
      <c r="X1146">
        <v>0</v>
      </c>
      <c r="Y1146">
        <v>0</v>
      </c>
      <c r="Z1146">
        <v>0</v>
      </c>
      <c r="AA1146">
        <v>0</v>
      </c>
      <c r="AB1146">
        <v>0</v>
      </c>
      <c r="AC1146">
        <v>0</v>
      </c>
      <c r="AD1146">
        <v>0</v>
      </c>
      <c r="AE1146">
        <v>0</v>
      </c>
    </row>
    <row r="1147" spans="1:31" x14ac:dyDescent="0.2">
      <c r="A1147">
        <v>1783</v>
      </c>
      <c r="B1147">
        <v>1</v>
      </c>
      <c r="C1147" t="s">
        <v>525</v>
      </c>
      <c r="D1147" t="s">
        <v>231</v>
      </c>
      <c r="E1147">
        <v>45000</v>
      </c>
      <c r="F1147">
        <v>40450</v>
      </c>
      <c r="G1147" t="s">
        <v>590</v>
      </c>
      <c r="H1147">
        <v>0</v>
      </c>
      <c r="I1147">
        <v>0</v>
      </c>
      <c r="J1147">
        <v>0</v>
      </c>
      <c r="K1147">
        <v>0</v>
      </c>
      <c r="L1147">
        <v>0</v>
      </c>
      <c r="M1147">
        <v>0</v>
      </c>
      <c r="N1147">
        <v>0</v>
      </c>
      <c r="O1147">
        <v>0</v>
      </c>
      <c r="P1147">
        <v>0</v>
      </c>
      <c r="Q1147">
        <v>0</v>
      </c>
      <c r="R1147">
        <v>0</v>
      </c>
      <c r="S1147">
        <v>0</v>
      </c>
      <c r="T1147">
        <v>0</v>
      </c>
      <c r="U1147">
        <v>0</v>
      </c>
      <c r="V1147">
        <v>0</v>
      </c>
      <c r="W1147">
        <v>0</v>
      </c>
      <c r="X1147">
        <v>0</v>
      </c>
      <c r="Y1147">
        <v>0</v>
      </c>
      <c r="Z1147">
        <v>0</v>
      </c>
      <c r="AA1147">
        <v>0</v>
      </c>
      <c r="AB1147">
        <v>0</v>
      </c>
      <c r="AC1147">
        <v>0</v>
      </c>
      <c r="AD1147">
        <v>0</v>
      </c>
      <c r="AE1147">
        <v>0</v>
      </c>
    </row>
    <row r="1148" spans="1:31" x14ac:dyDescent="0.2">
      <c r="A1148">
        <v>1786</v>
      </c>
      <c r="B1148">
        <v>1</v>
      </c>
      <c r="C1148" t="s">
        <v>526</v>
      </c>
      <c r="D1148" t="s">
        <v>231</v>
      </c>
      <c r="E1148">
        <v>45000</v>
      </c>
      <c r="F1148">
        <v>40450</v>
      </c>
      <c r="G1148" t="s">
        <v>590</v>
      </c>
      <c r="H1148">
        <v>0</v>
      </c>
      <c r="I1148">
        <v>0</v>
      </c>
      <c r="J1148">
        <v>0</v>
      </c>
      <c r="K1148">
        <v>0</v>
      </c>
      <c r="L1148">
        <v>0</v>
      </c>
      <c r="M1148">
        <v>0</v>
      </c>
      <c r="N1148">
        <v>0</v>
      </c>
      <c r="O1148">
        <v>0</v>
      </c>
      <c r="P1148">
        <v>0</v>
      </c>
      <c r="Q1148">
        <v>0</v>
      </c>
      <c r="R1148">
        <v>0</v>
      </c>
      <c r="S1148">
        <v>0</v>
      </c>
      <c r="T1148">
        <v>0</v>
      </c>
      <c r="U1148">
        <v>0</v>
      </c>
      <c r="V1148">
        <v>0</v>
      </c>
      <c r="W1148">
        <v>0</v>
      </c>
      <c r="X1148">
        <v>0</v>
      </c>
      <c r="Y1148">
        <v>0</v>
      </c>
      <c r="Z1148">
        <v>0</v>
      </c>
      <c r="AA1148">
        <v>0</v>
      </c>
      <c r="AB1148">
        <v>0</v>
      </c>
      <c r="AC1148">
        <v>0</v>
      </c>
      <c r="AD1148">
        <v>0</v>
      </c>
      <c r="AE1148">
        <v>0</v>
      </c>
    </row>
    <row r="1149" spans="1:31" x14ac:dyDescent="0.2">
      <c r="A1149">
        <v>1787</v>
      </c>
      <c r="B1149">
        <v>1</v>
      </c>
      <c r="C1149" t="s">
        <v>527</v>
      </c>
      <c r="D1149" t="s">
        <v>231</v>
      </c>
      <c r="E1149">
        <v>45000</v>
      </c>
      <c r="F1149">
        <v>40450</v>
      </c>
      <c r="G1149" t="s">
        <v>590</v>
      </c>
      <c r="H1149">
        <v>0</v>
      </c>
      <c r="I1149">
        <v>0</v>
      </c>
      <c r="J1149">
        <v>0</v>
      </c>
      <c r="K1149">
        <v>0</v>
      </c>
      <c r="L1149">
        <v>0</v>
      </c>
      <c r="M1149">
        <v>0</v>
      </c>
      <c r="N1149">
        <v>0</v>
      </c>
      <c r="O1149">
        <v>0</v>
      </c>
      <c r="P1149">
        <v>0</v>
      </c>
      <c r="Q1149">
        <v>0</v>
      </c>
      <c r="R1149">
        <v>0</v>
      </c>
      <c r="S1149">
        <v>0</v>
      </c>
      <c r="T1149">
        <v>0</v>
      </c>
      <c r="U1149">
        <v>0</v>
      </c>
      <c r="V1149">
        <v>0</v>
      </c>
      <c r="W1149">
        <v>0</v>
      </c>
      <c r="X1149">
        <v>0</v>
      </c>
      <c r="Y1149">
        <v>0</v>
      </c>
      <c r="Z1149">
        <v>0</v>
      </c>
      <c r="AA1149">
        <v>0</v>
      </c>
      <c r="AB1149">
        <v>0</v>
      </c>
      <c r="AC1149">
        <v>0</v>
      </c>
      <c r="AD1149">
        <v>0</v>
      </c>
      <c r="AE1149">
        <v>0</v>
      </c>
    </row>
    <row r="1150" spans="1:31" x14ac:dyDescent="0.2">
      <c r="A1150">
        <v>1789</v>
      </c>
      <c r="B1150">
        <v>1</v>
      </c>
      <c r="C1150" t="s">
        <v>528</v>
      </c>
      <c r="D1150" t="s">
        <v>231</v>
      </c>
      <c r="E1150">
        <v>45000</v>
      </c>
      <c r="F1150">
        <v>40450</v>
      </c>
      <c r="G1150" t="s">
        <v>590</v>
      </c>
      <c r="H1150">
        <v>0</v>
      </c>
      <c r="I1150">
        <v>0</v>
      </c>
      <c r="J1150">
        <v>0</v>
      </c>
      <c r="K1150">
        <v>0</v>
      </c>
      <c r="L1150">
        <v>0</v>
      </c>
      <c r="M1150">
        <v>0</v>
      </c>
      <c r="N1150">
        <v>0</v>
      </c>
      <c r="O1150">
        <v>0</v>
      </c>
      <c r="P1150">
        <v>0</v>
      </c>
      <c r="Q1150">
        <v>0</v>
      </c>
      <c r="R1150">
        <v>0</v>
      </c>
      <c r="S1150">
        <v>0</v>
      </c>
      <c r="T1150">
        <v>0</v>
      </c>
      <c r="U1150">
        <v>0</v>
      </c>
      <c r="V1150">
        <v>0</v>
      </c>
      <c r="W1150">
        <v>0</v>
      </c>
      <c r="X1150">
        <v>0</v>
      </c>
      <c r="Y1150">
        <v>0</v>
      </c>
      <c r="Z1150">
        <v>0</v>
      </c>
      <c r="AA1150">
        <v>0</v>
      </c>
      <c r="AB1150">
        <v>0</v>
      </c>
      <c r="AC1150">
        <v>1250</v>
      </c>
      <c r="AD1150">
        <v>0</v>
      </c>
      <c r="AE1150">
        <v>0</v>
      </c>
    </row>
    <row r="1151" spans="1:31" x14ac:dyDescent="0.2">
      <c r="A1151">
        <v>1791</v>
      </c>
      <c r="B1151">
        <v>1</v>
      </c>
      <c r="C1151" t="s">
        <v>529</v>
      </c>
      <c r="D1151" t="s">
        <v>231</v>
      </c>
      <c r="E1151">
        <v>45000</v>
      </c>
      <c r="F1151">
        <v>40450</v>
      </c>
      <c r="G1151" t="s">
        <v>590</v>
      </c>
      <c r="H1151">
        <v>0</v>
      </c>
      <c r="I1151">
        <v>0</v>
      </c>
      <c r="J1151">
        <v>0</v>
      </c>
      <c r="K1151">
        <v>0</v>
      </c>
      <c r="L1151">
        <v>0</v>
      </c>
      <c r="M1151">
        <v>0</v>
      </c>
      <c r="N1151">
        <v>0</v>
      </c>
      <c r="O1151">
        <v>0</v>
      </c>
      <c r="P1151">
        <v>0</v>
      </c>
      <c r="Q1151">
        <v>0</v>
      </c>
      <c r="R1151">
        <v>0</v>
      </c>
      <c r="S1151">
        <v>0</v>
      </c>
      <c r="T1151">
        <v>0</v>
      </c>
      <c r="U1151">
        <v>0</v>
      </c>
      <c r="V1151">
        <v>0</v>
      </c>
      <c r="W1151">
        <v>0</v>
      </c>
      <c r="X1151">
        <v>0</v>
      </c>
      <c r="Y1151">
        <v>0</v>
      </c>
      <c r="Z1151">
        <v>0</v>
      </c>
      <c r="AA1151">
        <v>0</v>
      </c>
      <c r="AB1151">
        <v>0</v>
      </c>
      <c r="AC1151">
        <v>0</v>
      </c>
      <c r="AD1151">
        <v>0</v>
      </c>
      <c r="AE1151">
        <v>0</v>
      </c>
    </row>
    <row r="1152" spans="1:31" x14ac:dyDescent="0.2">
      <c r="A1152">
        <v>2550</v>
      </c>
      <c r="B1152">
        <v>1</v>
      </c>
      <c r="C1152" t="s">
        <v>24</v>
      </c>
      <c r="D1152" t="s">
        <v>25</v>
      </c>
      <c r="E1152">
        <v>40000</v>
      </c>
      <c r="F1152">
        <v>40312</v>
      </c>
      <c r="G1152" t="s">
        <v>590</v>
      </c>
      <c r="H1152">
        <v>0</v>
      </c>
      <c r="I1152">
        <v>0</v>
      </c>
      <c r="J1152">
        <v>0</v>
      </c>
      <c r="K1152">
        <v>0</v>
      </c>
      <c r="L1152">
        <v>0</v>
      </c>
      <c r="M1152">
        <v>0</v>
      </c>
      <c r="N1152">
        <v>0</v>
      </c>
      <c r="O1152">
        <v>0</v>
      </c>
      <c r="P1152">
        <v>0</v>
      </c>
      <c r="Q1152">
        <v>0</v>
      </c>
      <c r="R1152">
        <v>0</v>
      </c>
      <c r="S1152">
        <v>0</v>
      </c>
      <c r="T1152">
        <v>0</v>
      </c>
      <c r="U1152">
        <v>0</v>
      </c>
      <c r="V1152">
        <v>0</v>
      </c>
      <c r="W1152">
        <v>0</v>
      </c>
      <c r="X1152">
        <v>0</v>
      </c>
      <c r="Y1152">
        <v>0</v>
      </c>
      <c r="Z1152">
        <v>0</v>
      </c>
      <c r="AA1152">
        <v>0</v>
      </c>
      <c r="AB1152">
        <v>0</v>
      </c>
      <c r="AC1152">
        <v>0</v>
      </c>
      <c r="AD1152">
        <v>0</v>
      </c>
      <c r="AE1152">
        <v>0</v>
      </c>
    </row>
    <row r="1153" spans="1:31" x14ac:dyDescent="0.2">
      <c r="A1153">
        <v>2551</v>
      </c>
      <c r="B1153">
        <v>1</v>
      </c>
      <c r="C1153" t="s">
        <v>27</v>
      </c>
      <c r="D1153" t="s">
        <v>28</v>
      </c>
      <c r="E1153">
        <v>40000</v>
      </c>
      <c r="F1153">
        <v>40312</v>
      </c>
      <c r="G1153" t="s">
        <v>590</v>
      </c>
      <c r="H1153">
        <v>16160</v>
      </c>
      <c r="I1153">
        <v>17000</v>
      </c>
      <c r="J1153">
        <v>16920</v>
      </c>
      <c r="K1153">
        <v>15200</v>
      </c>
      <c r="L1153">
        <v>16340</v>
      </c>
      <c r="M1153">
        <v>19320</v>
      </c>
      <c r="N1153">
        <v>22600</v>
      </c>
      <c r="O1153">
        <v>21060</v>
      </c>
      <c r="P1153">
        <v>20860</v>
      </c>
      <c r="Q1153">
        <v>15860</v>
      </c>
      <c r="R1153">
        <v>11880</v>
      </c>
      <c r="S1153">
        <v>6800</v>
      </c>
      <c r="T1153">
        <v>12120</v>
      </c>
      <c r="U1153">
        <v>12750</v>
      </c>
      <c r="V1153">
        <v>12690</v>
      </c>
      <c r="W1153">
        <v>11400</v>
      </c>
      <c r="X1153">
        <v>12255</v>
      </c>
      <c r="Y1153">
        <v>14490</v>
      </c>
      <c r="Z1153">
        <v>16950</v>
      </c>
      <c r="AA1153">
        <v>15795</v>
      </c>
      <c r="AB1153">
        <v>15645</v>
      </c>
      <c r="AC1153">
        <v>11895</v>
      </c>
      <c r="AD1153">
        <v>8910</v>
      </c>
      <c r="AE1153">
        <v>5100</v>
      </c>
    </row>
    <row r="1154" spans="1:31" x14ac:dyDescent="0.2">
      <c r="A1154">
        <v>2552</v>
      </c>
      <c r="B1154">
        <v>2</v>
      </c>
      <c r="C1154" t="s">
        <v>29</v>
      </c>
      <c r="D1154" t="s">
        <v>31</v>
      </c>
      <c r="E1154">
        <v>40000</v>
      </c>
      <c r="F1154">
        <v>40312</v>
      </c>
      <c r="G1154" t="s">
        <v>590</v>
      </c>
      <c r="H1154">
        <v>0</v>
      </c>
      <c r="I1154">
        <v>0</v>
      </c>
      <c r="J1154">
        <v>0</v>
      </c>
      <c r="K1154">
        <v>0</v>
      </c>
      <c r="L1154">
        <v>0</v>
      </c>
      <c r="M1154">
        <v>0</v>
      </c>
      <c r="N1154">
        <v>0</v>
      </c>
      <c r="O1154">
        <v>0</v>
      </c>
      <c r="P1154">
        <v>0</v>
      </c>
      <c r="Q1154">
        <v>0</v>
      </c>
      <c r="R1154">
        <v>0</v>
      </c>
      <c r="S1154">
        <v>0</v>
      </c>
      <c r="T1154">
        <v>0</v>
      </c>
      <c r="U1154">
        <v>0</v>
      </c>
      <c r="V1154">
        <v>0</v>
      </c>
      <c r="W1154">
        <v>0</v>
      </c>
      <c r="X1154">
        <v>0</v>
      </c>
      <c r="Y1154">
        <v>0</v>
      </c>
      <c r="Z1154">
        <v>0</v>
      </c>
      <c r="AA1154">
        <v>0</v>
      </c>
      <c r="AB1154">
        <v>0</v>
      </c>
      <c r="AC1154">
        <v>0</v>
      </c>
      <c r="AD1154">
        <v>0</v>
      </c>
      <c r="AE1154">
        <v>0</v>
      </c>
    </row>
    <row r="1155" spans="1:31" x14ac:dyDescent="0.2">
      <c r="A1155">
        <v>2553</v>
      </c>
      <c r="B1155">
        <v>1</v>
      </c>
      <c r="C1155" t="s">
        <v>196</v>
      </c>
      <c r="D1155" t="s">
        <v>197</v>
      </c>
      <c r="E1155">
        <v>40000</v>
      </c>
      <c r="F1155">
        <v>40245</v>
      </c>
      <c r="G1155" t="s">
        <v>590</v>
      </c>
      <c r="H1155">
        <v>366</v>
      </c>
      <c r="I1155">
        <v>288</v>
      </c>
      <c r="J1155">
        <v>360</v>
      </c>
      <c r="K1155">
        <v>552</v>
      </c>
      <c r="L1155">
        <v>442</v>
      </c>
      <c r="M1155">
        <v>317</v>
      </c>
      <c r="N1155">
        <v>359</v>
      </c>
      <c r="O1155">
        <v>128</v>
      </c>
      <c r="P1155">
        <v>310</v>
      </c>
      <c r="Q1155">
        <v>329</v>
      </c>
      <c r="R1155">
        <v>287</v>
      </c>
      <c r="S1155">
        <v>262</v>
      </c>
      <c r="T1155">
        <v>366</v>
      </c>
      <c r="U1155">
        <v>288</v>
      </c>
      <c r="V1155">
        <v>360</v>
      </c>
      <c r="W1155">
        <v>552</v>
      </c>
      <c r="X1155">
        <v>442</v>
      </c>
      <c r="Y1155">
        <v>317</v>
      </c>
      <c r="Z1155">
        <v>359</v>
      </c>
      <c r="AA1155">
        <v>128</v>
      </c>
      <c r="AB1155">
        <v>310</v>
      </c>
      <c r="AC1155">
        <v>329</v>
      </c>
      <c r="AD1155">
        <v>287</v>
      </c>
      <c r="AE1155">
        <v>262</v>
      </c>
    </row>
    <row r="1156" spans="1:31" x14ac:dyDescent="0.2">
      <c r="A1156">
        <v>2554</v>
      </c>
      <c r="B1156">
        <v>2</v>
      </c>
      <c r="C1156" t="s">
        <v>32</v>
      </c>
      <c r="D1156" t="s">
        <v>31</v>
      </c>
      <c r="E1156">
        <v>40000</v>
      </c>
      <c r="F1156">
        <v>40312</v>
      </c>
      <c r="G1156" t="s">
        <v>590</v>
      </c>
      <c r="H1156">
        <v>0</v>
      </c>
      <c r="I1156">
        <v>0</v>
      </c>
      <c r="J1156">
        <v>0</v>
      </c>
      <c r="K1156">
        <v>0</v>
      </c>
      <c r="L1156">
        <v>0</v>
      </c>
      <c r="M1156">
        <v>0</v>
      </c>
      <c r="N1156">
        <v>0</v>
      </c>
      <c r="O1156">
        <v>0</v>
      </c>
      <c r="P1156">
        <v>0</v>
      </c>
      <c r="Q1156">
        <v>0</v>
      </c>
      <c r="R1156">
        <v>0</v>
      </c>
      <c r="S1156">
        <v>0</v>
      </c>
      <c r="T1156">
        <v>0</v>
      </c>
      <c r="U1156">
        <v>0</v>
      </c>
      <c r="V1156">
        <v>0</v>
      </c>
      <c r="W1156">
        <v>0</v>
      </c>
      <c r="X1156">
        <v>0</v>
      </c>
      <c r="Y1156">
        <v>0</v>
      </c>
      <c r="Z1156">
        <v>0</v>
      </c>
      <c r="AA1156">
        <v>0</v>
      </c>
      <c r="AB1156">
        <v>0</v>
      </c>
      <c r="AC1156">
        <v>0</v>
      </c>
      <c r="AD1156">
        <v>0</v>
      </c>
      <c r="AE1156">
        <v>0</v>
      </c>
    </row>
    <row r="1157" spans="1:31" x14ac:dyDescent="0.2">
      <c r="A1157">
        <v>2555</v>
      </c>
      <c r="B1157">
        <v>1</v>
      </c>
      <c r="C1157" t="s">
        <v>33</v>
      </c>
      <c r="D1157" t="s">
        <v>34</v>
      </c>
      <c r="E1157">
        <v>40000</v>
      </c>
      <c r="F1157">
        <v>40312</v>
      </c>
      <c r="G1157" t="s">
        <v>590</v>
      </c>
      <c r="H1157">
        <v>0</v>
      </c>
      <c r="I1157">
        <v>0</v>
      </c>
      <c r="J1157">
        <v>0</v>
      </c>
      <c r="K1157">
        <v>0</v>
      </c>
      <c r="L1157">
        <v>0</v>
      </c>
      <c r="M1157">
        <v>0</v>
      </c>
      <c r="N1157">
        <v>0</v>
      </c>
      <c r="O1157">
        <v>0</v>
      </c>
      <c r="P1157">
        <v>0</v>
      </c>
      <c r="Q1157">
        <v>0</v>
      </c>
      <c r="R1157">
        <v>0</v>
      </c>
      <c r="S1157">
        <v>0</v>
      </c>
      <c r="T1157">
        <v>0</v>
      </c>
      <c r="U1157">
        <v>0</v>
      </c>
      <c r="V1157">
        <v>0</v>
      </c>
      <c r="W1157">
        <v>0</v>
      </c>
      <c r="X1157">
        <v>0</v>
      </c>
      <c r="Y1157">
        <v>0</v>
      </c>
      <c r="Z1157">
        <v>0</v>
      </c>
      <c r="AA1157">
        <v>0</v>
      </c>
      <c r="AB1157">
        <v>0</v>
      </c>
      <c r="AC1157">
        <v>0</v>
      </c>
      <c r="AD1157">
        <v>0</v>
      </c>
      <c r="AE1157">
        <v>0</v>
      </c>
    </row>
    <row r="1158" spans="1:31" x14ac:dyDescent="0.2">
      <c r="A1158">
        <v>2556</v>
      </c>
      <c r="B1158">
        <v>1</v>
      </c>
      <c r="C1158" t="s">
        <v>198</v>
      </c>
      <c r="D1158" t="s">
        <v>199</v>
      </c>
      <c r="E1158">
        <v>40000</v>
      </c>
      <c r="F1158">
        <v>40245</v>
      </c>
      <c r="G1158" t="s">
        <v>590</v>
      </c>
      <c r="H1158">
        <v>62</v>
      </c>
      <c r="I1158">
        <v>59</v>
      </c>
      <c r="J1158">
        <v>67</v>
      </c>
      <c r="K1158">
        <v>61</v>
      </c>
      <c r="L1158">
        <v>55</v>
      </c>
      <c r="M1158">
        <v>49</v>
      </c>
      <c r="N1158">
        <v>51</v>
      </c>
      <c r="O1158">
        <v>57</v>
      </c>
      <c r="P1158">
        <v>83</v>
      </c>
      <c r="Q1158">
        <v>45</v>
      </c>
      <c r="R1158">
        <v>60</v>
      </c>
      <c r="S1158">
        <v>71</v>
      </c>
      <c r="T1158">
        <v>62</v>
      </c>
      <c r="U1158">
        <v>59</v>
      </c>
      <c r="V1158">
        <v>67</v>
      </c>
      <c r="W1158">
        <v>61</v>
      </c>
      <c r="X1158">
        <v>55</v>
      </c>
      <c r="Y1158">
        <v>49</v>
      </c>
      <c r="Z1158">
        <v>51</v>
      </c>
      <c r="AA1158">
        <v>57</v>
      </c>
      <c r="AB1158">
        <v>83</v>
      </c>
      <c r="AC1158">
        <v>45</v>
      </c>
      <c r="AD1158">
        <v>60</v>
      </c>
      <c r="AE1158">
        <v>71</v>
      </c>
    </row>
    <row r="1159" spans="1:31" x14ac:dyDescent="0.2">
      <c r="A1159">
        <v>2801</v>
      </c>
      <c r="B1159">
        <v>1</v>
      </c>
      <c r="C1159" t="s">
        <v>91</v>
      </c>
      <c r="D1159" t="s">
        <v>92</v>
      </c>
      <c r="E1159">
        <v>40000</v>
      </c>
      <c r="F1159">
        <v>40323</v>
      </c>
      <c r="G1159" t="s">
        <v>590</v>
      </c>
      <c r="H1159">
        <v>0</v>
      </c>
      <c r="I1159">
        <v>0</v>
      </c>
      <c r="J1159">
        <v>0</v>
      </c>
      <c r="K1159">
        <v>0</v>
      </c>
      <c r="L1159">
        <v>0</v>
      </c>
      <c r="M1159">
        <v>0</v>
      </c>
      <c r="N1159">
        <v>0</v>
      </c>
      <c r="O1159">
        <v>0</v>
      </c>
      <c r="P1159">
        <v>0</v>
      </c>
      <c r="Q1159">
        <v>0</v>
      </c>
      <c r="R1159">
        <v>0</v>
      </c>
      <c r="S1159">
        <v>0</v>
      </c>
      <c r="T1159">
        <v>0</v>
      </c>
      <c r="U1159">
        <v>0</v>
      </c>
      <c r="V1159">
        <v>0</v>
      </c>
      <c r="W1159">
        <v>0</v>
      </c>
      <c r="X1159">
        <v>0</v>
      </c>
      <c r="Y1159">
        <v>0</v>
      </c>
      <c r="Z1159">
        <v>0</v>
      </c>
      <c r="AA1159">
        <v>0</v>
      </c>
      <c r="AB1159">
        <v>0</v>
      </c>
      <c r="AC1159">
        <v>0</v>
      </c>
      <c r="AD1159">
        <v>0</v>
      </c>
      <c r="AE1159">
        <v>0</v>
      </c>
    </row>
    <row r="1160" spans="1:31" x14ac:dyDescent="0.2">
      <c r="A1160">
        <v>2802</v>
      </c>
      <c r="B1160">
        <v>1</v>
      </c>
      <c r="C1160" t="s">
        <v>93</v>
      </c>
      <c r="D1160" t="s">
        <v>94</v>
      </c>
      <c r="E1160">
        <v>40000</v>
      </c>
      <c r="F1160">
        <v>40323</v>
      </c>
      <c r="G1160" t="s">
        <v>590</v>
      </c>
      <c r="H1160">
        <v>0</v>
      </c>
      <c r="I1160">
        <v>0</v>
      </c>
      <c r="J1160">
        <v>0</v>
      </c>
      <c r="K1160">
        <v>0</v>
      </c>
      <c r="L1160">
        <v>0</v>
      </c>
      <c r="M1160">
        <v>0</v>
      </c>
      <c r="N1160">
        <v>0</v>
      </c>
      <c r="O1160">
        <v>0</v>
      </c>
      <c r="P1160">
        <v>0</v>
      </c>
      <c r="Q1160">
        <v>0</v>
      </c>
      <c r="R1160">
        <v>0</v>
      </c>
      <c r="S1160">
        <v>0</v>
      </c>
      <c r="T1160">
        <v>0</v>
      </c>
      <c r="U1160">
        <v>0</v>
      </c>
      <c r="V1160">
        <v>0</v>
      </c>
      <c r="W1160">
        <v>0</v>
      </c>
      <c r="X1160">
        <v>0</v>
      </c>
      <c r="Y1160">
        <v>0</v>
      </c>
      <c r="Z1160">
        <v>0</v>
      </c>
      <c r="AA1160">
        <v>0</v>
      </c>
      <c r="AB1160">
        <v>0</v>
      </c>
      <c r="AC1160">
        <v>0</v>
      </c>
      <c r="AD1160">
        <v>0</v>
      </c>
      <c r="AE1160">
        <v>0</v>
      </c>
    </row>
    <row r="1161" spans="1:31" x14ac:dyDescent="0.2">
      <c r="A1161">
        <v>2810</v>
      </c>
      <c r="B1161">
        <v>1</v>
      </c>
      <c r="C1161" t="s">
        <v>101</v>
      </c>
      <c r="D1161" t="s">
        <v>102</v>
      </c>
      <c r="E1161">
        <v>40000</v>
      </c>
      <c r="F1161">
        <v>40323</v>
      </c>
      <c r="G1161" t="s">
        <v>590</v>
      </c>
      <c r="H1161">
        <v>0</v>
      </c>
      <c r="I1161">
        <v>0</v>
      </c>
      <c r="J1161">
        <v>0</v>
      </c>
      <c r="K1161">
        <v>0</v>
      </c>
      <c r="L1161">
        <v>0</v>
      </c>
      <c r="M1161">
        <v>0</v>
      </c>
      <c r="N1161">
        <v>0</v>
      </c>
      <c r="O1161">
        <v>0</v>
      </c>
      <c r="P1161">
        <v>0</v>
      </c>
      <c r="Q1161">
        <v>0</v>
      </c>
      <c r="R1161">
        <v>0</v>
      </c>
      <c r="S1161">
        <v>0</v>
      </c>
      <c r="T1161">
        <v>0</v>
      </c>
      <c r="U1161">
        <v>0</v>
      </c>
      <c r="V1161">
        <v>0</v>
      </c>
      <c r="W1161">
        <v>0</v>
      </c>
      <c r="X1161">
        <v>0</v>
      </c>
      <c r="Y1161">
        <v>0</v>
      </c>
      <c r="Z1161">
        <v>0</v>
      </c>
      <c r="AA1161">
        <v>0</v>
      </c>
      <c r="AB1161">
        <v>0</v>
      </c>
      <c r="AC1161">
        <v>0</v>
      </c>
      <c r="AD1161">
        <v>0</v>
      </c>
      <c r="AE1161">
        <v>0</v>
      </c>
    </row>
    <row r="1162" spans="1:31" x14ac:dyDescent="0.2">
      <c r="A1162">
        <v>3401</v>
      </c>
      <c r="B1162">
        <v>1</v>
      </c>
      <c r="C1162" t="s">
        <v>140</v>
      </c>
      <c r="D1162" t="s">
        <v>141</v>
      </c>
      <c r="E1162">
        <v>40000</v>
      </c>
      <c r="F1162">
        <v>40312</v>
      </c>
      <c r="G1162" t="s">
        <v>590</v>
      </c>
      <c r="H1162">
        <v>0</v>
      </c>
      <c r="I1162">
        <v>0</v>
      </c>
      <c r="J1162">
        <v>0</v>
      </c>
      <c r="K1162">
        <v>0</v>
      </c>
      <c r="L1162">
        <v>0</v>
      </c>
      <c r="M1162">
        <v>0</v>
      </c>
      <c r="N1162">
        <v>0</v>
      </c>
      <c r="O1162">
        <v>0</v>
      </c>
      <c r="P1162">
        <v>0</v>
      </c>
      <c r="Q1162">
        <v>0</v>
      </c>
      <c r="R1162">
        <v>0</v>
      </c>
      <c r="S1162">
        <v>0</v>
      </c>
      <c r="T1162">
        <v>0</v>
      </c>
      <c r="U1162">
        <v>0</v>
      </c>
      <c r="V1162">
        <v>0</v>
      </c>
      <c r="W1162">
        <v>0</v>
      </c>
      <c r="X1162">
        <v>0</v>
      </c>
      <c r="Y1162">
        <v>0</v>
      </c>
      <c r="Z1162">
        <v>0</v>
      </c>
      <c r="AA1162">
        <v>0</v>
      </c>
      <c r="AB1162">
        <v>0</v>
      </c>
      <c r="AC1162">
        <v>0</v>
      </c>
      <c r="AD1162">
        <v>0</v>
      </c>
      <c r="AE1162">
        <v>0</v>
      </c>
    </row>
    <row r="1163" spans="1:31" x14ac:dyDescent="0.2">
      <c r="A1163">
        <v>3402</v>
      </c>
      <c r="B1163">
        <v>1</v>
      </c>
      <c r="C1163" t="s">
        <v>36</v>
      </c>
      <c r="D1163" t="s">
        <v>37</v>
      </c>
      <c r="E1163">
        <v>40000</v>
      </c>
      <c r="F1163">
        <v>40312</v>
      </c>
      <c r="G1163" t="s">
        <v>590</v>
      </c>
      <c r="H1163">
        <v>59220</v>
      </c>
      <c r="I1163">
        <v>60760</v>
      </c>
      <c r="J1163">
        <v>55580</v>
      </c>
      <c r="K1163">
        <v>57190</v>
      </c>
      <c r="L1163">
        <v>39550</v>
      </c>
      <c r="M1163">
        <v>64120</v>
      </c>
      <c r="N1163">
        <v>61390</v>
      </c>
      <c r="O1163">
        <v>69300</v>
      </c>
      <c r="P1163">
        <v>64050</v>
      </c>
      <c r="Q1163">
        <v>58590</v>
      </c>
      <c r="R1163">
        <v>72450</v>
      </c>
      <c r="S1163">
        <v>37800</v>
      </c>
      <c r="T1163">
        <v>59220</v>
      </c>
      <c r="U1163">
        <v>60760</v>
      </c>
      <c r="V1163">
        <v>55580</v>
      </c>
      <c r="W1163">
        <v>57190</v>
      </c>
      <c r="X1163">
        <v>39550</v>
      </c>
      <c r="Y1163">
        <v>64120</v>
      </c>
      <c r="Z1163">
        <v>61390</v>
      </c>
      <c r="AA1163">
        <v>69300</v>
      </c>
      <c r="AB1163">
        <v>64050</v>
      </c>
      <c r="AC1163">
        <v>58590</v>
      </c>
      <c r="AD1163">
        <v>72450</v>
      </c>
      <c r="AE1163">
        <v>37800</v>
      </c>
    </row>
    <row r="1164" spans="1:31" x14ac:dyDescent="0.2">
      <c r="A1164">
        <v>3404</v>
      </c>
      <c r="B1164">
        <v>1</v>
      </c>
      <c r="C1164" t="s">
        <v>40</v>
      </c>
      <c r="D1164" t="s">
        <v>41</v>
      </c>
      <c r="E1164">
        <v>40000</v>
      </c>
      <c r="F1164">
        <v>40312</v>
      </c>
      <c r="G1164" t="s">
        <v>590</v>
      </c>
      <c r="H1164">
        <v>0</v>
      </c>
      <c r="I1164">
        <v>0</v>
      </c>
      <c r="J1164">
        <v>0</v>
      </c>
      <c r="K1164">
        <v>0</v>
      </c>
      <c r="L1164">
        <v>0</v>
      </c>
      <c r="M1164">
        <v>0</v>
      </c>
      <c r="N1164">
        <v>0</v>
      </c>
      <c r="O1164">
        <v>0</v>
      </c>
      <c r="P1164">
        <v>0</v>
      </c>
      <c r="Q1164">
        <v>0</v>
      </c>
      <c r="R1164">
        <v>0</v>
      </c>
      <c r="S1164">
        <v>0</v>
      </c>
      <c r="T1164">
        <v>0</v>
      </c>
      <c r="U1164">
        <v>0</v>
      </c>
      <c r="V1164">
        <v>0</v>
      </c>
      <c r="W1164">
        <v>0</v>
      </c>
      <c r="X1164">
        <v>0</v>
      </c>
      <c r="Y1164">
        <v>0</v>
      </c>
      <c r="Z1164">
        <v>0</v>
      </c>
      <c r="AA1164">
        <v>0</v>
      </c>
      <c r="AB1164">
        <v>0</v>
      </c>
      <c r="AC1164">
        <v>0</v>
      </c>
      <c r="AD1164">
        <v>0</v>
      </c>
      <c r="AE1164">
        <v>0</v>
      </c>
    </row>
    <row r="1165" spans="1:31" x14ac:dyDescent="0.2">
      <c r="A1165">
        <v>3405</v>
      </c>
      <c r="B1165">
        <v>1</v>
      </c>
      <c r="C1165" t="s">
        <v>205</v>
      </c>
      <c r="D1165" t="s">
        <v>43</v>
      </c>
      <c r="E1165">
        <v>40000</v>
      </c>
      <c r="F1165">
        <v>40312</v>
      </c>
      <c r="G1165" t="s">
        <v>590</v>
      </c>
      <c r="H1165">
        <v>0</v>
      </c>
      <c r="I1165">
        <v>0</v>
      </c>
      <c r="J1165">
        <v>0</v>
      </c>
      <c r="K1165">
        <v>0</v>
      </c>
      <c r="L1165">
        <v>0</v>
      </c>
      <c r="M1165">
        <v>0</v>
      </c>
      <c r="N1165">
        <v>0</v>
      </c>
      <c r="O1165">
        <v>0</v>
      </c>
      <c r="P1165">
        <v>0</v>
      </c>
      <c r="Q1165">
        <v>0</v>
      </c>
      <c r="R1165">
        <v>0</v>
      </c>
      <c r="S1165">
        <v>0</v>
      </c>
      <c r="T1165">
        <v>0</v>
      </c>
      <c r="U1165">
        <v>0</v>
      </c>
      <c r="V1165">
        <v>0</v>
      </c>
      <c r="W1165">
        <v>0</v>
      </c>
      <c r="X1165">
        <v>0</v>
      </c>
      <c r="Y1165">
        <v>0</v>
      </c>
      <c r="Z1165">
        <v>0</v>
      </c>
      <c r="AA1165">
        <v>0</v>
      </c>
      <c r="AB1165">
        <v>0</v>
      </c>
      <c r="AC1165">
        <v>0</v>
      </c>
      <c r="AD1165">
        <v>0</v>
      </c>
      <c r="AE1165">
        <v>0</v>
      </c>
    </row>
    <row r="1166" spans="1:31" x14ac:dyDescent="0.2">
      <c r="A1166">
        <v>3406</v>
      </c>
      <c r="B1166">
        <v>1</v>
      </c>
      <c r="C1166" t="s">
        <v>206</v>
      </c>
      <c r="D1166" t="s">
        <v>43</v>
      </c>
      <c r="E1166">
        <v>40000</v>
      </c>
      <c r="F1166">
        <v>40312</v>
      </c>
      <c r="G1166" t="s">
        <v>590</v>
      </c>
      <c r="H1166">
        <v>0</v>
      </c>
      <c r="I1166">
        <v>0</v>
      </c>
      <c r="J1166">
        <v>0</v>
      </c>
      <c r="K1166">
        <v>0</v>
      </c>
      <c r="L1166">
        <v>0</v>
      </c>
      <c r="M1166">
        <v>0</v>
      </c>
      <c r="N1166">
        <v>0</v>
      </c>
      <c r="O1166">
        <v>0</v>
      </c>
      <c r="P1166">
        <v>0</v>
      </c>
      <c r="Q1166">
        <v>0</v>
      </c>
      <c r="R1166">
        <v>0</v>
      </c>
      <c r="S1166">
        <v>0</v>
      </c>
      <c r="T1166">
        <v>0</v>
      </c>
      <c r="U1166">
        <v>0</v>
      </c>
      <c r="V1166">
        <v>0</v>
      </c>
      <c r="W1166">
        <v>0</v>
      </c>
      <c r="X1166">
        <v>0</v>
      </c>
      <c r="Y1166">
        <v>0</v>
      </c>
      <c r="Z1166">
        <v>0</v>
      </c>
      <c r="AA1166">
        <v>0</v>
      </c>
      <c r="AB1166">
        <v>0</v>
      </c>
      <c r="AC1166">
        <v>0</v>
      </c>
      <c r="AD1166">
        <v>0</v>
      </c>
      <c r="AE1166">
        <v>0</v>
      </c>
    </row>
    <row r="1167" spans="1:31" x14ac:dyDescent="0.2">
      <c r="A1167">
        <v>3498</v>
      </c>
      <c r="B1167">
        <v>1</v>
      </c>
      <c r="C1167" t="s">
        <v>50</v>
      </c>
      <c r="D1167" t="s">
        <v>37</v>
      </c>
      <c r="E1167">
        <v>40000</v>
      </c>
      <c r="F1167">
        <v>40312</v>
      </c>
      <c r="G1167" t="s">
        <v>590</v>
      </c>
      <c r="H1167">
        <v>0</v>
      </c>
      <c r="I1167">
        <v>0</v>
      </c>
      <c r="J1167">
        <v>0</v>
      </c>
      <c r="K1167">
        <v>0</v>
      </c>
      <c r="L1167">
        <v>0</v>
      </c>
      <c r="M1167">
        <v>0</v>
      </c>
      <c r="N1167">
        <v>0</v>
      </c>
      <c r="O1167">
        <v>0</v>
      </c>
      <c r="P1167">
        <v>0</v>
      </c>
      <c r="Q1167">
        <v>0</v>
      </c>
      <c r="R1167">
        <v>0</v>
      </c>
      <c r="S1167">
        <v>0</v>
      </c>
      <c r="T1167">
        <v>0</v>
      </c>
      <c r="U1167">
        <v>0</v>
      </c>
      <c r="V1167">
        <v>0</v>
      </c>
      <c r="W1167">
        <v>0</v>
      </c>
      <c r="X1167">
        <v>0</v>
      </c>
      <c r="Y1167">
        <v>0</v>
      </c>
      <c r="Z1167">
        <v>0</v>
      </c>
      <c r="AA1167">
        <v>0</v>
      </c>
      <c r="AB1167">
        <v>0</v>
      </c>
      <c r="AC1167">
        <v>0</v>
      </c>
      <c r="AD1167">
        <v>0</v>
      </c>
      <c r="AE1167">
        <v>0</v>
      </c>
    </row>
    <row r="1168" spans="1:31" x14ac:dyDescent="0.2">
      <c r="A1168">
        <v>3499</v>
      </c>
      <c r="B1168">
        <v>1</v>
      </c>
      <c r="C1168" t="s">
        <v>51</v>
      </c>
      <c r="D1168" t="s">
        <v>37</v>
      </c>
      <c r="E1168">
        <v>40000</v>
      </c>
      <c r="F1168">
        <v>40312</v>
      </c>
      <c r="G1168" t="s">
        <v>590</v>
      </c>
      <c r="H1168">
        <v>10575</v>
      </c>
      <c r="I1168">
        <v>10850</v>
      </c>
      <c r="J1168">
        <v>9925</v>
      </c>
      <c r="K1168">
        <v>10212</v>
      </c>
      <c r="L1168">
        <v>7062</v>
      </c>
      <c r="M1168">
        <v>11450</v>
      </c>
      <c r="N1168">
        <v>10962</v>
      </c>
      <c r="O1168">
        <v>12375</v>
      </c>
      <c r="P1168">
        <v>11438</v>
      </c>
      <c r="Q1168">
        <v>10462</v>
      </c>
      <c r="R1168">
        <v>12938</v>
      </c>
      <c r="S1168">
        <v>6751</v>
      </c>
      <c r="T1168">
        <v>10575</v>
      </c>
      <c r="U1168">
        <v>10850</v>
      </c>
      <c r="V1168">
        <v>9925</v>
      </c>
      <c r="W1168">
        <v>10212</v>
      </c>
      <c r="X1168">
        <v>7062</v>
      </c>
      <c r="Y1168">
        <v>11450</v>
      </c>
      <c r="Z1168">
        <v>10962</v>
      </c>
      <c r="AA1168">
        <v>12375</v>
      </c>
      <c r="AB1168">
        <v>11438</v>
      </c>
      <c r="AC1168">
        <v>10462</v>
      </c>
      <c r="AD1168">
        <v>12938</v>
      </c>
      <c r="AE1168">
        <v>6751</v>
      </c>
    </row>
    <row r="1169" spans="1:31" x14ac:dyDescent="0.2">
      <c r="A1169">
        <v>3500</v>
      </c>
      <c r="B1169">
        <v>1</v>
      </c>
      <c r="C1169" t="s">
        <v>52</v>
      </c>
      <c r="D1169" t="s">
        <v>41</v>
      </c>
      <c r="E1169">
        <v>40000</v>
      </c>
      <c r="F1169">
        <v>40312</v>
      </c>
      <c r="G1169" t="s">
        <v>590</v>
      </c>
      <c r="H1169">
        <v>0</v>
      </c>
      <c r="I1169">
        <v>0</v>
      </c>
      <c r="J1169">
        <v>0</v>
      </c>
      <c r="K1169">
        <v>0</v>
      </c>
      <c r="L1169">
        <v>0</v>
      </c>
      <c r="M1169">
        <v>0</v>
      </c>
      <c r="N1169">
        <v>0</v>
      </c>
      <c r="O1169">
        <v>0</v>
      </c>
      <c r="P1169">
        <v>0</v>
      </c>
      <c r="Q1169">
        <v>0</v>
      </c>
      <c r="R1169">
        <v>0</v>
      </c>
      <c r="S1169">
        <v>0</v>
      </c>
      <c r="T1169">
        <v>0</v>
      </c>
      <c r="U1169">
        <v>0</v>
      </c>
      <c r="V1169">
        <v>0</v>
      </c>
      <c r="W1169">
        <v>0</v>
      </c>
      <c r="X1169">
        <v>0</v>
      </c>
      <c r="Y1169">
        <v>0</v>
      </c>
      <c r="Z1169">
        <v>0</v>
      </c>
      <c r="AA1169">
        <v>0</v>
      </c>
      <c r="AB1169">
        <v>0</v>
      </c>
      <c r="AC1169">
        <v>0</v>
      </c>
      <c r="AD1169">
        <v>0</v>
      </c>
      <c r="AE1169">
        <v>0</v>
      </c>
    </row>
    <row r="1170" spans="1:31" x14ac:dyDescent="0.2">
      <c r="A1170">
        <v>3512</v>
      </c>
      <c r="B1170">
        <v>1</v>
      </c>
      <c r="C1170" t="s">
        <v>56</v>
      </c>
      <c r="D1170" t="s">
        <v>41</v>
      </c>
      <c r="E1170">
        <v>40000</v>
      </c>
      <c r="F1170">
        <v>40312</v>
      </c>
      <c r="G1170" t="s">
        <v>590</v>
      </c>
      <c r="H1170">
        <v>0</v>
      </c>
      <c r="I1170">
        <v>0</v>
      </c>
      <c r="J1170">
        <v>0</v>
      </c>
      <c r="K1170">
        <v>0</v>
      </c>
      <c r="L1170">
        <v>0</v>
      </c>
      <c r="M1170">
        <v>0</v>
      </c>
      <c r="N1170">
        <v>0</v>
      </c>
      <c r="O1170">
        <v>0</v>
      </c>
      <c r="P1170">
        <v>0</v>
      </c>
      <c r="Q1170">
        <v>0</v>
      </c>
      <c r="R1170">
        <v>0</v>
      </c>
      <c r="S1170">
        <v>0</v>
      </c>
      <c r="T1170">
        <v>0</v>
      </c>
      <c r="U1170">
        <v>0</v>
      </c>
      <c r="V1170">
        <v>0</v>
      </c>
      <c r="W1170">
        <v>0</v>
      </c>
      <c r="X1170">
        <v>0</v>
      </c>
      <c r="Y1170">
        <v>0</v>
      </c>
      <c r="Z1170">
        <v>0</v>
      </c>
      <c r="AA1170">
        <v>0</v>
      </c>
      <c r="AB1170">
        <v>0</v>
      </c>
      <c r="AC1170">
        <v>0</v>
      </c>
      <c r="AD1170">
        <v>0</v>
      </c>
      <c r="AE1170">
        <v>0</v>
      </c>
    </row>
    <row r="1171" spans="1:31" x14ac:dyDescent="0.2">
      <c r="A1171">
        <v>3652</v>
      </c>
      <c r="B1171">
        <v>1</v>
      </c>
      <c r="C1171" t="s">
        <v>79</v>
      </c>
      <c r="D1171" t="s">
        <v>41</v>
      </c>
      <c r="E1171">
        <v>40000</v>
      </c>
      <c r="F1171">
        <v>40312</v>
      </c>
      <c r="G1171" t="s">
        <v>590</v>
      </c>
      <c r="H1171">
        <v>0</v>
      </c>
      <c r="I1171">
        <v>0</v>
      </c>
      <c r="J1171">
        <v>0</v>
      </c>
      <c r="K1171">
        <v>0</v>
      </c>
      <c r="L1171">
        <v>0</v>
      </c>
      <c r="M1171">
        <v>0</v>
      </c>
      <c r="N1171">
        <v>0</v>
      </c>
      <c r="O1171">
        <v>0</v>
      </c>
      <c r="P1171">
        <v>0</v>
      </c>
      <c r="Q1171">
        <v>0</v>
      </c>
      <c r="R1171">
        <v>0</v>
      </c>
      <c r="S1171">
        <v>0</v>
      </c>
      <c r="T1171">
        <v>0</v>
      </c>
      <c r="U1171">
        <v>0</v>
      </c>
      <c r="V1171">
        <v>0</v>
      </c>
      <c r="W1171">
        <v>0</v>
      </c>
      <c r="X1171">
        <v>0</v>
      </c>
      <c r="Y1171">
        <v>0</v>
      </c>
      <c r="Z1171">
        <v>0</v>
      </c>
      <c r="AA1171">
        <v>0</v>
      </c>
      <c r="AB1171">
        <v>0</v>
      </c>
      <c r="AC1171">
        <v>0</v>
      </c>
      <c r="AD1171">
        <v>0</v>
      </c>
      <c r="AE1171">
        <v>0</v>
      </c>
    </row>
    <row r="1172" spans="1:31" x14ac:dyDescent="0.2">
      <c r="A1172">
        <v>3653</v>
      </c>
      <c r="B1172">
        <v>1</v>
      </c>
      <c r="C1172" t="s">
        <v>80</v>
      </c>
      <c r="D1172" t="s">
        <v>41</v>
      </c>
      <c r="E1172">
        <v>40000</v>
      </c>
      <c r="F1172">
        <v>40312</v>
      </c>
      <c r="G1172" t="s">
        <v>590</v>
      </c>
      <c r="H1172">
        <v>0</v>
      </c>
      <c r="I1172">
        <v>0</v>
      </c>
      <c r="J1172">
        <v>0</v>
      </c>
      <c r="K1172">
        <v>0</v>
      </c>
      <c r="L1172">
        <v>0</v>
      </c>
      <c r="M1172">
        <v>0</v>
      </c>
      <c r="N1172">
        <v>0</v>
      </c>
      <c r="O1172">
        <v>0</v>
      </c>
      <c r="P1172">
        <v>0</v>
      </c>
      <c r="Q1172">
        <v>0</v>
      </c>
      <c r="R1172">
        <v>0</v>
      </c>
      <c r="S1172">
        <v>0</v>
      </c>
      <c r="T1172">
        <v>0</v>
      </c>
      <c r="U1172">
        <v>0</v>
      </c>
      <c r="V1172">
        <v>0</v>
      </c>
      <c r="W1172">
        <v>0</v>
      </c>
      <c r="X1172">
        <v>0</v>
      </c>
      <c r="Y1172">
        <v>0</v>
      </c>
      <c r="Z1172">
        <v>0</v>
      </c>
      <c r="AA1172">
        <v>0</v>
      </c>
      <c r="AB1172">
        <v>0</v>
      </c>
      <c r="AC1172">
        <v>0</v>
      </c>
      <c r="AD1172">
        <v>0</v>
      </c>
      <c r="AE1172">
        <v>0</v>
      </c>
    </row>
    <row r="1173" spans="1:31" x14ac:dyDescent="0.2">
      <c r="A1173">
        <v>3700</v>
      </c>
      <c r="B1173">
        <v>1</v>
      </c>
      <c r="C1173" t="s">
        <v>83</v>
      </c>
      <c r="D1173" t="s">
        <v>84</v>
      </c>
      <c r="E1173">
        <v>40000</v>
      </c>
      <c r="F1173">
        <v>40312</v>
      </c>
      <c r="G1173" t="s">
        <v>590</v>
      </c>
      <c r="H1173">
        <v>0</v>
      </c>
      <c r="I1173">
        <v>0</v>
      </c>
      <c r="J1173">
        <v>0</v>
      </c>
      <c r="K1173">
        <v>0</v>
      </c>
      <c r="L1173">
        <v>0</v>
      </c>
      <c r="M1173">
        <v>0</v>
      </c>
      <c r="N1173">
        <v>0</v>
      </c>
      <c r="O1173">
        <v>0</v>
      </c>
      <c r="P1173">
        <v>0</v>
      </c>
      <c r="Q1173">
        <v>0</v>
      </c>
      <c r="R1173">
        <v>0</v>
      </c>
      <c r="S1173">
        <v>0</v>
      </c>
      <c r="T1173">
        <v>0</v>
      </c>
      <c r="U1173">
        <v>0</v>
      </c>
      <c r="V1173">
        <v>0</v>
      </c>
      <c r="W1173">
        <v>0</v>
      </c>
      <c r="X1173">
        <v>0</v>
      </c>
      <c r="Y1173">
        <v>0</v>
      </c>
      <c r="Z1173">
        <v>0</v>
      </c>
      <c r="AA1173">
        <v>0</v>
      </c>
      <c r="AB1173">
        <v>0</v>
      </c>
      <c r="AC1173">
        <v>0</v>
      </c>
      <c r="AD1173">
        <v>0</v>
      </c>
      <c r="AE1173">
        <v>0</v>
      </c>
    </row>
    <row r="1174" spans="1:31" x14ac:dyDescent="0.2">
      <c r="A1174">
        <v>4304</v>
      </c>
      <c r="B1174">
        <v>1</v>
      </c>
      <c r="C1174" t="s">
        <v>87</v>
      </c>
      <c r="D1174" t="s">
        <v>88</v>
      </c>
      <c r="E1174">
        <v>40000</v>
      </c>
      <c r="F1174">
        <v>40308</v>
      </c>
      <c r="G1174" t="s">
        <v>590</v>
      </c>
      <c r="H1174">
        <v>1000</v>
      </c>
      <c r="I1174">
        <v>1000</v>
      </c>
      <c r="J1174">
        <v>3000</v>
      </c>
      <c r="K1174">
        <v>0</v>
      </c>
      <c r="L1174">
        <v>0</v>
      </c>
      <c r="M1174">
        <v>0</v>
      </c>
      <c r="N1174">
        <v>10000</v>
      </c>
      <c r="O1174">
        <v>20000</v>
      </c>
      <c r="P1174">
        <v>20000</v>
      </c>
      <c r="Q1174">
        <v>20000</v>
      </c>
      <c r="R1174">
        <v>10000</v>
      </c>
      <c r="S1174">
        <v>15000</v>
      </c>
      <c r="T1174">
        <v>1000</v>
      </c>
      <c r="U1174">
        <v>1000</v>
      </c>
      <c r="V1174">
        <v>3000</v>
      </c>
      <c r="W1174">
        <v>0</v>
      </c>
      <c r="X1174">
        <v>0</v>
      </c>
      <c r="Y1174">
        <v>0</v>
      </c>
      <c r="Z1174">
        <v>10000</v>
      </c>
      <c r="AA1174">
        <v>20000</v>
      </c>
      <c r="AB1174">
        <v>20000</v>
      </c>
      <c r="AC1174">
        <v>20000</v>
      </c>
      <c r="AD1174">
        <v>10000</v>
      </c>
      <c r="AE1174">
        <v>15000</v>
      </c>
    </row>
    <row r="1175" spans="1:31" x14ac:dyDescent="0.2">
      <c r="A1175">
        <v>4310</v>
      </c>
      <c r="B1175">
        <v>1</v>
      </c>
      <c r="C1175" t="s">
        <v>215</v>
      </c>
      <c r="D1175" t="s">
        <v>90</v>
      </c>
      <c r="E1175">
        <v>40000</v>
      </c>
      <c r="F1175">
        <v>40790</v>
      </c>
      <c r="G1175" t="s">
        <v>590</v>
      </c>
      <c r="H1175">
        <v>0</v>
      </c>
      <c r="I1175">
        <v>0</v>
      </c>
      <c r="J1175">
        <v>0</v>
      </c>
      <c r="K1175">
        <v>0</v>
      </c>
      <c r="L1175">
        <v>0</v>
      </c>
      <c r="M1175">
        <v>7000</v>
      </c>
      <c r="N1175">
        <v>0</v>
      </c>
      <c r="O1175">
        <v>0</v>
      </c>
      <c r="P1175">
        <v>0</v>
      </c>
      <c r="Q1175">
        <v>0</v>
      </c>
      <c r="R1175">
        <v>0</v>
      </c>
      <c r="S1175">
        <v>0</v>
      </c>
      <c r="T1175">
        <v>0</v>
      </c>
      <c r="U1175">
        <v>0</v>
      </c>
      <c r="V1175">
        <v>0</v>
      </c>
      <c r="W1175">
        <v>0</v>
      </c>
      <c r="X1175">
        <v>0</v>
      </c>
      <c r="Y1175">
        <v>7000</v>
      </c>
      <c r="Z1175">
        <v>0</v>
      </c>
      <c r="AA1175">
        <v>0</v>
      </c>
      <c r="AB1175">
        <v>0</v>
      </c>
      <c r="AC1175">
        <v>0</v>
      </c>
      <c r="AD1175">
        <v>0</v>
      </c>
      <c r="AE1175">
        <v>0</v>
      </c>
    </row>
    <row r="1176" spans="1:31" x14ac:dyDescent="0.2">
      <c r="A1176" t="s">
        <v>591</v>
      </c>
    </row>
    <row r="1179" spans="1:31" x14ac:dyDescent="0.2">
      <c r="A1179" t="s">
        <v>592</v>
      </c>
    </row>
    <row r="1180" spans="1:31" x14ac:dyDescent="0.2">
      <c r="A1180" t="s">
        <v>591</v>
      </c>
    </row>
    <row r="1183" spans="1:31" x14ac:dyDescent="0.2">
      <c r="A1183" t="s">
        <v>592</v>
      </c>
    </row>
    <row r="1184" spans="1:31" x14ac:dyDescent="0.2">
      <c r="A1184" t="s">
        <v>591</v>
      </c>
    </row>
    <row r="1187" spans="1:1" x14ac:dyDescent="0.2">
      <c r="A1187" t="s">
        <v>592</v>
      </c>
    </row>
    <row r="1188" spans="1:1" x14ac:dyDescent="0.2">
      <c r="A1188" t="s">
        <v>591</v>
      </c>
    </row>
    <row r="1191" spans="1:1" x14ac:dyDescent="0.2">
      <c r="A1191" t="s">
        <v>592</v>
      </c>
    </row>
    <row r="1192" spans="1:1" x14ac:dyDescent="0.2">
      <c r="A1192" t="s">
        <v>591</v>
      </c>
    </row>
    <row r="1195" spans="1:1" x14ac:dyDescent="0.2">
      <c r="A1195" t="s">
        <v>592</v>
      </c>
    </row>
    <row r="1196" spans="1:1" x14ac:dyDescent="0.2">
      <c r="A1196" t="s">
        <v>591</v>
      </c>
    </row>
    <row r="1199" spans="1:1" x14ac:dyDescent="0.2">
      <c r="A1199" t="s">
        <v>592</v>
      </c>
    </row>
    <row r="1200" spans="1:1" x14ac:dyDescent="0.2">
      <c r="A1200" t="s">
        <v>591</v>
      </c>
    </row>
    <row r="1203" spans="1:1" x14ac:dyDescent="0.2">
      <c r="A1203" t="s">
        <v>592</v>
      </c>
    </row>
    <row r="1204" spans="1:1" x14ac:dyDescent="0.2">
      <c r="A1204" t="s">
        <v>591</v>
      </c>
    </row>
    <row r="1207" spans="1:1" x14ac:dyDescent="0.2">
      <c r="A1207" t="s">
        <v>592</v>
      </c>
    </row>
    <row r="1208" spans="1:1" x14ac:dyDescent="0.2">
      <c r="A1208" t="s">
        <v>591</v>
      </c>
    </row>
    <row r="1211" spans="1:1" x14ac:dyDescent="0.2">
      <c r="A1211" t="s">
        <v>592</v>
      </c>
    </row>
    <row r="1212" spans="1:1" x14ac:dyDescent="0.2">
      <c r="A1212" t="s">
        <v>591</v>
      </c>
    </row>
    <row r="1215" spans="1:1" x14ac:dyDescent="0.2">
      <c r="A1215" t="s">
        <v>592</v>
      </c>
    </row>
    <row r="1216" spans="1:1" x14ac:dyDescent="0.2">
      <c r="A1216" t="s">
        <v>591</v>
      </c>
    </row>
    <row r="1219" spans="1:1" x14ac:dyDescent="0.2">
      <c r="A1219" t="s">
        <v>592</v>
      </c>
    </row>
    <row r="1220" spans="1:1" x14ac:dyDescent="0.2">
      <c r="A1220" t="s">
        <v>591</v>
      </c>
    </row>
    <row r="1223" spans="1:1" x14ac:dyDescent="0.2">
      <c r="A1223" t="s">
        <v>592</v>
      </c>
    </row>
    <row r="1224" spans="1:1" x14ac:dyDescent="0.2">
      <c r="A1224" t="s">
        <v>591</v>
      </c>
    </row>
    <row r="1227" spans="1:1" x14ac:dyDescent="0.2">
      <c r="A1227" t="s">
        <v>592</v>
      </c>
    </row>
    <row r="1228" spans="1:1" x14ac:dyDescent="0.2">
      <c r="A1228" t="s">
        <v>591</v>
      </c>
    </row>
    <row r="1231" spans="1:1" x14ac:dyDescent="0.2">
      <c r="A1231" t="s">
        <v>592</v>
      </c>
    </row>
    <row r="1232" spans="1:1" x14ac:dyDescent="0.2">
      <c r="A1232" t="s">
        <v>591</v>
      </c>
    </row>
    <row r="1235" spans="1:1" x14ac:dyDescent="0.2">
      <c r="A1235" t="s">
        <v>592</v>
      </c>
    </row>
    <row r="1236" spans="1:1" x14ac:dyDescent="0.2">
      <c r="A1236" t="s">
        <v>591</v>
      </c>
    </row>
    <row r="1239" spans="1:1" x14ac:dyDescent="0.2">
      <c r="A1239" t="s">
        <v>592</v>
      </c>
    </row>
    <row r="1240" spans="1:1" x14ac:dyDescent="0.2">
      <c r="A1240" t="s">
        <v>591</v>
      </c>
    </row>
    <row r="1243" spans="1:1" x14ac:dyDescent="0.2">
      <c r="A1243" t="s">
        <v>592</v>
      </c>
    </row>
    <row r="1244" spans="1:1" x14ac:dyDescent="0.2">
      <c r="A1244" t="s">
        <v>591</v>
      </c>
    </row>
    <row r="1247" spans="1:1" x14ac:dyDescent="0.2">
      <c r="A1247" t="s">
        <v>592</v>
      </c>
    </row>
    <row r="1248" spans="1:1" x14ac:dyDescent="0.2">
      <c r="A1248" t="s">
        <v>591</v>
      </c>
    </row>
    <row r="1251" spans="1:1" x14ac:dyDescent="0.2">
      <c r="A1251" t="s">
        <v>592</v>
      </c>
    </row>
    <row r="1252" spans="1:1" x14ac:dyDescent="0.2">
      <c r="A1252" t="s">
        <v>591</v>
      </c>
    </row>
    <row r="1255" spans="1:1" x14ac:dyDescent="0.2">
      <c r="A1255" t="s">
        <v>592</v>
      </c>
    </row>
    <row r="1256" spans="1:1" x14ac:dyDescent="0.2">
      <c r="A1256" t="s">
        <v>591</v>
      </c>
    </row>
    <row r="1259" spans="1:1" x14ac:dyDescent="0.2">
      <c r="A1259" t="s">
        <v>592</v>
      </c>
    </row>
    <row r="1260" spans="1:1" x14ac:dyDescent="0.2">
      <c r="A1260" t="s">
        <v>591</v>
      </c>
    </row>
    <row r="1263" spans="1:1" x14ac:dyDescent="0.2">
      <c r="A1263" t="s">
        <v>592</v>
      </c>
    </row>
    <row r="1264" spans="1:1" x14ac:dyDescent="0.2">
      <c r="A1264" t="s">
        <v>591</v>
      </c>
    </row>
    <row r="1267" spans="1:1" x14ac:dyDescent="0.2">
      <c r="A1267" t="s">
        <v>592</v>
      </c>
    </row>
    <row r="1268" spans="1:1" x14ac:dyDescent="0.2">
      <c r="A1268" t="s">
        <v>591</v>
      </c>
    </row>
    <row r="1271" spans="1:1" x14ac:dyDescent="0.2">
      <c r="A1271" t="s">
        <v>592</v>
      </c>
    </row>
    <row r="1272" spans="1:1" x14ac:dyDescent="0.2">
      <c r="A1272" t="s">
        <v>591</v>
      </c>
    </row>
    <row r="1275" spans="1:1" x14ac:dyDescent="0.2">
      <c r="A1275" t="s">
        <v>592</v>
      </c>
    </row>
    <row r="1276" spans="1:1" x14ac:dyDescent="0.2">
      <c r="A1276" t="s">
        <v>591</v>
      </c>
    </row>
    <row r="1279" spans="1:1" x14ac:dyDescent="0.2">
      <c r="A1279" t="s">
        <v>592</v>
      </c>
    </row>
    <row r="1280" spans="1:1" x14ac:dyDescent="0.2">
      <c r="A1280" t="s">
        <v>591</v>
      </c>
    </row>
    <row r="1283" spans="1:1" x14ac:dyDescent="0.2">
      <c r="A1283" t="s">
        <v>592</v>
      </c>
    </row>
    <row r="1284" spans="1:1" x14ac:dyDescent="0.2">
      <c r="A1284" t="s">
        <v>591</v>
      </c>
    </row>
    <row r="1287" spans="1:1" x14ac:dyDescent="0.2">
      <c r="A1287" t="s">
        <v>592</v>
      </c>
    </row>
    <row r="1288" spans="1:1" x14ac:dyDescent="0.2">
      <c r="A1288" t="s">
        <v>591</v>
      </c>
    </row>
    <row r="1291" spans="1:1" x14ac:dyDescent="0.2">
      <c r="A1291" t="s">
        <v>592</v>
      </c>
    </row>
    <row r="1292" spans="1:1" x14ac:dyDescent="0.2">
      <c r="A1292" t="s">
        <v>591</v>
      </c>
    </row>
    <row r="1295" spans="1:1" x14ac:dyDescent="0.2">
      <c r="A1295" t="s">
        <v>592</v>
      </c>
    </row>
    <row r="1296" spans="1:1" x14ac:dyDescent="0.2">
      <c r="A1296" t="s">
        <v>591</v>
      </c>
    </row>
    <row r="1299" spans="1:1" x14ac:dyDescent="0.2">
      <c r="A1299" t="s">
        <v>592</v>
      </c>
    </row>
    <row r="1300" spans="1:1" x14ac:dyDescent="0.2">
      <c r="A1300" t="s">
        <v>591</v>
      </c>
    </row>
    <row r="1303" spans="1:1" x14ac:dyDescent="0.2">
      <c r="A1303" t="s">
        <v>592</v>
      </c>
    </row>
    <row r="1304" spans="1:1" x14ac:dyDescent="0.2">
      <c r="A1304" t="s">
        <v>591</v>
      </c>
    </row>
  </sheetData>
  <pageMargins left="0.7" right="0.7" top="0.75" bottom="0.75" header="0.3" footer="0.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Monthly Expenditures</vt:lpstr>
      <vt:lpstr>Forecast Expenditures</vt:lpstr>
      <vt:lpstr>Cumulative</vt:lpstr>
      <vt:lpstr>Detail</vt:lpstr>
      <vt:lpstr>Cumulative!Print_Area</vt:lpstr>
      <vt:lpstr>'Monthly Expenditures'!Print_Area</vt:lpstr>
      <vt:lpstr>Cumulative!Print_Titles</vt:lpstr>
      <vt:lpstr>'Monthly Expenditures'!Print_Titles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Bill Buck</cp:lastModifiedBy>
  <cp:lastPrinted>2013-01-10T16:58:07Z</cp:lastPrinted>
  <dcterms:created xsi:type="dcterms:W3CDTF">2013-01-10T15:54:28Z</dcterms:created>
  <dcterms:modified xsi:type="dcterms:W3CDTF">2013-08-20T13:11:03Z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-311831649</vt:i4>
  </property>
  <property fmtid="{D5CDD505-2E9C-101B-9397-08002B2CF9AE}" pid="3" name="_NewReviewCycle">
    <vt:lpwstr/>
  </property>
  <property fmtid="{D5CDD505-2E9C-101B-9397-08002B2CF9AE}" pid="4" name="_EmailSubject">
    <vt:lpwstr>Capital 2013 on 1-10-13.xls</vt:lpwstr>
  </property>
  <property fmtid="{D5CDD505-2E9C-101B-9397-08002B2CF9AE}" pid="5" name="_AuthorEmail">
    <vt:lpwstr>PCPRATOF@southernco.com</vt:lpwstr>
  </property>
  <property fmtid="{D5CDD505-2E9C-101B-9397-08002B2CF9AE}" pid="6" name="_AuthorEmailDisplayName">
    <vt:lpwstr>Pratofiorito, Paul C.</vt:lpwstr>
  </property>
  <property fmtid="{D5CDD505-2E9C-101B-9397-08002B2CF9AE}" pid="7" name="_ReviewingToolsShownOnce">
    <vt:lpwstr/>
  </property>
</Properties>
</file>