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195" windowHeight="8265"/>
  </bookViews>
  <sheets>
    <sheet name="1-Economic and Ach. Potential" sheetId="2" r:id="rId1"/>
    <sheet name="2-ECCR Electric Rate Impact" sheetId="1" r:id="rId2"/>
  </sheets>
  <calcPr calcId="145621"/>
</workbook>
</file>

<file path=xl/calcChain.xml><?xml version="1.0" encoding="utf-8"?>
<calcChain xmlns="http://schemas.openxmlformats.org/spreadsheetml/2006/main">
  <c r="Q26" i="1" l="1"/>
  <c r="P26" i="1"/>
  <c r="J26" i="1"/>
  <c r="I26" i="1"/>
  <c r="D26" i="1"/>
  <c r="C26" i="1"/>
  <c r="B26" i="1"/>
  <c r="F21" i="2" l="1"/>
  <c r="F22" i="2"/>
  <c r="F20" i="2"/>
  <c r="F18" i="2" l="1"/>
  <c r="F17" i="2"/>
  <c r="F16" i="2"/>
  <c r="K25" i="1" l="1"/>
  <c r="K24" i="1"/>
  <c r="L24" i="1" s="1"/>
  <c r="M24" i="1" s="1"/>
  <c r="K23" i="1"/>
  <c r="K22" i="1"/>
  <c r="L22" i="1" s="1"/>
  <c r="M22" i="1" s="1"/>
  <c r="K21" i="1"/>
  <c r="K20" i="1"/>
  <c r="L20" i="1" s="1"/>
  <c r="M20" i="1" s="1"/>
  <c r="K19" i="1"/>
  <c r="K18" i="1"/>
  <c r="L18" i="1" s="1"/>
  <c r="M18" i="1" s="1"/>
  <c r="K17" i="1"/>
  <c r="K16" i="1"/>
  <c r="L25" i="1"/>
  <c r="M25" i="1" s="1"/>
  <c r="L23" i="1"/>
  <c r="M23" i="1" s="1"/>
  <c r="L21" i="1"/>
  <c r="M21" i="1" s="1"/>
  <c r="L19" i="1"/>
  <c r="M19" i="1" s="1"/>
  <c r="L17" i="1"/>
  <c r="M17" i="1" s="1"/>
  <c r="R17" i="1"/>
  <c r="R18" i="1"/>
  <c r="S18" i="1" s="1"/>
  <c r="T18" i="1" s="1"/>
  <c r="R19" i="1"/>
  <c r="S19" i="1" s="1"/>
  <c r="T19" i="1" s="1"/>
  <c r="R20" i="1"/>
  <c r="S20" i="1" s="1"/>
  <c r="T20" i="1" s="1"/>
  <c r="R21" i="1"/>
  <c r="R22" i="1"/>
  <c r="S22" i="1" s="1"/>
  <c r="T22" i="1" s="1"/>
  <c r="R23" i="1"/>
  <c r="S23" i="1" s="1"/>
  <c r="T23" i="1" s="1"/>
  <c r="R24" i="1"/>
  <c r="S24" i="1" s="1"/>
  <c r="T24" i="1" s="1"/>
  <c r="R25" i="1"/>
  <c r="R16" i="1"/>
  <c r="S25" i="1"/>
  <c r="T25" i="1" s="1"/>
  <c r="S21" i="1"/>
  <c r="T21" i="1" s="1"/>
  <c r="S17" i="1"/>
  <c r="T17" i="1" s="1"/>
  <c r="E25" i="1"/>
  <c r="F25" i="1" s="1"/>
  <c r="E24" i="1"/>
  <c r="F24" i="1" s="1"/>
  <c r="E23" i="1"/>
  <c r="F23" i="1" s="1"/>
  <c r="E22" i="1"/>
  <c r="F22" i="1" s="1"/>
  <c r="E21" i="1"/>
  <c r="F21" i="1" s="1"/>
  <c r="E20" i="1"/>
  <c r="F20" i="1" s="1"/>
  <c r="E19" i="1"/>
  <c r="F19" i="1" s="1"/>
  <c r="E18" i="1"/>
  <c r="F18" i="1" s="1"/>
  <c r="E17" i="1"/>
  <c r="F17" i="1" s="1"/>
  <c r="E16" i="1"/>
  <c r="E26" i="1" l="1"/>
  <c r="F16" i="1"/>
  <c r="F26" i="1" s="1"/>
  <c r="L16" i="1"/>
  <c r="K26" i="1"/>
  <c r="S16" i="1"/>
  <c r="R26" i="1"/>
  <c r="L26" i="1" l="1"/>
  <c r="M16" i="1"/>
  <c r="M26" i="1" s="1"/>
  <c r="S26" i="1"/>
  <c r="T16" i="1"/>
  <c r="T26" i="1" s="1"/>
</calcChain>
</file>

<file path=xl/sharedStrings.xml><?xml version="1.0" encoding="utf-8"?>
<sst xmlns="http://schemas.openxmlformats.org/spreadsheetml/2006/main" count="88" uniqueCount="42">
  <si>
    <t>COSTS</t>
  </si>
  <si>
    <t>YEAR</t>
  </si>
  <si>
    <t xml:space="preserve"> Nominal $(000)</t>
  </si>
  <si>
    <t>ADMIN</t>
  </si>
  <si>
    <t>INCENTIVE</t>
  </si>
  <si>
    <t>TOTAL</t>
  </si>
  <si>
    <t>UCT Achievable Potential</t>
  </si>
  <si>
    <t>RIM - 337 MW Proposed Goals</t>
  </si>
  <si>
    <t>RIM - 526 MW Achievable Potential</t>
  </si>
  <si>
    <t>ECCR</t>
  </si>
  <si>
    <t>RATE</t>
  </si>
  <si>
    <t>IMPACT</t>
  </si>
  <si>
    <t>2014 ECCR Residential cost share</t>
  </si>
  <si>
    <t xml:space="preserve">2014 TYSP </t>
  </si>
  <si>
    <t>Res MWh</t>
  </si>
  <si>
    <t>"Other" DSM</t>
  </si>
  <si>
    <t>(1,200 kWh)</t>
  </si>
  <si>
    <t>Monthly kWh</t>
  </si>
  <si>
    <t>UCT Test</t>
  </si>
  <si>
    <t>Screening</t>
  </si>
  <si>
    <t>Remaining Technical Potential of Measures (GWh):</t>
  </si>
  <si>
    <t>Achievable Potential of Measures (GWh):</t>
  </si>
  <si>
    <t>Remaining Technical Potential of Measures (Summer MW):</t>
  </si>
  <si>
    <t>Remaining Technical Potential of Measures (Winter MW):</t>
  </si>
  <si>
    <t>Achievable Potential of Measures (Summer MW):</t>
  </si>
  <si>
    <t>Achievable Potential of Measures (Winter MW):</t>
  </si>
  <si>
    <t>Total:</t>
  </si>
  <si>
    <t>Res.</t>
  </si>
  <si>
    <t>Comm.</t>
  </si>
  <si>
    <t>Ind.</t>
  </si>
  <si>
    <t>Costs (1)</t>
  </si>
  <si>
    <t>Total (2015-2024)</t>
  </si>
  <si>
    <t>3 ) The electric rate impact shown is an estimate of the ECCR cost impact on rates and does not account for the effect that lowered Net Energy for Load would have in increasing electric rates.</t>
  </si>
  <si>
    <t>2 ) All of the ECCR cost impact in the UCT plan is from increased admin and incentives.</t>
  </si>
  <si>
    <t xml:space="preserve">1 ) The "other" DSM costs shown (which are constant for all three plans) primarily reflect credits to existing load management customers but also includes costs for energy audits, advertising, surveys, etc. </t>
  </si>
  <si>
    <t>Florida Power &amp; Light Company</t>
  </si>
  <si>
    <t>Docket No. 130199-EI</t>
  </si>
  <si>
    <t>Staff's Fourth Set of Interrogatories</t>
  </si>
  <si>
    <t>Interrogatory No. 88-Supplemental</t>
  </si>
  <si>
    <t>Attachment No. 1</t>
  </si>
  <si>
    <t>Tab 1 of 2</t>
  </si>
  <si>
    <t>Tab 2 of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</si>
</sst>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7" formatCode="&quot;$&quot;#,##0.00_);\(&quot;$&quot;#,##0.00\)"/>
    <numFmt numFmtId="44" formatCode="_(&quot;$&quot;* #,##0.00_);_(&quot;$&quot;* \(#,##0.00\);_(&quot;$&quot;* &quot;-&quot;??_);_(@_)"/>
    <numFmt numFmtId="164" formatCode="0_)"/>
  </numFmts>
  <fonts count="19" x14ac:knownFonts="1">
    <font>
      <sz val="10"/>
      <color theme="1"/>
      <name val="Arial"/>
      <family val="2"/>
    </font>
    <font>
      <sz val="12"/>
      <color theme="1"/>
      <name val="Times New Roman"/>
      <family val="1"/>
    </font>
    <font>
      <sz val="12"/>
      <name val="Times New Roman"/>
      <family val="1"/>
    </font>
    <font>
      <b/>
      <sz val="12"/>
      <color theme="1"/>
      <name val="Times New Roman"/>
      <family val="1"/>
    </font>
    <font>
      <b/>
      <sz val="12"/>
      <color rgb="FFFF0000"/>
      <name val="Times New Roman"/>
      <family val="1"/>
    </font>
    <font>
      <b/>
      <sz val="12"/>
      <name val="Times New Roman"/>
      <family val="1"/>
    </font>
    <font>
      <sz val="10"/>
      <color theme="1"/>
      <name val="Arial"/>
      <family val="2"/>
    </font>
    <font>
      <sz val="12"/>
      <color rgb="FF0000CC"/>
      <name val="Times New Roman"/>
      <family val="1"/>
    </font>
    <font>
      <sz val="11"/>
      <color rgb="FF000000"/>
      <name val="Calibri"/>
      <family val="2"/>
    </font>
    <font>
      <b/>
      <sz val="16"/>
      <name val="Times New Roman"/>
      <family val="1"/>
    </font>
    <font>
      <sz val="10"/>
      <name val="Times New Roman"/>
      <family val="1"/>
    </font>
    <font>
      <sz val="14"/>
      <color theme="1"/>
      <name val="Times New Roman"/>
      <family val="1"/>
    </font>
    <font>
      <sz val="16"/>
      <color theme="1"/>
      <name val="Times New Roman"/>
      <family val="1"/>
    </font>
    <font>
      <b/>
      <sz val="14"/>
      <color theme="1"/>
      <name val="Times New Roman"/>
      <family val="1"/>
    </font>
    <font>
      <b/>
      <sz val="14"/>
      <color rgb="FF0000CC"/>
      <name val="Times New Roman"/>
      <family val="1"/>
    </font>
    <font>
      <b/>
      <sz val="10"/>
      <color theme="1"/>
      <name val="Arial"/>
      <family val="2"/>
    </font>
    <font>
      <b/>
      <sz val="10"/>
      <color theme="1"/>
      <name val="Times New Roman"/>
      <family val="1"/>
    </font>
    <font>
      <b/>
      <sz val="10"/>
      <color indexed="8"/>
      <name val="Times New Roman"/>
      <family val="1"/>
    </font>
    <font>
      <b/>
      <sz val="12"/>
      <color indexed="8"/>
      <name val="Times New Roman"/>
      <family val="1"/>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62">
    <xf numFmtId="0" fontId="0" fillId="0" borderId="0" xfId="0"/>
    <xf numFmtId="0" fontId="4" fillId="0" borderId="0" xfId="0" applyFont="1" applyFill="1"/>
    <xf numFmtId="0" fontId="1" fillId="0" borderId="0" xfId="0" applyFont="1" applyFill="1"/>
    <xf numFmtId="0" fontId="2" fillId="0" borderId="2" xfId="0" applyFont="1" applyFill="1" applyBorder="1" applyAlignment="1" applyProtection="1">
      <alignment horizontal="center"/>
    </xf>
    <xf numFmtId="0" fontId="2" fillId="0" borderId="5" xfId="0" applyFont="1" applyFill="1" applyBorder="1" applyAlignment="1" applyProtection="1">
      <alignment horizontal="center"/>
    </xf>
    <xf numFmtId="0" fontId="2" fillId="0" borderId="6"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8" xfId="0" applyFont="1" applyFill="1" applyBorder="1" applyAlignment="1" applyProtection="1">
      <alignment horizontal="center"/>
    </xf>
    <xf numFmtId="164" fontId="2" fillId="0" borderId="10" xfId="0" applyNumberFormat="1" applyFont="1" applyFill="1" applyBorder="1" applyAlignment="1" applyProtection="1">
      <alignment horizontal="center"/>
    </xf>
    <xf numFmtId="0" fontId="1" fillId="0" borderId="0" xfId="0" applyFont="1" applyFill="1" applyAlignment="1">
      <alignment horizontal="right"/>
    </xf>
    <xf numFmtId="0" fontId="3" fillId="0" borderId="2" xfId="0" applyFont="1" applyFill="1" applyBorder="1" applyAlignment="1">
      <alignment horizontal="center"/>
    </xf>
    <xf numFmtId="3" fontId="7" fillId="0" borderId="5" xfId="0" applyNumberFormat="1" applyFont="1" applyFill="1" applyBorder="1" applyAlignment="1">
      <alignment horizontal="right" vertical="center"/>
    </xf>
    <xf numFmtId="3" fontId="7" fillId="0" borderId="9" xfId="0" applyNumberFormat="1" applyFont="1" applyFill="1" applyBorder="1" applyAlignment="1">
      <alignment horizontal="right" vertical="center"/>
    </xf>
    <xf numFmtId="5" fontId="3" fillId="2" borderId="9" xfId="0" quotePrefix="1" applyNumberFormat="1" applyFont="1" applyFill="1" applyBorder="1" applyAlignment="1">
      <alignment horizontal="center" wrapText="1"/>
    </xf>
    <xf numFmtId="7" fontId="1" fillId="0" borderId="0" xfId="0" applyNumberFormat="1" applyFont="1" applyFill="1"/>
    <xf numFmtId="37" fontId="2"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right"/>
    </xf>
    <xf numFmtId="7" fontId="5" fillId="0" borderId="9" xfId="2" applyNumberFormat="1" applyFont="1" applyFill="1" applyBorder="1" applyAlignment="1" applyProtection="1">
      <alignment horizontal="right"/>
    </xf>
    <xf numFmtId="37" fontId="2" fillId="2" borderId="9" xfId="0" applyNumberFormat="1" applyFont="1" applyFill="1" applyBorder="1" applyAlignment="1" applyProtection="1">
      <alignment horizontal="right"/>
    </xf>
    <xf numFmtId="0" fontId="2" fillId="0" borderId="7" xfId="0" quotePrefix="1" applyFont="1" applyFill="1" applyBorder="1" applyAlignment="1" applyProtection="1">
      <alignment horizontal="center"/>
    </xf>
    <xf numFmtId="4" fontId="8" fillId="0" borderId="0" xfId="0" applyNumberFormat="1" applyFont="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1" fillId="0" borderId="0" xfId="0" applyFont="1" applyFill="1" applyAlignment="1">
      <alignment horizontal="center"/>
    </xf>
    <xf numFmtId="0" fontId="2" fillId="0" borderId="4" xfId="0" applyFont="1" applyFill="1" applyBorder="1" applyAlignment="1">
      <alignment horizontal="center"/>
    </xf>
    <xf numFmtId="9" fontId="1" fillId="0" borderId="0" xfId="1" applyFont="1" applyFill="1"/>
    <xf numFmtId="0" fontId="9" fillId="0" borderId="0" xfId="0" applyFont="1" applyFill="1"/>
    <xf numFmtId="0" fontId="10" fillId="0" borderId="12" xfId="0" applyFont="1" applyBorder="1" applyAlignment="1">
      <alignment vertical="center"/>
    </xf>
    <xf numFmtId="0" fontId="5" fillId="0" borderId="13" xfId="0" applyFont="1" applyBorder="1" applyAlignment="1">
      <alignment horizontal="right"/>
    </xf>
    <xf numFmtId="0" fontId="5" fillId="0" borderId="14" xfId="0" applyFont="1" applyBorder="1" applyAlignment="1">
      <alignment horizontal="right"/>
    </xf>
    <xf numFmtId="3" fontId="5" fillId="0" borderId="13" xfId="0" applyNumberFormat="1" applyFont="1" applyBorder="1" applyAlignment="1">
      <alignment horizontal="center"/>
    </xf>
    <xf numFmtId="0" fontId="5" fillId="0" borderId="13" xfId="0" applyFont="1" applyBorder="1"/>
    <xf numFmtId="3" fontId="5" fillId="0" borderId="14" xfId="0" applyNumberFormat="1" applyFont="1" applyBorder="1" applyAlignment="1">
      <alignment horizontal="center"/>
    </xf>
    <xf numFmtId="0" fontId="5" fillId="0" borderId="23" xfId="0" applyFont="1" applyBorder="1" applyAlignment="1">
      <alignment horizontal="center"/>
    </xf>
    <xf numFmtId="0" fontId="11" fillId="0" borderId="0" xfId="0" applyFont="1" applyFill="1"/>
    <xf numFmtId="0" fontId="12" fillId="0" borderId="0" xfId="0" applyFont="1" applyFill="1"/>
    <xf numFmtId="0" fontId="11" fillId="0" borderId="0" xfId="0" applyFont="1" applyFill="1" applyAlignment="1">
      <alignment horizontal="right"/>
    </xf>
    <xf numFmtId="0" fontId="11" fillId="0" borderId="0" xfId="0" applyFont="1" applyFill="1" applyAlignment="1">
      <alignment horizontal="center"/>
    </xf>
    <xf numFmtId="0" fontId="13" fillId="0" borderId="0" xfId="0" quotePrefix="1" applyFont="1" applyFill="1" applyAlignment="1">
      <alignment horizontal="left"/>
    </xf>
    <xf numFmtId="9" fontId="14" fillId="0" borderId="0" xfId="1" applyFont="1" applyFill="1"/>
    <xf numFmtId="5" fontId="11" fillId="0" borderId="0" xfId="0" quotePrefix="1" applyNumberFormat="1" applyFont="1" applyFill="1" applyBorder="1" applyAlignment="1">
      <alignment horizontal="center"/>
    </xf>
    <xf numFmtId="7" fontId="11" fillId="0" borderId="0" xfId="0" applyNumberFormat="1" applyFont="1" applyFill="1"/>
    <xf numFmtId="9" fontId="11" fillId="0" borderId="0" xfId="1" applyFont="1" applyFill="1"/>
    <xf numFmtId="0" fontId="13" fillId="0" borderId="0" xfId="0" applyFont="1" applyFill="1"/>
    <xf numFmtId="37" fontId="14" fillId="0" borderId="0" xfId="0" applyNumberFormat="1" applyFont="1" applyFill="1"/>
    <xf numFmtId="9" fontId="14" fillId="0" borderId="0" xfId="1" applyFont="1" applyFill="1" applyBorder="1" applyAlignment="1">
      <alignment horizontal="center"/>
    </xf>
    <xf numFmtId="0" fontId="15" fillId="0" borderId="0" xfId="0" applyFont="1"/>
    <xf numFmtId="0" fontId="16" fillId="0" borderId="0" xfId="0" applyFont="1" applyAlignment="1">
      <alignment horizontal="left"/>
    </xf>
    <xf numFmtId="0" fontId="17" fillId="0" borderId="0" xfId="0" applyFont="1" applyFill="1" applyAlignment="1">
      <alignment horizontal="left"/>
    </xf>
    <xf numFmtId="0" fontId="18" fillId="0" borderId="0" xfId="0" applyFont="1" applyFill="1"/>
    <xf numFmtId="1" fontId="5" fillId="0" borderId="15" xfId="0" applyNumberFormat="1" applyFont="1" applyBorder="1" applyAlignment="1">
      <alignment horizontal="center"/>
    </xf>
    <xf numFmtId="1" fontId="5" fillId="0" borderId="0" xfId="0" applyNumberFormat="1" applyFont="1" applyBorder="1" applyAlignment="1">
      <alignment horizontal="center"/>
    </xf>
    <xf numFmtId="1" fontId="5" fillId="0" borderId="19" xfId="0" applyNumberFormat="1" applyFont="1" applyBorder="1" applyAlignment="1">
      <alignment horizontal="center"/>
    </xf>
    <xf numFmtId="1" fontId="2" fillId="0" borderId="17" xfId="0" applyNumberFormat="1" applyFont="1" applyBorder="1" applyAlignment="1">
      <alignment horizontal="center"/>
    </xf>
    <xf numFmtId="1" fontId="2" fillId="0" borderId="21" xfId="0" applyNumberFormat="1" applyFont="1" applyBorder="1" applyAlignment="1">
      <alignment horizontal="center"/>
    </xf>
    <xf numFmtId="1" fontId="2" fillId="0" borderId="18" xfId="0" applyNumberFormat="1" applyFont="1" applyBorder="1" applyAlignment="1">
      <alignment horizontal="center"/>
    </xf>
    <xf numFmtId="1" fontId="5" fillId="0" borderId="16" xfId="0" applyNumberFormat="1" applyFont="1" applyBorder="1" applyAlignment="1">
      <alignment horizontal="center"/>
    </xf>
    <xf numFmtId="1" fontId="5" fillId="0" borderId="22" xfId="0" applyNumberFormat="1" applyFont="1" applyBorder="1" applyAlignment="1">
      <alignment horizontal="center"/>
    </xf>
    <xf numFmtId="1" fontId="5" fillId="0" borderId="20" xfId="0" applyNumberFormat="1" applyFont="1" applyBorder="1" applyAlignment="1">
      <alignment horizontal="center"/>
    </xf>
    <xf numFmtId="0" fontId="3" fillId="0" borderId="0" xfId="0" applyFont="1" applyFill="1" applyBorder="1" applyAlignment="1">
      <alignment horizontal="center"/>
    </xf>
    <xf numFmtId="0" fontId="3" fillId="0" borderId="11" xfId="0" applyFont="1" applyFill="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4" Type="http://schemas.openxmlformats.org/officeDocument/2006/relationships/styles" Target="styles.xml" />
  <Relationship Id="rId5"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6"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abSelected="1" workbookViewId="0">
      <selection activeCell="B27" sqref="B27"/>
    </sheetView>
  </sheetViews>
  <sheetFormatPr defaultRowHeight="12.75" x14ac:dyDescent="0.2"/>
  <cols>
    <col min="2" max="2" width="58.5703125" customWidth="1"/>
  </cols>
  <sheetData>
    <row r="1" spans="1:6" x14ac:dyDescent="0.2">
      <c r="B1" s="48" t="s">
        <v>35</v>
      </c>
    </row>
    <row r="2" spans="1:6" x14ac:dyDescent="0.2">
      <c r="B2" s="47" t="s">
        <v>36</v>
      </c>
    </row>
    <row r="3" spans="1:6" x14ac:dyDescent="0.2">
      <c r="B3" s="47" t="s">
        <v>37</v>
      </c>
    </row>
    <row r="4" spans="1:6" x14ac:dyDescent="0.2">
      <c r="B4" s="47" t="s">
        <v>38</v>
      </c>
    </row>
    <row r="5" spans="1:6" x14ac:dyDescent="0.2">
      <c r="B5" s="47" t="s">
        <v>39</v>
      </c>
    </row>
    <row r="6" spans="1:6" x14ac:dyDescent="0.2">
      <c r="B6" s="47" t="s">
        <v>40</v>
      </c>
    </row>
    <row r="8" spans="1:6" ht="20.25" x14ac:dyDescent="0.3">
      <c r="A8" s="27"/>
    </row>
    <row r="11" spans="1:6" ht="13.5" thickBot="1" x14ac:dyDescent="0.25"/>
    <row r="12" spans="1:6" ht="15.75" x14ac:dyDescent="0.25">
      <c r="B12" s="54"/>
      <c r="C12" s="55"/>
      <c r="D12" s="55"/>
      <c r="E12" s="55"/>
      <c r="F12" s="56"/>
    </row>
    <row r="13" spans="1:6" ht="15.75" x14ac:dyDescent="0.25">
      <c r="B13" s="51" t="s">
        <v>18</v>
      </c>
      <c r="C13" s="52"/>
      <c r="D13" s="52"/>
      <c r="E13" s="52"/>
      <c r="F13" s="53"/>
    </row>
    <row r="14" spans="1:6" ht="16.5" thickBot="1" x14ac:dyDescent="0.3">
      <c r="B14" s="57" t="s">
        <v>19</v>
      </c>
      <c r="C14" s="58"/>
      <c r="D14" s="58"/>
      <c r="E14" s="58"/>
      <c r="F14" s="59"/>
    </row>
    <row r="15" spans="1:6" ht="16.5" thickBot="1" x14ac:dyDescent="0.3">
      <c r="B15" s="28"/>
      <c r="C15" s="34" t="s">
        <v>27</v>
      </c>
      <c r="D15" s="34" t="s">
        <v>28</v>
      </c>
      <c r="E15" s="34" t="s">
        <v>29</v>
      </c>
      <c r="F15" s="34" t="s">
        <v>26</v>
      </c>
    </row>
    <row r="16" spans="1:6" ht="15.75" x14ac:dyDescent="0.25">
      <c r="B16" s="29" t="s">
        <v>22</v>
      </c>
      <c r="C16" s="31">
        <v>1987</v>
      </c>
      <c r="D16" s="31">
        <v>1186.31</v>
      </c>
      <c r="E16" s="31">
        <v>81.05</v>
      </c>
      <c r="F16" s="31">
        <f>SUM(C16:E16)</f>
        <v>3254.36</v>
      </c>
    </row>
    <row r="17" spans="2:6" ht="15.75" x14ac:dyDescent="0.25">
      <c r="B17" s="29" t="s">
        <v>23</v>
      </c>
      <c r="C17" s="31">
        <v>256.89999999999998</v>
      </c>
      <c r="D17" s="31">
        <v>810.33</v>
      </c>
      <c r="E17" s="31">
        <v>49.37</v>
      </c>
      <c r="F17" s="31">
        <f t="shared" ref="F17:F22" si="0">SUM(C17:E17)</f>
        <v>1116.5999999999999</v>
      </c>
    </row>
    <row r="18" spans="2:6" ht="15.75" x14ac:dyDescent="0.25">
      <c r="B18" s="29" t="s">
        <v>20</v>
      </c>
      <c r="C18" s="31">
        <v>5377.83</v>
      </c>
      <c r="D18" s="31">
        <v>5881.11</v>
      </c>
      <c r="E18" s="31">
        <v>492.22</v>
      </c>
      <c r="F18" s="31">
        <f t="shared" si="0"/>
        <v>11751.159999999998</v>
      </c>
    </row>
    <row r="19" spans="2:6" ht="15.75" x14ac:dyDescent="0.25">
      <c r="B19" s="29"/>
      <c r="C19" s="29"/>
      <c r="D19" s="29"/>
      <c r="E19" s="29"/>
      <c r="F19" s="32"/>
    </row>
    <row r="20" spans="2:6" ht="15.75" x14ac:dyDescent="0.25">
      <c r="B20" s="29" t="s">
        <v>24</v>
      </c>
      <c r="C20" s="31">
        <v>448.18</v>
      </c>
      <c r="D20" s="31">
        <v>357.88</v>
      </c>
      <c r="E20" s="31">
        <v>23.07</v>
      </c>
      <c r="F20" s="31">
        <f t="shared" si="0"/>
        <v>829.13</v>
      </c>
    </row>
    <row r="21" spans="2:6" ht="15.75" x14ac:dyDescent="0.25">
      <c r="B21" s="29" t="s">
        <v>25</v>
      </c>
      <c r="C21" s="31">
        <v>265.46273502644294</v>
      </c>
      <c r="D21" s="31">
        <v>268.79251752144944</v>
      </c>
      <c r="E21" s="31">
        <v>13.112979468438841</v>
      </c>
      <c r="F21" s="31">
        <f t="shared" si="0"/>
        <v>547.36823201633126</v>
      </c>
    </row>
    <row r="22" spans="2:6" ht="16.5" thickBot="1" x14ac:dyDescent="0.3">
      <c r="B22" s="30" t="s">
        <v>21</v>
      </c>
      <c r="C22" s="33">
        <v>755.07058617315136</v>
      </c>
      <c r="D22" s="33">
        <v>1065.1690337887455</v>
      </c>
      <c r="E22" s="33">
        <v>111.09886973977009</v>
      </c>
      <c r="F22" s="33">
        <f t="shared" si="0"/>
        <v>1931.3384897016672</v>
      </c>
    </row>
  </sheetData>
  <mergeCells count="3">
    <mergeCell ref="B13:F13"/>
    <mergeCell ref="B12:F12"/>
    <mergeCell ref="B14:F1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topLeftCell="A4" zoomScale="80" zoomScaleNormal="80" workbookViewId="0">
      <selection sqref="A1:A6"/>
    </sheetView>
  </sheetViews>
  <sheetFormatPr defaultRowHeight="15.75" x14ac:dyDescent="0.25"/>
  <cols>
    <col min="1" max="1" width="17.28515625" style="2" customWidth="1"/>
    <col min="2" max="5" width="16" style="2" bestFit="1" customWidth="1"/>
    <col min="6" max="6" width="12.7109375" style="2" bestFit="1" customWidth="1"/>
    <col min="7" max="7" width="4.42578125" style="2" customWidth="1"/>
    <col min="8" max="8" width="17.7109375" style="24" bestFit="1" customWidth="1"/>
    <col min="9" max="10" width="16" style="2" bestFit="1" customWidth="1"/>
    <col min="11" max="11" width="16" style="2" customWidth="1"/>
    <col min="12" max="12" width="16" style="2" bestFit="1" customWidth="1"/>
    <col min="13" max="13" width="12.7109375" style="2" bestFit="1" customWidth="1"/>
    <col min="14" max="14" width="5.28515625" style="2" bestFit="1" customWidth="1"/>
    <col min="15" max="15" width="17.7109375" style="24" bestFit="1" customWidth="1"/>
    <col min="16" max="17" width="16" style="2" bestFit="1" customWidth="1"/>
    <col min="18" max="18" width="16" style="2" customWidth="1"/>
    <col min="19" max="19" width="16" style="2" bestFit="1" customWidth="1"/>
    <col min="20" max="20" width="12.7109375" style="2" bestFit="1" customWidth="1"/>
    <col min="21" max="21" width="5.28515625" style="2" customWidth="1"/>
    <col min="22" max="22" width="13" style="9" bestFit="1" customWidth="1"/>
    <col min="23" max="16384" width="9.140625" style="2"/>
  </cols>
  <sheetData>
    <row r="1" spans="1:22" x14ac:dyDescent="0.25">
      <c r="A1" s="49" t="s">
        <v>35</v>
      </c>
    </row>
    <row r="2" spans="1:22" x14ac:dyDescent="0.25">
      <c r="A2" s="50" t="s">
        <v>36</v>
      </c>
    </row>
    <row r="3" spans="1:22" x14ac:dyDescent="0.25">
      <c r="A3" s="50" t="s">
        <v>37</v>
      </c>
    </row>
    <row r="4" spans="1:22" x14ac:dyDescent="0.25">
      <c r="A4" s="50" t="s">
        <v>38</v>
      </c>
    </row>
    <row r="5" spans="1:22" x14ac:dyDescent="0.25">
      <c r="A5" s="50" t="s">
        <v>39</v>
      </c>
    </row>
    <row r="6" spans="1:22" x14ac:dyDescent="0.25">
      <c r="A6" s="50" t="s">
        <v>41</v>
      </c>
    </row>
    <row r="8" spans="1:22" ht="20.25" x14ac:dyDescent="0.3">
      <c r="A8" s="27"/>
    </row>
    <row r="9" spans="1:22" x14ac:dyDescent="0.25">
      <c r="A9" s="1"/>
    </row>
    <row r="11" spans="1:22" x14ac:dyDescent="0.25">
      <c r="B11" s="60" t="s">
        <v>6</v>
      </c>
      <c r="C11" s="60"/>
      <c r="D11" s="60"/>
      <c r="E11" s="60"/>
      <c r="F11" s="60"/>
      <c r="I11" s="61" t="s">
        <v>7</v>
      </c>
      <c r="J11" s="61"/>
      <c r="K11" s="61"/>
      <c r="L11" s="61"/>
      <c r="M11" s="61"/>
      <c r="P11" s="61" t="s">
        <v>8</v>
      </c>
      <c r="Q11" s="61"/>
      <c r="R11" s="61"/>
      <c r="S11" s="61"/>
      <c r="T11" s="61"/>
    </row>
    <row r="12" spans="1:22" s="24" customFormat="1" x14ac:dyDescent="0.25">
      <c r="A12" s="21"/>
      <c r="B12" s="3"/>
      <c r="C12" s="22"/>
      <c r="D12" s="23"/>
      <c r="E12" s="3"/>
      <c r="F12" s="3" t="s">
        <v>9</v>
      </c>
      <c r="H12" s="21"/>
      <c r="I12" s="3"/>
      <c r="J12" s="22"/>
      <c r="K12" s="23"/>
      <c r="L12" s="3"/>
      <c r="M12" s="3" t="s">
        <v>9</v>
      </c>
      <c r="O12" s="21"/>
      <c r="P12" s="3"/>
      <c r="Q12" s="22"/>
      <c r="R12" s="23"/>
      <c r="S12" s="3"/>
      <c r="T12" s="3" t="s">
        <v>9</v>
      </c>
    </row>
    <row r="13" spans="1:22" s="24" customFormat="1" x14ac:dyDescent="0.25">
      <c r="A13" s="25"/>
      <c r="B13" s="4" t="s">
        <v>3</v>
      </c>
      <c r="C13" s="4" t="s">
        <v>4</v>
      </c>
      <c r="D13" s="4" t="s">
        <v>15</v>
      </c>
      <c r="E13" s="4" t="s">
        <v>5</v>
      </c>
      <c r="F13" s="4" t="s">
        <v>10</v>
      </c>
      <c r="H13" s="25"/>
      <c r="I13" s="4" t="s">
        <v>3</v>
      </c>
      <c r="J13" s="4" t="s">
        <v>4</v>
      </c>
      <c r="K13" s="4" t="s">
        <v>15</v>
      </c>
      <c r="L13" s="4" t="s">
        <v>5</v>
      </c>
      <c r="M13" s="4" t="s">
        <v>10</v>
      </c>
      <c r="O13" s="25"/>
      <c r="P13" s="4" t="s">
        <v>3</v>
      </c>
      <c r="Q13" s="4" t="s">
        <v>4</v>
      </c>
      <c r="R13" s="4" t="s">
        <v>15</v>
      </c>
      <c r="S13" s="4" t="s">
        <v>5</v>
      </c>
      <c r="T13" s="4" t="s">
        <v>10</v>
      </c>
    </row>
    <row r="14" spans="1:22" s="24" customFormat="1" x14ac:dyDescent="0.25">
      <c r="A14" s="25"/>
      <c r="B14" s="4" t="s">
        <v>0</v>
      </c>
      <c r="C14" s="4" t="s">
        <v>0</v>
      </c>
      <c r="D14" s="4" t="s">
        <v>30</v>
      </c>
      <c r="E14" s="4" t="s">
        <v>0</v>
      </c>
      <c r="F14" s="4" t="s">
        <v>11</v>
      </c>
      <c r="H14" s="25"/>
      <c r="I14" s="4" t="s">
        <v>0</v>
      </c>
      <c r="J14" s="4" t="s">
        <v>0</v>
      </c>
      <c r="K14" s="4" t="s">
        <v>30</v>
      </c>
      <c r="L14" s="4" t="s">
        <v>0</v>
      </c>
      <c r="M14" s="4" t="s">
        <v>11</v>
      </c>
      <c r="O14" s="25"/>
      <c r="P14" s="4" t="s">
        <v>0</v>
      </c>
      <c r="Q14" s="4" t="s">
        <v>0</v>
      </c>
      <c r="R14" s="4" t="s">
        <v>30</v>
      </c>
      <c r="S14" s="4" t="s">
        <v>0</v>
      </c>
      <c r="T14" s="4" t="s">
        <v>11</v>
      </c>
      <c r="V14" s="10" t="s">
        <v>13</v>
      </c>
    </row>
    <row r="15" spans="1:22" s="24" customFormat="1" ht="16.5" thickBot="1" x14ac:dyDescent="0.3">
      <c r="A15" s="5" t="s">
        <v>1</v>
      </c>
      <c r="B15" s="6" t="s">
        <v>2</v>
      </c>
      <c r="C15" s="6" t="s">
        <v>2</v>
      </c>
      <c r="D15" s="7" t="s">
        <v>2</v>
      </c>
      <c r="E15" s="6" t="s">
        <v>2</v>
      </c>
      <c r="F15" s="19" t="s">
        <v>16</v>
      </c>
      <c r="H15" s="5" t="s">
        <v>1</v>
      </c>
      <c r="I15" s="6" t="s">
        <v>2</v>
      </c>
      <c r="J15" s="6" t="s">
        <v>2</v>
      </c>
      <c r="K15" s="7" t="s">
        <v>2</v>
      </c>
      <c r="L15" s="6" t="s">
        <v>2</v>
      </c>
      <c r="M15" s="19" t="s">
        <v>16</v>
      </c>
      <c r="O15" s="5" t="s">
        <v>1</v>
      </c>
      <c r="P15" s="6" t="s">
        <v>2</v>
      </c>
      <c r="Q15" s="6" t="s">
        <v>2</v>
      </c>
      <c r="R15" s="7" t="s">
        <v>2</v>
      </c>
      <c r="S15" s="6" t="s">
        <v>2</v>
      </c>
      <c r="T15" s="19" t="s">
        <v>16</v>
      </c>
      <c r="V15" s="13" t="s">
        <v>14</v>
      </c>
    </row>
    <row r="16" spans="1:22" ht="16.5" thickTop="1" x14ac:dyDescent="0.25">
      <c r="A16" s="8">
        <v>2015</v>
      </c>
      <c r="B16" s="15">
        <v>5882.796272950668</v>
      </c>
      <c r="C16" s="15">
        <v>76953.440127212525</v>
      </c>
      <c r="D16" s="15">
        <v>145890.80714358526</v>
      </c>
      <c r="E16" s="16">
        <f>SUM(B16:D16)</f>
        <v>228727.04354374844</v>
      </c>
      <c r="F16" s="17">
        <f>((E16*$D$28)/$V16)*$D$29</f>
        <v>2.7035483897920107</v>
      </c>
      <c r="G16" s="9"/>
      <c r="H16" s="8">
        <v>2015</v>
      </c>
      <c r="I16" s="15">
        <v>969.26818368308818</v>
      </c>
      <c r="J16" s="15">
        <v>2190.5837393281709</v>
      </c>
      <c r="K16" s="15">
        <f>D16</f>
        <v>145890.80714358526</v>
      </c>
      <c r="L16" s="16">
        <f>SUM(I16:K16)</f>
        <v>149050.65906659653</v>
      </c>
      <c r="M16" s="17">
        <f>((L16*$D$28)/$V16)*$D$29</f>
        <v>1.7617753592826033</v>
      </c>
      <c r="N16" s="9"/>
      <c r="O16" s="8">
        <v>2015</v>
      </c>
      <c r="P16" s="15">
        <v>3006.3748298781038</v>
      </c>
      <c r="Q16" s="15">
        <v>14091.066280492687</v>
      </c>
      <c r="R16" s="15">
        <f>D16</f>
        <v>145890.80714358526</v>
      </c>
      <c r="S16" s="16">
        <f>SUM(P16:R16)</f>
        <v>162988.24825395606</v>
      </c>
      <c r="T16" s="17">
        <f>((S16*$D$28)/$V16)*$D$29</f>
        <v>1.926517342658352</v>
      </c>
      <c r="V16" s="11">
        <v>57047280</v>
      </c>
    </row>
    <row r="17" spans="1:22" x14ac:dyDescent="0.25">
      <c r="A17" s="8">
        <v>2016</v>
      </c>
      <c r="B17" s="15">
        <v>9116.956195829538</v>
      </c>
      <c r="C17" s="15">
        <v>85781.425071868362</v>
      </c>
      <c r="D17" s="15">
        <v>144367.81977152743</v>
      </c>
      <c r="E17" s="16">
        <f t="shared" ref="E17:E25" si="0">SUM(B17:D17)</f>
        <v>239266.20103922533</v>
      </c>
      <c r="F17" s="17">
        <f t="shared" ref="F17:F25" si="1">((E17*$D$28)/$V17)*$D$29</f>
        <v>2.7770341698686547</v>
      </c>
      <c r="G17" s="9"/>
      <c r="H17" s="8">
        <v>2016</v>
      </c>
      <c r="I17" s="15">
        <v>1990.3902099166148</v>
      </c>
      <c r="J17" s="15">
        <v>3961.2086841376581</v>
      </c>
      <c r="K17" s="15">
        <f t="shared" ref="K17:K25" si="2">D17</f>
        <v>144367.81977152743</v>
      </c>
      <c r="L17" s="16">
        <f t="shared" ref="L17:L25" si="3">SUM(I17:K17)</f>
        <v>150319.4186655817</v>
      </c>
      <c r="M17" s="17">
        <f t="shared" ref="M17:M25" si="4">((L17*$D$28)/$V17)*$D$29</f>
        <v>1.7446766831921947</v>
      </c>
      <c r="N17" s="9"/>
      <c r="O17" s="8">
        <v>2016</v>
      </c>
      <c r="P17" s="15">
        <v>4108.9645360124741</v>
      </c>
      <c r="Q17" s="15">
        <v>15934.573171329164</v>
      </c>
      <c r="R17" s="15">
        <f t="shared" ref="R17:R25" si="5">D17</f>
        <v>144367.81977152743</v>
      </c>
      <c r="S17" s="16">
        <f t="shared" ref="S17:S25" si="6">SUM(P17:R17)</f>
        <v>164411.35747886906</v>
      </c>
      <c r="T17" s="17">
        <f t="shared" ref="T17:T25" si="7">((S17*$D$28)/$V17)*$D$29</f>
        <v>1.9082342414023561</v>
      </c>
      <c r="V17" s="11">
        <v>58096732</v>
      </c>
    </row>
    <row r="18" spans="1:22" x14ac:dyDescent="0.25">
      <c r="A18" s="8">
        <v>2017</v>
      </c>
      <c r="B18" s="15">
        <v>10559.175084615268</v>
      </c>
      <c r="C18" s="15">
        <v>90116.633196786934</v>
      </c>
      <c r="D18" s="15">
        <v>146866.91855628832</v>
      </c>
      <c r="E18" s="16">
        <f t="shared" si="0"/>
        <v>247542.72683769051</v>
      </c>
      <c r="F18" s="17">
        <f t="shared" si="1"/>
        <v>2.8439152416855711</v>
      </c>
      <c r="G18" s="9"/>
      <c r="H18" s="8">
        <v>2017</v>
      </c>
      <c r="I18" s="15">
        <v>2992.2944085407112</v>
      </c>
      <c r="J18" s="15">
        <v>5906.019259523754</v>
      </c>
      <c r="K18" s="15">
        <f t="shared" si="2"/>
        <v>146866.91855628832</v>
      </c>
      <c r="L18" s="16">
        <f t="shared" si="3"/>
        <v>155765.23222435277</v>
      </c>
      <c r="M18" s="17">
        <f t="shared" si="4"/>
        <v>1.7895218482342474</v>
      </c>
      <c r="N18" s="9"/>
      <c r="O18" s="8">
        <v>2017</v>
      </c>
      <c r="P18" s="15">
        <v>5128.496073710091</v>
      </c>
      <c r="Q18" s="15">
        <v>17747.59545049358</v>
      </c>
      <c r="R18" s="15">
        <f t="shared" si="5"/>
        <v>146866.91855628832</v>
      </c>
      <c r="S18" s="16">
        <f t="shared" si="6"/>
        <v>169743.01008049201</v>
      </c>
      <c r="T18" s="17">
        <f t="shared" si="7"/>
        <v>1.9501067137150008</v>
      </c>
      <c r="V18" s="11">
        <v>58692836</v>
      </c>
    </row>
    <row r="19" spans="1:22" x14ac:dyDescent="0.25">
      <c r="A19" s="8">
        <v>2018</v>
      </c>
      <c r="B19" s="15">
        <v>12016.35736690954</v>
      </c>
      <c r="C19" s="15">
        <v>94551.22919987452</v>
      </c>
      <c r="D19" s="15">
        <v>147582.73327783338</v>
      </c>
      <c r="E19" s="16">
        <f t="shared" si="0"/>
        <v>254150.31984461745</v>
      </c>
      <c r="F19" s="17">
        <f t="shared" si="1"/>
        <v>2.8848791098572399</v>
      </c>
      <c r="G19" s="9"/>
      <c r="H19" s="8">
        <v>2018</v>
      </c>
      <c r="I19" s="15">
        <v>4020.9505518543656</v>
      </c>
      <c r="J19" s="15">
        <v>8069.8763799880244</v>
      </c>
      <c r="K19" s="15">
        <f t="shared" si="2"/>
        <v>147582.73327783338</v>
      </c>
      <c r="L19" s="16">
        <f t="shared" si="3"/>
        <v>159673.56020967578</v>
      </c>
      <c r="M19" s="17">
        <f t="shared" si="4"/>
        <v>1.8124664117167015</v>
      </c>
      <c r="N19" s="9"/>
      <c r="O19" s="8">
        <v>2018</v>
      </c>
      <c r="P19" s="15">
        <v>6125.802704830332</v>
      </c>
      <c r="Q19" s="15">
        <v>19600.601272741387</v>
      </c>
      <c r="R19" s="15">
        <f t="shared" si="5"/>
        <v>147582.73327783338</v>
      </c>
      <c r="S19" s="16">
        <f t="shared" si="6"/>
        <v>173309.1372554051</v>
      </c>
      <c r="T19" s="17">
        <f t="shared" si="7"/>
        <v>1.967244856985326</v>
      </c>
      <c r="V19" s="11">
        <v>59403853</v>
      </c>
    </row>
    <row r="20" spans="1:22" x14ac:dyDescent="0.25">
      <c r="A20" s="8">
        <v>2019</v>
      </c>
      <c r="B20" s="15">
        <v>13753.758151966373</v>
      </c>
      <c r="C20" s="15">
        <v>99106.889205646512</v>
      </c>
      <c r="D20" s="15">
        <v>147659.58515975246</v>
      </c>
      <c r="E20" s="16">
        <f t="shared" si="0"/>
        <v>260520.23251736534</v>
      </c>
      <c r="F20" s="17">
        <f t="shared" si="1"/>
        <v>2.9260485941635874</v>
      </c>
      <c r="G20" s="9"/>
      <c r="H20" s="8">
        <v>2019</v>
      </c>
      <c r="I20" s="15">
        <v>5105.7831134118142</v>
      </c>
      <c r="J20" s="15">
        <v>10512.898707799992</v>
      </c>
      <c r="K20" s="15">
        <f t="shared" si="2"/>
        <v>147659.58515975246</v>
      </c>
      <c r="L20" s="16">
        <f t="shared" si="3"/>
        <v>163278.26698096425</v>
      </c>
      <c r="M20" s="17">
        <f t="shared" si="4"/>
        <v>1.8338696343873087</v>
      </c>
      <c r="N20" s="9"/>
      <c r="O20" s="8">
        <v>2019</v>
      </c>
      <c r="P20" s="15">
        <v>7101.4456017736165</v>
      </c>
      <c r="Q20" s="15">
        <v>21469.295493452704</v>
      </c>
      <c r="R20" s="15">
        <f t="shared" si="5"/>
        <v>147659.58515975246</v>
      </c>
      <c r="S20" s="16">
        <f t="shared" si="6"/>
        <v>176230.32625497878</v>
      </c>
      <c r="T20" s="17">
        <f t="shared" si="7"/>
        <v>1.9793414638266111</v>
      </c>
      <c r="V20" s="11">
        <v>60035965</v>
      </c>
    </row>
    <row r="21" spans="1:22" x14ac:dyDescent="0.25">
      <c r="A21" s="8">
        <v>2020</v>
      </c>
      <c r="B21" s="15">
        <v>15237.86950423198</v>
      </c>
      <c r="C21" s="15">
        <v>108728.03864308856</v>
      </c>
      <c r="D21" s="15">
        <v>147605.76292066049</v>
      </c>
      <c r="E21" s="16">
        <f t="shared" si="0"/>
        <v>271571.67106798105</v>
      </c>
      <c r="F21" s="17">
        <f t="shared" si="1"/>
        <v>3.0122890492394863</v>
      </c>
      <c r="G21" s="9"/>
      <c r="H21" s="8">
        <v>2020</v>
      </c>
      <c r="I21" s="15">
        <v>5710.5677192696712</v>
      </c>
      <c r="J21" s="15">
        <v>12355.872890871404</v>
      </c>
      <c r="K21" s="15">
        <f t="shared" si="2"/>
        <v>147605.76292066049</v>
      </c>
      <c r="L21" s="16">
        <f t="shared" si="3"/>
        <v>165672.20353080158</v>
      </c>
      <c r="M21" s="17">
        <f t="shared" si="4"/>
        <v>1.8376458873513499</v>
      </c>
      <c r="N21" s="9"/>
      <c r="O21" s="8">
        <v>2020</v>
      </c>
      <c r="P21" s="15">
        <v>7839.7906233563608</v>
      </c>
      <c r="Q21" s="15">
        <v>23371.268138244923</v>
      </c>
      <c r="R21" s="15">
        <f t="shared" si="5"/>
        <v>147605.76292066049</v>
      </c>
      <c r="S21" s="16">
        <f t="shared" si="6"/>
        <v>178816.82168226177</v>
      </c>
      <c r="T21" s="17">
        <f t="shared" si="7"/>
        <v>1.9834467698895231</v>
      </c>
      <c r="V21" s="11">
        <v>60791015</v>
      </c>
    </row>
    <row r="22" spans="1:22" x14ac:dyDescent="0.25">
      <c r="A22" s="8">
        <v>2021</v>
      </c>
      <c r="B22" s="15">
        <v>16409.657806470899</v>
      </c>
      <c r="C22" s="15">
        <v>114130.8730035612</v>
      </c>
      <c r="D22" s="15">
        <v>148146.34855195577</v>
      </c>
      <c r="E22" s="16">
        <f t="shared" si="0"/>
        <v>278686.87936198787</v>
      </c>
      <c r="F22" s="17">
        <f t="shared" si="1"/>
        <v>3.0696026580652584</v>
      </c>
      <c r="G22" s="9"/>
      <c r="H22" s="8">
        <v>2021</v>
      </c>
      <c r="I22" s="15">
        <v>6033.67425758429</v>
      </c>
      <c r="J22" s="15">
        <v>14280.462108356389</v>
      </c>
      <c r="K22" s="15">
        <f t="shared" si="2"/>
        <v>148146.34855195577</v>
      </c>
      <c r="L22" s="16">
        <f t="shared" si="3"/>
        <v>168460.48491789645</v>
      </c>
      <c r="M22" s="17">
        <f t="shared" si="4"/>
        <v>1.8555116533177893</v>
      </c>
      <c r="N22" s="9"/>
      <c r="O22" s="8">
        <v>2021</v>
      </c>
      <c r="P22" s="15">
        <v>8258.5495635011521</v>
      </c>
      <c r="Q22" s="15">
        <v>25273.428421683679</v>
      </c>
      <c r="R22" s="15">
        <f t="shared" si="5"/>
        <v>148146.34855195577</v>
      </c>
      <c r="S22" s="16">
        <f t="shared" si="6"/>
        <v>181678.32653714059</v>
      </c>
      <c r="T22" s="17">
        <f t="shared" si="7"/>
        <v>2.0010998556084907</v>
      </c>
      <c r="V22" s="11">
        <v>61218958</v>
      </c>
    </row>
    <row r="23" spans="1:22" x14ac:dyDescent="0.25">
      <c r="A23" s="8">
        <v>2022</v>
      </c>
      <c r="B23" s="15">
        <v>17558.145800929815</v>
      </c>
      <c r="C23" s="15">
        <v>119614.17988461768</v>
      </c>
      <c r="D23" s="15">
        <v>148704.45037445304</v>
      </c>
      <c r="E23" s="16">
        <f t="shared" si="0"/>
        <v>285876.77606000053</v>
      </c>
      <c r="F23" s="17">
        <f t="shared" si="1"/>
        <v>3.1126865756420177</v>
      </c>
      <c r="G23" s="9"/>
      <c r="H23" s="8">
        <v>2022</v>
      </c>
      <c r="I23" s="15">
        <v>6387.2076208844055</v>
      </c>
      <c r="J23" s="15">
        <v>16309.267039475009</v>
      </c>
      <c r="K23" s="15">
        <f t="shared" si="2"/>
        <v>148704.45037445304</v>
      </c>
      <c r="L23" s="16">
        <f t="shared" si="3"/>
        <v>171400.92503481245</v>
      </c>
      <c r="M23" s="17">
        <f t="shared" si="4"/>
        <v>1.8662493881507483</v>
      </c>
      <c r="N23" s="9"/>
      <c r="O23" s="8">
        <v>2022</v>
      </c>
      <c r="P23" s="15">
        <v>8699.447915733499</v>
      </c>
      <c r="Q23" s="15">
        <v>27193.116706187473</v>
      </c>
      <c r="R23" s="15">
        <f t="shared" si="5"/>
        <v>148704.45037445304</v>
      </c>
      <c r="S23" s="16">
        <f t="shared" si="6"/>
        <v>184597.01499637403</v>
      </c>
      <c r="T23" s="17">
        <f t="shared" si="7"/>
        <v>2.0099311962375173</v>
      </c>
      <c r="V23" s="11">
        <v>61929141</v>
      </c>
    </row>
    <row r="24" spans="1:22" x14ac:dyDescent="0.25">
      <c r="A24" s="8">
        <v>2023</v>
      </c>
      <c r="B24" s="15">
        <v>19083.442430005245</v>
      </c>
      <c r="C24" s="15">
        <v>125267.55830666867</v>
      </c>
      <c r="D24" s="15">
        <v>149280.7483577627</v>
      </c>
      <c r="E24" s="16">
        <f t="shared" si="0"/>
        <v>293631.74909443664</v>
      </c>
      <c r="F24" s="17">
        <f t="shared" si="1"/>
        <v>3.1492884270569088</v>
      </c>
      <c r="G24" s="9"/>
      <c r="H24" s="8">
        <v>2023</v>
      </c>
      <c r="I24" s="15">
        <v>6775.4397270125964</v>
      </c>
      <c r="J24" s="15">
        <v>18463.494534772253</v>
      </c>
      <c r="K24" s="15">
        <f t="shared" si="2"/>
        <v>149280.7483577627</v>
      </c>
      <c r="L24" s="16">
        <f t="shared" si="3"/>
        <v>174519.68261954756</v>
      </c>
      <c r="M24" s="17">
        <f t="shared" si="4"/>
        <v>1.8717758500652517</v>
      </c>
      <c r="N24" s="9"/>
      <c r="O24" s="8">
        <v>2023</v>
      </c>
      <c r="P24" s="15">
        <v>9163.8758374253939</v>
      </c>
      <c r="Q24" s="15">
        <v>29130.98362052759</v>
      </c>
      <c r="R24" s="15">
        <f t="shared" si="5"/>
        <v>149280.7483577627</v>
      </c>
      <c r="S24" s="16">
        <f t="shared" si="6"/>
        <v>187575.60781571569</v>
      </c>
      <c r="T24" s="17">
        <f t="shared" si="7"/>
        <v>2.0118045569459548</v>
      </c>
      <c r="V24" s="11">
        <v>62869810</v>
      </c>
    </row>
    <row r="25" spans="1:22" x14ac:dyDescent="0.25">
      <c r="A25" s="8">
        <v>2024</v>
      </c>
      <c r="B25" s="15">
        <v>20432.235292985464</v>
      </c>
      <c r="C25" s="15">
        <v>131154.6505674131</v>
      </c>
      <c r="D25" s="15">
        <v>149875.69740590514</v>
      </c>
      <c r="E25" s="16">
        <f t="shared" si="0"/>
        <v>301462.5832663037</v>
      </c>
      <c r="F25" s="17">
        <f t="shared" si="1"/>
        <v>3.1718687621471697</v>
      </c>
      <c r="G25" s="9"/>
      <c r="H25" s="8">
        <v>2024</v>
      </c>
      <c r="I25" s="15">
        <v>7208.0259847240404</v>
      </c>
      <c r="J25" s="15">
        <v>20774.572421853638</v>
      </c>
      <c r="K25" s="15">
        <f t="shared" si="2"/>
        <v>149875.69740590514</v>
      </c>
      <c r="L25" s="16">
        <f t="shared" si="3"/>
        <v>177858.29581248283</v>
      </c>
      <c r="M25" s="17">
        <f t="shared" si="4"/>
        <v>1.8713538723908454</v>
      </c>
      <c r="N25" s="9"/>
      <c r="O25" s="8">
        <v>2024</v>
      </c>
      <c r="P25" s="15">
        <v>9653.2437583838146</v>
      </c>
      <c r="Q25" s="15">
        <v>31087.592008463373</v>
      </c>
      <c r="R25" s="15">
        <f t="shared" si="5"/>
        <v>149875.69740590514</v>
      </c>
      <c r="S25" s="16">
        <f t="shared" si="6"/>
        <v>190616.53317275233</v>
      </c>
      <c r="T25" s="17">
        <f t="shared" si="7"/>
        <v>2.0055909445496476</v>
      </c>
      <c r="V25" s="11">
        <v>64086976</v>
      </c>
    </row>
    <row r="26" spans="1:22" x14ac:dyDescent="0.25">
      <c r="A26" s="8" t="s">
        <v>31</v>
      </c>
      <c r="B26" s="15">
        <f>SUM(B16:B25)</f>
        <v>140050.39390689481</v>
      </c>
      <c r="C26" s="15">
        <f t="shared" ref="C26:F26" si="8">SUM(C16:C25)</f>
        <v>1045404.917206738</v>
      </c>
      <c r="D26" s="18">
        <f t="shared" si="8"/>
        <v>1475980.8715197241</v>
      </c>
      <c r="E26" s="16">
        <f t="shared" si="8"/>
        <v>2661436.1826333571</v>
      </c>
      <c r="F26" s="17">
        <f t="shared" si="8"/>
        <v>29.651160977517904</v>
      </c>
      <c r="G26" s="9"/>
      <c r="H26" s="8" t="s">
        <v>31</v>
      </c>
      <c r="I26" s="15">
        <f>SUM(I16:I25)</f>
        <v>47193.601776881602</v>
      </c>
      <c r="J26" s="15">
        <f t="shared" ref="J26" si="9">SUM(J16:J25)</f>
        <v>112824.25576610629</v>
      </c>
      <c r="K26" s="15">
        <f t="shared" ref="K26" si="10">SUM(K16:K25)</f>
        <v>1475980.8715197241</v>
      </c>
      <c r="L26" s="16">
        <f t="shared" ref="L26" si="11">SUM(L16:L25)</f>
        <v>1635998.7290627118</v>
      </c>
      <c r="M26" s="17">
        <f t="shared" ref="M26" si="12">SUM(M16:M25)</f>
        <v>18.24484658808904</v>
      </c>
      <c r="N26" s="9"/>
      <c r="O26" s="8" t="s">
        <v>31</v>
      </c>
      <c r="P26" s="15">
        <f>SUM(P16:P25)</f>
        <v>69085.99144460485</v>
      </c>
      <c r="Q26" s="15">
        <f t="shared" ref="Q26" si="13">SUM(Q16:Q25)</f>
        <v>224899.52056361653</v>
      </c>
      <c r="R26" s="15">
        <f t="shared" ref="R26" si="14">SUM(R16:R25)</f>
        <v>1475980.8715197241</v>
      </c>
      <c r="S26" s="16">
        <f t="shared" ref="S26" si="15">SUM(S16:S25)</f>
        <v>1769966.3835279453</v>
      </c>
      <c r="T26" s="17">
        <f t="shared" ref="T26" si="16">SUM(T16:T25)</f>
        <v>19.743317941818781</v>
      </c>
      <c r="V26" s="12">
        <v>64864581</v>
      </c>
    </row>
    <row r="27" spans="1:22" s="35" customFormat="1" ht="18.75" x14ac:dyDescent="0.3">
      <c r="H27" s="38"/>
      <c r="O27" s="38"/>
      <c r="V27" s="37"/>
    </row>
    <row r="28" spans="1:22" s="35" customFormat="1" ht="18.75" x14ac:dyDescent="0.3">
      <c r="A28" s="39" t="s">
        <v>12</v>
      </c>
      <c r="D28" s="40">
        <v>0.56191461372645002</v>
      </c>
      <c r="H28" s="41"/>
      <c r="M28" s="42"/>
      <c r="N28" s="43"/>
      <c r="O28" s="38"/>
      <c r="T28" s="42"/>
      <c r="U28" s="43"/>
      <c r="V28" s="37"/>
    </row>
    <row r="29" spans="1:22" s="35" customFormat="1" ht="18.75" x14ac:dyDescent="0.3">
      <c r="A29" s="44" t="s">
        <v>17</v>
      </c>
      <c r="D29" s="45">
        <v>1200</v>
      </c>
      <c r="H29" s="46"/>
      <c r="M29" s="42"/>
      <c r="N29" s="43"/>
      <c r="O29" s="38"/>
      <c r="T29" s="42"/>
      <c r="U29" s="43"/>
      <c r="V29" s="37"/>
    </row>
    <row r="30" spans="1:22" x14ac:dyDescent="0.25">
      <c r="M30" s="14"/>
      <c r="N30" s="26"/>
      <c r="T30" s="14"/>
      <c r="U30" s="26"/>
    </row>
    <row r="31" spans="1:22" ht="20.25" x14ac:dyDescent="0.3">
      <c r="A31" s="36" t="s">
        <v>34</v>
      </c>
      <c r="M31" s="14"/>
      <c r="N31" s="26"/>
      <c r="T31" s="14"/>
      <c r="U31" s="26"/>
    </row>
    <row r="32" spans="1:22" ht="20.25" x14ac:dyDescent="0.3">
      <c r="A32" s="36" t="s">
        <v>33</v>
      </c>
      <c r="M32" s="14"/>
      <c r="N32" s="26"/>
      <c r="T32" s="14"/>
      <c r="U32" s="26"/>
    </row>
    <row r="33" spans="1:21" ht="20.25" x14ac:dyDescent="0.3">
      <c r="A33" s="36" t="s">
        <v>32</v>
      </c>
      <c r="M33" s="14"/>
      <c r="N33" s="26"/>
      <c r="T33" s="14"/>
      <c r="U33" s="26"/>
    </row>
    <row r="34" spans="1:21" x14ac:dyDescent="0.25">
      <c r="M34" s="14"/>
      <c r="N34" s="26"/>
      <c r="T34" s="14"/>
      <c r="U34" s="26"/>
    </row>
    <row r="35" spans="1:21" x14ac:dyDescent="0.25">
      <c r="E35" s="20"/>
      <c r="M35" s="14"/>
      <c r="N35" s="26"/>
      <c r="T35" s="14"/>
      <c r="U35" s="26"/>
    </row>
    <row r="36" spans="1:21" x14ac:dyDescent="0.25">
      <c r="M36" s="14"/>
      <c r="N36" s="26"/>
      <c r="T36" s="14"/>
      <c r="U36" s="26"/>
    </row>
    <row r="37" spans="1:21" x14ac:dyDescent="0.25">
      <c r="M37" s="14"/>
      <c r="N37" s="26"/>
      <c r="T37" s="14"/>
      <c r="U37" s="26"/>
    </row>
    <row r="38" spans="1:21" x14ac:dyDescent="0.25">
      <c r="M38" s="14"/>
      <c r="N38" s="26"/>
      <c r="T38" s="14"/>
      <c r="U38" s="26"/>
    </row>
    <row r="39" spans="1:21" x14ac:dyDescent="0.25">
      <c r="M39" s="14"/>
      <c r="N39" s="26"/>
      <c r="T39" s="14"/>
      <c r="U39" s="26"/>
    </row>
    <row r="40" spans="1:21" x14ac:dyDescent="0.25">
      <c r="M40" s="14"/>
      <c r="N40" s="26"/>
      <c r="T40" s="14"/>
      <c r="U40" s="26"/>
    </row>
    <row r="41" spans="1:21" x14ac:dyDescent="0.25">
      <c r="T41" s="14"/>
    </row>
    <row r="42" spans="1:21" x14ac:dyDescent="0.25">
      <c r="T42" s="14"/>
    </row>
  </sheetData>
  <mergeCells count="3">
    <mergeCell ref="B11:F11"/>
    <mergeCell ref="I11:M11"/>
    <mergeCell ref="P11:T11"/>
  </mergeCells>
  <pageMargins left="0.7" right="0.7" top="0.75" bottom="0.75" header="0.3" footer="0.3"/>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1-Economic and Ach. Potential</vt:lpstr>
      <vt:lpstr>2-ECCR Electric Rate Impact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