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08" windowWidth="22980" windowHeight="97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N31" i="1" l="1"/>
  <c r="I31" i="1"/>
  <c r="H31" i="1"/>
  <c r="C31" i="1"/>
  <c r="B31" i="1"/>
  <c r="P30" i="1"/>
  <c r="P29" i="1"/>
  <c r="P28" i="1"/>
  <c r="P27" i="1"/>
  <c r="O26" i="1"/>
  <c r="P26" i="1" s="1"/>
  <c r="P25" i="1"/>
  <c r="P24" i="1"/>
  <c r="P23" i="1"/>
  <c r="P22" i="1"/>
  <c r="P21" i="1"/>
  <c r="P20" i="1"/>
  <c r="P19" i="1"/>
  <c r="P18" i="1"/>
  <c r="P17" i="1"/>
  <c r="P16" i="1"/>
  <c r="P15" i="1"/>
  <c r="J15" i="1"/>
  <c r="P14" i="1"/>
  <c r="J14" i="1"/>
  <c r="P13" i="1"/>
  <c r="J13" i="1"/>
  <c r="P12" i="1"/>
  <c r="J12" i="1"/>
  <c r="D12" i="1"/>
  <c r="P11" i="1"/>
  <c r="J11" i="1"/>
  <c r="D11" i="1"/>
  <c r="P10" i="1"/>
  <c r="J10" i="1"/>
  <c r="J31" i="1" s="1"/>
  <c r="K31" i="1" s="1"/>
  <c r="D10" i="1"/>
  <c r="P9" i="1"/>
  <c r="J9" i="1"/>
  <c r="D9" i="1"/>
  <c r="D31" i="1" s="1"/>
  <c r="E31" i="1" s="1"/>
  <c r="N8" i="1"/>
  <c r="C8" i="1"/>
  <c r="I8" i="1" s="1"/>
  <c r="O8" i="1" s="1"/>
  <c r="P31" i="1" l="1"/>
  <c r="Q31" i="1" s="1"/>
  <c r="O31" i="1"/>
</calcChain>
</file>

<file path=xl/sharedStrings.xml><?xml version="1.0" encoding="utf-8"?>
<sst xmlns="http://schemas.openxmlformats.org/spreadsheetml/2006/main" count="61" uniqueCount="50">
  <si>
    <t>Staff's First Set of Interrogatories</t>
  </si>
  <si>
    <t>Docket No. 170007-EI</t>
  </si>
  <si>
    <t>Interrogatory No. 11</t>
  </si>
  <si>
    <t>Project Activity</t>
  </si>
  <si>
    <t>$ Increase</t>
  </si>
  <si>
    <t>% Increase</t>
  </si>
  <si>
    <t>Objective</t>
  </si>
  <si>
    <t>Cooling Canal Monitoring</t>
  </si>
  <si>
    <t>Monitoring - Compliance with EPU Monitoring requirements.</t>
  </si>
  <si>
    <t>Salinity Reduction Start Up Team</t>
  </si>
  <si>
    <t>Abatement and Remediation - Staffing to support projects related to regulatory requirements</t>
  </si>
  <si>
    <t>Sediment Removal</t>
  </si>
  <si>
    <t>Abatement - Mobilize to address sediment impacts to overall system efficiency and average CCS temperature</t>
  </si>
  <si>
    <t>PW-1 Point Well</t>
  </si>
  <si>
    <t>Abatement - provide water source with relatively low salinity and reduce CCS salinity</t>
  </si>
  <si>
    <t>L-31 Canal Seasonal Water Supply</t>
  </si>
  <si>
    <t>Administrative Hearing</t>
  </si>
  <si>
    <t>Regulatory - Defend applications and permits against challenge in DOAH process</t>
  </si>
  <si>
    <t xml:space="preserve">Monitoring Well Ground Water-TPGW 15&amp;16 </t>
  </si>
  <si>
    <t>Monitoring - Compliance with MDC Class 1 Monitoring requirements.</t>
  </si>
  <si>
    <t>Canal Remediation Project Core Team</t>
  </si>
  <si>
    <t>Monitoring/Abatement/Remediation - Staff to carry out compliance activities</t>
  </si>
  <si>
    <t xml:space="preserve">Interceptor Ditch Revision 3D model </t>
  </si>
  <si>
    <t>Compliance with CA requirement.</t>
  </si>
  <si>
    <t>Monitoring &amp; Reporting Insturmentation</t>
  </si>
  <si>
    <t>Monitoring - compliance with various monitoring requirements</t>
  </si>
  <si>
    <t xml:space="preserve">Monthly/Quartely Miami-Dade Permit Monitoring </t>
  </si>
  <si>
    <t>Yearly Continous Surface Electromanetic Mapping</t>
  </si>
  <si>
    <t>Monitoring - compliance with CA and CO monitoring requirements</t>
  </si>
  <si>
    <t xml:space="preserve">Gound Water Monitoring Cluster Well </t>
  </si>
  <si>
    <t>Monitoring - compliance with CA monitoring requirements</t>
  </si>
  <si>
    <t>Settlement to Miami Dade &amp; Pemit Fees</t>
  </si>
  <si>
    <t>Compliance - compliance with CA  requirements and associated fees</t>
  </si>
  <si>
    <t>Aquifer Performance Test Well</t>
  </si>
  <si>
    <t>Remediation - compliance with CA monitoring requirements</t>
  </si>
  <si>
    <t>Recovery Well System</t>
  </si>
  <si>
    <t>Remediation - compliance with CA and CO monitoring requirements</t>
  </si>
  <si>
    <t>Underground Injection Control Deep Injection Well</t>
  </si>
  <si>
    <t>Turning Basin Well TB 1</t>
  </si>
  <si>
    <t>Remediation - compliance with CO  requirements</t>
  </si>
  <si>
    <t>Nutrient Management Plan</t>
  </si>
  <si>
    <t>Compliance - compliance with CO  requirements and associated fees</t>
  </si>
  <si>
    <t>Consent Order Monitoring / Mitigation</t>
  </si>
  <si>
    <t>Monitoring - compliance with  CO monitoring requirements</t>
  </si>
  <si>
    <t>Consent Order Ground Water Cluster Monioring Wells</t>
  </si>
  <si>
    <t>Consent Order Levee Inspection/Repairs</t>
  </si>
  <si>
    <t>Total</t>
  </si>
  <si>
    <t>Florida Power &amp; Light Company</t>
  </si>
  <si>
    <t>Attachment No. 1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</si>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</sst>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_);[Red]\(&quot;$&quot;#,##0\)"/>
  </numFmts>
  <fonts count="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6" fontId="0" fillId="0" borderId="1" xfId="0" applyNumberFormat="1" applyBorder="1"/>
    <xf numFmtId="9" fontId="0" fillId="0" borderId="1" xfId="1" applyFont="1" applyBorder="1" applyAlignment="1">
      <alignment horizontal="center"/>
    </xf>
    <xf numFmtId="6" fontId="0" fillId="0" borderId="1" xfId="0" applyNumberFormat="1" applyBorder="1" applyAlignment="1">
      <alignment wrapText="1"/>
    </xf>
    <xf numFmtId="6" fontId="0" fillId="0" borderId="0" xfId="0" applyNumberFormat="1"/>
    <xf numFmtId="0" fontId="4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6" fontId="5" fillId="0" borderId="2" xfId="0" applyNumberFormat="1" applyFont="1" applyBorder="1"/>
    <xf numFmtId="6" fontId="2" fillId="0" borderId="2" xfId="0" applyNumberFormat="1" applyFont="1" applyBorder="1"/>
    <xf numFmtId="9" fontId="2" fillId="0" borderId="2" xfId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tabSelected="1" workbookViewId="0">
      <selection activeCell="A5" sqref="A5"/>
    </sheetView>
  </sheetViews>
  <sheetFormatPr defaultRowHeight="13.2" x14ac:dyDescent="0.25"/>
  <cols>
    <col min="1" max="1" width="50.33203125" bestFit="1" customWidth="1"/>
    <col min="2" max="3" width="10.6640625" bestFit="1" customWidth="1"/>
    <col min="4" max="5" width="10.6640625" customWidth="1"/>
    <col min="6" max="6" width="92.6640625" customWidth="1"/>
    <col min="7" max="7" width="4" customWidth="1"/>
    <col min="8" max="8" width="10.6640625" customWidth="1"/>
    <col min="9" max="9" width="11.6640625" bestFit="1" customWidth="1"/>
    <col min="10" max="11" width="11.6640625" customWidth="1"/>
    <col min="12" max="12" width="71.6640625" customWidth="1"/>
    <col min="13" max="13" width="4.44140625" customWidth="1"/>
    <col min="14" max="14" width="11.6640625" customWidth="1"/>
    <col min="15" max="15" width="11.6640625" bestFit="1" customWidth="1"/>
    <col min="16" max="16" width="12.44140625" bestFit="1" customWidth="1"/>
    <col min="17" max="17" width="10.6640625" bestFit="1" customWidth="1"/>
    <col min="18" max="18" width="63.5546875" customWidth="1"/>
  </cols>
  <sheetData>
    <row r="1" spans="1:18" x14ac:dyDescent="0.25">
      <c r="A1" s="1" t="s">
        <v>47</v>
      </c>
    </row>
    <row r="2" spans="1:18" x14ac:dyDescent="0.25">
      <c r="A2" s="1" t="s">
        <v>1</v>
      </c>
    </row>
    <row r="3" spans="1:18" x14ac:dyDescent="0.25">
      <c r="A3" s="1" t="s">
        <v>0</v>
      </c>
    </row>
    <row r="4" spans="1:18" x14ac:dyDescent="0.25">
      <c r="A4" s="1" t="s">
        <v>2</v>
      </c>
    </row>
    <row r="5" spans="1:18" x14ac:dyDescent="0.25">
      <c r="A5" s="1" t="s">
        <v>48</v>
      </c>
    </row>
    <row r="6" spans="1:18" x14ac:dyDescent="0.25">
      <c r="A6" s="1" t="s">
        <v>49</v>
      </c>
    </row>
    <row r="8" spans="1:18" x14ac:dyDescent="0.25">
      <c r="A8" s="2" t="s">
        <v>3</v>
      </c>
      <c r="B8" s="3">
        <v>2013</v>
      </c>
      <c r="C8" s="3">
        <f>+B8+1</f>
        <v>2014</v>
      </c>
      <c r="D8" s="3" t="s">
        <v>4</v>
      </c>
      <c r="E8" s="3" t="s">
        <v>5</v>
      </c>
      <c r="F8" s="3" t="s">
        <v>6</v>
      </c>
      <c r="G8" s="4"/>
      <c r="H8" s="3">
        <v>2014</v>
      </c>
      <c r="I8" s="3">
        <f>+C8+1</f>
        <v>2015</v>
      </c>
      <c r="J8" s="3" t="s">
        <v>4</v>
      </c>
      <c r="K8" s="3" t="s">
        <v>5</v>
      </c>
      <c r="L8" s="3" t="s">
        <v>6</v>
      </c>
      <c r="M8" s="4"/>
      <c r="N8" s="3">
        <f>+H8+1</f>
        <v>2015</v>
      </c>
      <c r="O8" s="3">
        <f>+I8+1</f>
        <v>2016</v>
      </c>
      <c r="P8" s="3" t="s">
        <v>4</v>
      </c>
      <c r="Q8" s="3" t="s">
        <v>5</v>
      </c>
      <c r="R8" s="3" t="s">
        <v>6</v>
      </c>
    </row>
    <row r="9" spans="1:18" x14ac:dyDescent="0.25">
      <c r="A9" t="s">
        <v>7</v>
      </c>
      <c r="B9" s="5">
        <v>2240677</v>
      </c>
      <c r="C9" s="5">
        <v>1352844</v>
      </c>
      <c r="D9" s="5">
        <f>+C9-B9</f>
        <v>-887833</v>
      </c>
      <c r="E9" s="6"/>
      <c r="F9" s="7" t="s">
        <v>8</v>
      </c>
      <c r="G9" s="8"/>
      <c r="H9" s="5">
        <v>1352844</v>
      </c>
      <c r="I9" s="5">
        <v>1611161</v>
      </c>
      <c r="J9" s="5">
        <f>+I9-H9</f>
        <v>258317</v>
      </c>
      <c r="K9" s="6"/>
      <c r="L9" s="7"/>
      <c r="M9" s="8"/>
      <c r="N9" s="5">
        <v>1611161</v>
      </c>
      <c r="O9" s="5">
        <v>41</v>
      </c>
      <c r="P9" s="5">
        <f>+O9-N9</f>
        <v>-1611120</v>
      </c>
      <c r="Q9" s="6"/>
      <c r="R9" s="7"/>
    </row>
    <row r="10" spans="1:18" x14ac:dyDescent="0.25">
      <c r="A10" s="9" t="s">
        <v>9</v>
      </c>
      <c r="B10" s="10"/>
      <c r="C10" s="5">
        <v>3841068</v>
      </c>
      <c r="D10" s="5">
        <f t="shared" ref="D10:D12" si="0">+C10-B10</f>
        <v>3841068</v>
      </c>
      <c r="E10" s="6"/>
      <c r="F10" s="7" t="s">
        <v>10</v>
      </c>
      <c r="G10" s="8"/>
      <c r="H10" s="5">
        <v>3841068</v>
      </c>
      <c r="I10" s="5">
        <v>146350</v>
      </c>
      <c r="J10" s="5">
        <f t="shared" ref="J10:J15" si="1">+I10-H10</f>
        <v>-3694718</v>
      </c>
      <c r="K10" s="6"/>
      <c r="L10" s="7"/>
      <c r="M10" s="8"/>
      <c r="N10" s="5">
        <v>146350</v>
      </c>
      <c r="O10" s="5">
        <v>5207</v>
      </c>
      <c r="P10" s="5">
        <f t="shared" ref="P10:P30" si="2">+O10-N10</f>
        <v>-141143</v>
      </c>
      <c r="Q10" s="6"/>
      <c r="R10" s="7"/>
    </row>
    <row r="11" spans="1:18" x14ac:dyDescent="0.25">
      <c r="A11" t="s">
        <v>11</v>
      </c>
      <c r="B11" s="10"/>
      <c r="C11" s="5">
        <v>334856</v>
      </c>
      <c r="D11" s="5">
        <f t="shared" si="0"/>
        <v>334856</v>
      </c>
      <c r="E11" s="6"/>
      <c r="F11" s="7" t="s">
        <v>12</v>
      </c>
      <c r="G11" s="8"/>
      <c r="H11" s="5">
        <v>334856</v>
      </c>
      <c r="I11" s="5">
        <v>17616393</v>
      </c>
      <c r="J11" s="5">
        <f t="shared" si="1"/>
        <v>17281537</v>
      </c>
      <c r="K11" s="6"/>
      <c r="L11" s="7"/>
      <c r="M11" s="8"/>
      <c r="N11" s="5">
        <v>17616393</v>
      </c>
      <c r="O11" s="5">
        <v>2366724</v>
      </c>
      <c r="P11" s="5">
        <f t="shared" si="2"/>
        <v>-15249669</v>
      </c>
      <c r="Q11" s="6"/>
      <c r="R11" s="7"/>
    </row>
    <row r="12" spans="1:18" x14ac:dyDescent="0.25">
      <c r="A12" t="s">
        <v>13</v>
      </c>
      <c r="B12" s="10"/>
      <c r="C12" s="5">
        <v>294347</v>
      </c>
      <c r="D12" s="5">
        <f t="shared" si="0"/>
        <v>294347</v>
      </c>
      <c r="E12" s="6"/>
      <c r="F12" s="7" t="s">
        <v>14</v>
      </c>
      <c r="G12" s="8"/>
      <c r="H12" s="5">
        <v>294347</v>
      </c>
      <c r="I12" s="5">
        <v>-2149</v>
      </c>
      <c r="J12" s="5">
        <f t="shared" si="1"/>
        <v>-296496</v>
      </c>
      <c r="K12" s="6"/>
      <c r="L12" s="7"/>
      <c r="M12" s="8"/>
      <c r="N12" s="5">
        <v>-2149</v>
      </c>
      <c r="O12" s="5">
        <v>199721</v>
      </c>
      <c r="P12" s="5">
        <f t="shared" si="2"/>
        <v>201870</v>
      </c>
      <c r="Q12" s="6"/>
      <c r="R12" s="7"/>
    </row>
    <row r="13" spans="1:18" x14ac:dyDescent="0.25">
      <c r="A13" t="s">
        <v>15</v>
      </c>
      <c r="B13" s="10"/>
      <c r="C13" s="10"/>
      <c r="D13" s="10"/>
      <c r="E13" s="10"/>
      <c r="F13" s="11"/>
      <c r="H13" s="10"/>
      <c r="I13" s="5">
        <v>4061770</v>
      </c>
      <c r="J13" s="5">
        <f t="shared" si="1"/>
        <v>4061770</v>
      </c>
      <c r="K13" s="6"/>
      <c r="L13" s="11" t="s">
        <v>14</v>
      </c>
      <c r="M13" s="8"/>
      <c r="N13" s="5">
        <v>4061770</v>
      </c>
      <c r="O13" s="5">
        <v>444633</v>
      </c>
      <c r="P13" s="5">
        <f t="shared" si="2"/>
        <v>-3617137</v>
      </c>
      <c r="Q13" s="6"/>
      <c r="R13" s="7"/>
    </row>
    <row r="14" spans="1:18" x14ac:dyDescent="0.25">
      <c r="A14" t="s">
        <v>16</v>
      </c>
      <c r="B14" s="10"/>
      <c r="C14" s="10"/>
      <c r="D14" s="10"/>
      <c r="E14" s="10"/>
      <c r="F14" s="11"/>
      <c r="H14" s="10"/>
      <c r="I14" s="5">
        <v>1959596</v>
      </c>
      <c r="J14" s="5">
        <f t="shared" si="1"/>
        <v>1959596</v>
      </c>
      <c r="K14" s="6"/>
      <c r="L14" s="11" t="s">
        <v>17</v>
      </c>
      <c r="M14" s="8"/>
      <c r="N14" s="5">
        <v>1959596</v>
      </c>
      <c r="O14" s="5">
        <v>726584</v>
      </c>
      <c r="P14" s="5">
        <f t="shared" si="2"/>
        <v>-1233012</v>
      </c>
      <c r="Q14" s="6"/>
      <c r="R14" s="7"/>
    </row>
    <row r="15" spans="1:18" x14ac:dyDescent="0.25">
      <c r="A15" t="s">
        <v>18</v>
      </c>
      <c r="B15" s="10"/>
      <c r="C15" s="10"/>
      <c r="D15" s="10"/>
      <c r="E15" s="10"/>
      <c r="F15" s="11"/>
      <c r="H15" s="10"/>
      <c r="I15" s="5">
        <v>763541</v>
      </c>
      <c r="J15" s="5">
        <f t="shared" si="1"/>
        <v>763541</v>
      </c>
      <c r="K15" s="6"/>
      <c r="L15" s="11" t="s">
        <v>19</v>
      </c>
      <c r="M15" s="8"/>
      <c r="N15" s="5">
        <v>763541</v>
      </c>
      <c r="O15" s="5">
        <v>549206</v>
      </c>
      <c r="P15" s="5">
        <f t="shared" si="2"/>
        <v>-214335</v>
      </c>
      <c r="Q15" s="6"/>
      <c r="R15" s="7"/>
    </row>
    <row r="16" spans="1:18" x14ac:dyDescent="0.25">
      <c r="A16" s="9" t="s">
        <v>20</v>
      </c>
      <c r="B16" s="10"/>
      <c r="C16" s="10"/>
      <c r="D16" s="10"/>
      <c r="E16" s="10"/>
      <c r="F16" s="11"/>
      <c r="H16" s="10"/>
      <c r="I16" s="10"/>
      <c r="J16" s="10"/>
      <c r="K16" s="10"/>
      <c r="L16" s="11"/>
      <c r="N16" s="10"/>
      <c r="O16" s="5">
        <v>197787</v>
      </c>
      <c r="P16" s="5">
        <f t="shared" si="2"/>
        <v>197787</v>
      </c>
      <c r="Q16" s="6"/>
      <c r="R16" s="11" t="s">
        <v>21</v>
      </c>
    </row>
    <row r="17" spans="1:18" x14ac:dyDescent="0.25">
      <c r="A17" t="s">
        <v>22</v>
      </c>
      <c r="B17" s="10"/>
      <c r="C17" s="10"/>
      <c r="D17" s="10"/>
      <c r="E17" s="10"/>
      <c r="F17" s="11"/>
      <c r="H17" s="10"/>
      <c r="I17" s="10"/>
      <c r="J17" s="10"/>
      <c r="K17" s="10"/>
      <c r="L17" s="11"/>
      <c r="N17" s="10"/>
      <c r="O17" s="5">
        <v>196747</v>
      </c>
      <c r="P17" s="5">
        <f t="shared" si="2"/>
        <v>196747</v>
      </c>
      <c r="Q17" s="6"/>
      <c r="R17" s="11" t="s">
        <v>23</v>
      </c>
    </row>
    <row r="18" spans="1:18" x14ac:dyDescent="0.25">
      <c r="A18" t="s">
        <v>24</v>
      </c>
      <c r="B18" s="10"/>
      <c r="C18" s="10"/>
      <c r="D18" s="10"/>
      <c r="E18" s="10"/>
      <c r="F18" s="11"/>
      <c r="H18" s="10"/>
      <c r="I18" s="10"/>
      <c r="J18" s="10"/>
      <c r="K18" s="10"/>
      <c r="L18" s="11"/>
      <c r="N18" s="10"/>
      <c r="O18" s="5">
        <v>658394</v>
      </c>
      <c r="P18" s="5">
        <f t="shared" si="2"/>
        <v>658394</v>
      </c>
      <c r="Q18" s="6"/>
      <c r="R18" s="11" t="s">
        <v>25</v>
      </c>
    </row>
    <row r="19" spans="1:18" x14ac:dyDescent="0.25">
      <c r="A19" t="s">
        <v>26</v>
      </c>
      <c r="B19" s="10"/>
      <c r="C19" s="10"/>
      <c r="D19" s="10"/>
      <c r="E19" s="10"/>
      <c r="F19" s="11"/>
      <c r="H19" s="10"/>
      <c r="I19" s="10"/>
      <c r="J19" s="10"/>
      <c r="K19" s="10"/>
      <c r="L19" s="11"/>
      <c r="N19" s="10"/>
      <c r="O19" s="5">
        <v>5261211</v>
      </c>
      <c r="P19" s="5">
        <f t="shared" si="2"/>
        <v>5261211</v>
      </c>
      <c r="Q19" s="6"/>
      <c r="R19" s="11" t="s">
        <v>25</v>
      </c>
    </row>
    <row r="20" spans="1:18" x14ac:dyDescent="0.25">
      <c r="A20" t="s">
        <v>27</v>
      </c>
      <c r="B20" s="10"/>
      <c r="C20" s="10"/>
      <c r="D20" s="10"/>
      <c r="E20" s="10"/>
      <c r="F20" s="11"/>
      <c r="H20" s="10"/>
      <c r="I20" s="10"/>
      <c r="J20" s="10"/>
      <c r="K20" s="10"/>
      <c r="L20" s="11"/>
      <c r="N20" s="10"/>
      <c r="O20" s="5">
        <v>668828</v>
      </c>
      <c r="P20" s="5">
        <f t="shared" si="2"/>
        <v>668828</v>
      </c>
      <c r="Q20" s="6"/>
      <c r="R20" s="11" t="s">
        <v>28</v>
      </c>
    </row>
    <row r="21" spans="1:18" x14ac:dyDescent="0.25">
      <c r="A21" t="s">
        <v>29</v>
      </c>
      <c r="B21" s="10"/>
      <c r="C21" s="10"/>
      <c r="D21" s="10"/>
      <c r="E21" s="10"/>
      <c r="F21" s="11"/>
      <c r="H21" s="10"/>
      <c r="I21" s="10"/>
      <c r="J21" s="10"/>
      <c r="K21" s="10"/>
      <c r="L21" s="11"/>
      <c r="N21" s="10"/>
      <c r="O21" s="5">
        <v>27967</v>
      </c>
      <c r="P21" s="5">
        <f t="shared" si="2"/>
        <v>27967</v>
      </c>
      <c r="Q21" s="6"/>
      <c r="R21" s="11" t="s">
        <v>30</v>
      </c>
    </row>
    <row r="22" spans="1:18" x14ac:dyDescent="0.25">
      <c r="A22" t="s">
        <v>31</v>
      </c>
      <c r="B22" s="10"/>
      <c r="C22" s="10"/>
      <c r="D22" s="10"/>
      <c r="E22" s="10"/>
      <c r="F22" s="11"/>
      <c r="H22" s="10"/>
      <c r="I22" s="10"/>
      <c r="J22" s="10"/>
      <c r="K22" s="10"/>
      <c r="L22" s="11"/>
      <c r="N22" s="10"/>
      <c r="O22" s="5">
        <v>34082</v>
      </c>
      <c r="P22" s="5">
        <f t="shared" si="2"/>
        <v>34082</v>
      </c>
      <c r="Q22" s="6"/>
      <c r="R22" s="11" t="s">
        <v>32</v>
      </c>
    </row>
    <row r="23" spans="1:18" x14ac:dyDescent="0.25">
      <c r="A23" t="s">
        <v>33</v>
      </c>
      <c r="B23" s="10"/>
      <c r="C23" s="10"/>
      <c r="D23" s="10"/>
      <c r="E23" s="10"/>
      <c r="F23" s="11"/>
      <c r="H23" s="10"/>
      <c r="I23" s="10"/>
      <c r="J23" s="10"/>
      <c r="K23" s="10"/>
      <c r="L23" s="11"/>
      <c r="N23" s="10"/>
      <c r="O23" s="5">
        <v>231128</v>
      </c>
      <c r="P23" s="5">
        <f t="shared" si="2"/>
        <v>231128</v>
      </c>
      <c r="Q23" s="6"/>
      <c r="R23" s="11" t="s">
        <v>34</v>
      </c>
    </row>
    <row r="24" spans="1:18" x14ac:dyDescent="0.25">
      <c r="A24" t="s">
        <v>35</v>
      </c>
      <c r="B24" s="10"/>
      <c r="C24" s="10"/>
      <c r="D24" s="10"/>
      <c r="E24" s="10"/>
      <c r="F24" s="11"/>
      <c r="H24" s="10"/>
      <c r="I24" s="10"/>
      <c r="J24" s="10"/>
      <c r="K24" s="10"/>
      <c r="L24" s="11"/>
      <c r="N24" s="10"/>
      <c r="O24" s="5">
        <v>287124</v>
      </c>
      <c r="P24" s="5">
        <f t="shared" si="2"/>
        <v>287124</v>
      </c>
      <c r="Q24" s="6"/>
      <c r="R24" s="11" t="s">
        <v>36</v>
      </c>
    </row>
    <row r="25" spans="1:18" x14ac:dyDescent="0.25">
      <c r="A25" t="s">
        <v>37</v>
      </c>
      <c r="B25" s="10"/>
      <c r="C25" s="10"/>
      <c r="D25" s="10"/>
      <c r="E25" s="10"/>
      <c r="F25" s="11"/>
      <c r="H25" s="10"/>
      <c r="I25" s="10"/>
      <c r="J25" s="10"/>
      <c r="K25" s="10"/>
      <c r="L25" s="11"/>
      <c r="N25" s="10"/>
      <c r="O25" s="5">
        <v>1176896</v>
      </c>
      <c r="P25" s="5">
        <f t="shared" si="2"/>
        <v>1176896</v>
      </c>
      <c r="Q25" s="6"/>
      <c r="R25" s="11" t="s">
        <v>36</v>
      </c>
    </row>
    <row r="26" spans="1:18" x14ac:dyDescent="0.25">
      <c r="A26" t="s">
        <v>38</v>
      </c>
      <c r="B26" s="10"/>
      <c r="C26" s="10"/>
      <c r="D26" s="10"/>
      <c r="E26" s="10"/>
      <c r="F26" s="11"/>
      <c r="H26" s="10"/>
      <c r="I26" s="10"/>
      <c r="J26" s="10"/>
      <c r="K26" s="10"/>
      <c r="L26" s="11"/>
      <c r="N26" s="10"/>
      <c r="O26" s="5">
        <f>-9718-1226</f>
        <v>-10944</v>
      </c>
      <c r="P26" s="5">
        <f t="shared" si="2"/>
        <v>-10944</v>
      </c>
      <c r="Q26" s="6"/>
      <c r="R26" s="11" t="s">
        <v>39</v>
      </c>
    </row>
    <row r="27" spans="1:18" x14ac:dyDescent="0.25">
      <c r="A27" t="s">
        <v>40</v>
      </c>
      <c r="B27" s="10"/>
      <c r="C27" s="10"/>
      <c r="D27" s="10"/>
      <c r="E27" s="10"/>
      <c r="F27" s="11"/>
      <c r="H27" s="10"/>
      <c r="I27" s="10"/>
      <c r="J27" s="10"/>
      <c r="K27" s="10"/>
      <c r="L27" s="11"/>
      <c r="N27" s="10"/>
      <c r="O27" s="5">
        <v>858306</v>
      </c>
      <c r="P27" s="5">
        <f t="shared" si="2"/>
        <v>858306</v>
      </c>
      <c r="Q27" s="6"/>
      <c r="R27" s="11" t="s">
        <v>41</v>
      </c>
    </row>
    <row r="28" spans="1:18" x14ac:dyDescent="0.25">
      <c r="A28" t="s">
        <v>42</v>
      </c>
      <c r="B28" s="10"/>
      <c r="C28" s="10"/>
      <c r="D28" s="10"/>
      <c r="E28" s="10"/>
      <c r="F28" s="11"/>
      <c r="H28" s="10"/>
      <c r="I28" s="10"/>
      <c r="J28" s="10"/>
      <c r="K28" s="10"/>
      <c r="L28" s="11"/>
      <c r="N28" s="10"/>
      <c r="O28" s="5">
        <v>128880</v>
      </c>
      <c r="P28" s="5">
        <f t="shared" si="2"/>
        <v>128880</v>
      </c>
      <c r="Q28" s="6"/>
      <c r="R28" s="11" t="s">
        <v>43</v>
      </c>
    </row>
    <row r="29" spans="1:18" x14ac:dyDescent="0.25">
      <c r="A29" t="s">
        <v>44</v>
      </c>
      <c r="B29" s="10"/>
      <c r="C29" s="10"/>
      <c r="D29" s="10"/>
      <c r="E29" s="10"/>
      <c r="F29" s="11"/>
      <c r="H29" s="10"/>
      <c r="I29" s="10"/>
      <c r="J29" s="10"/>
      <c r="K29" s="10"/>
      <c r="L29" s="11"/>
      <c r="N29" s="10"/>
      <c r="O29" s="5">
        <v>20594</v>
      </c>
      <c r="P29" s="5">
        <f t="shared" si="2"/>
        <v>20594</v>
      </c>
      <c r="Q29" s="6"/>
      <c r="R29" s="11" t="s">
        <v>43</v>
      </c>
    </row>
    <row r="30" spans="1:18" x14ac:dyDescent="0.25">
      <c r="A30" t="s">
        <v>45</v>
      </c>
      <c r="B30" s="10"/>
      <c r="C30" s="10"/>
      <c r="D30" s="10"/>
      <c r="E30" s="10"/>
      <c r="F30" s="11"/>
      <c r="H30" s="10"/>
      <c r="I30" s="10"/>
      <c r="J30" s="10"/>
      <c r="K30" s="10"/>
      <c r="L30" s="11"/>
      <c r="N30" s="10"/>
      <c r="O30" s="5">
        <v>18000</v>
      </c>
      <c r="P30" s="5">
        <f t="shared" si="2"/>
        <v>18000</v>
      </c>
      <c r="Q30" s="6"/>
      <c r="R30" s="11" t="s">
        <v>43</v>
      </c>
    </row>
    <row r="31" spans="1:18" ht="13.8" thickBot="1" x14ac:dyDescent="0.3">
      <c r="A31" s="1" t="s">
        <v>46</v>
      </c>
      <c r="B31" s="12">
        <f>SUM(B9:B30)</f>
        <v>2240677</v>
      </c>
      <c r="C31" s="13">
        <f>SUM(C9:C30)</f>
        <v>5823115</v>
      </c>
      <c r="D31" s="13">
        <f>SUM(D9:D12)</f>
        <v>3582438</v>
      </c>
      <c r="E31" s="14">
        <f>+D31/B31</f>
        <v>1.5988194639388007</v>
      </c>
      <c r="F31" s="13"/>
      <c r="G31" s="13"/>
      <c r="H31" s="13">
        <f>SUM(H9:H30)</f>
        <v>5823115</v>
      </c>
      <c r="I31" s="13">
        <f>SUM(I9:I30)</f>
        <v>26156662</v>
      </c>
      <c r="J31" s="13">
        <f>SUM(J9:J15)</f>
        <v>20333547</v>
      </c>
      <c r="K31" s="14">
        <f>+J31/H31</f>
        <v>3.4918676687649137</v>
      </c>
      <c r="L31" s="13"/>
      <c r="M31" s="13"/>
      <c r="N31" s="13">
        <f>SUM(N9:N15)</f>
        <v>26156662</v>
      </c>
      <c r="O31" s="13">
        <f>SUM(O9:O30)</f>
        <v>14047116</v>
      </c>
      <c r="P31" s="13">
        <f>SUM(P9:P30)</f>
        <v>-12109546</v>
      </c>
      <c r="Q31" s="14">
        <f>+P31/N31</f>
        <v>-0.46296220825119044</v>
      </c>
      <c r="R31" s="13"/>
    </row>
    <row r="32" spans="1:18" ht="13.8" thickTop="1" x14ac:dyDescent="0.25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