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" yWindow="6996" windowWidth="28812" windowHeight="5412" activeTab="0"/>
  </bookViews>
  <sheets>
    <sheet name="Annual Rev Req - No Build Risk" sheetId="4" r:id="rId1"/>
  </sheets>
  <definedNames>
    <definedName name="_xlnm.Print_Area" localSheetId="0">'Annual Rev Req - No Build Risk'!$A$1:$S$42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<sst xmlns="http://schemas.openxmlformats.org/spreadsheetml/2006/main" count="39" uniqueCount="19">
  <si>
    <t>Years</t>
  </si>
  <si>
    <t>Generation</t>
  </si>
  <si>
    <t>Capital</t>
  </si>
  <si>
    <t>Transmission</t>
  </si>
  <si>
    <t>Other</t>
  </si>
  <si>
    <t>Fixed</t>
  </si>
  <si>
    <t>O&amp;M</t>
  </si>
  <si>
    <t>Fuel &amp; Variable O&amp;M</t>
  </si>
  <si>
    <r>
      <t>CO</t>
    </r>
    <r>
      <rPr>
        <b/>
        <vertAlign val="subscript"/>
        <sz val="10"/>
        <color rgb="FF000000"/>
        <rFont val="Times New Roman"/>
        <family val="1"/>
      </rPr>
      <t>2</t>
    </r>
  </si>
  <si>
    <t>Emissions</t>
  </si>
  <si>
    <t>Total</t>
  </si>
  <si>
    <r>
      <t>Annual Revenue Requirements ($million) [</t>
    </r>
    <r>
      <rPr>
        <b/>
        <sz val="10"/>
        <color rgb="FFFF0000"/>
        <rFont val="Times New Roman"/>
        <family val="1"/>
      </rPr>
      <t>Nominal</t>
    </r>
    <r>
      <rPr>
        <b/>
        <sz val="10"/>
        <color rgb="FF000000"/>
        <rFont val="Times New Roman"/>
        <family val="1"/>
      </rPr>
      <t>]</t>
    </r>
  </si>
  <si>
    <r>
      <t>Annual Revenue Requirements ($million) [</t>
    </r>
    <r>
      <rPr>
        <b/>
        <sz val="10"/>
        <color rgb="FFFF0000"/>
        <rFont val="Times New Roman"/>
        <family val="1"/>
      </rPr>
      <t>NPV</t>
    </r>
    <r>
      <rPr>
        <b/>
        <sz val="10"/>
        <color rgb="FF000000"/>
        <rFont val="Times New Roman"/>
        <family val="1"/>
      </rPr>
      <t>]</t>
    </r>
  </si>
  <si>
    <t>No Build Risk: All PPA Portfolio</t>
  </si>
  <si>
    <t xml:space="preserve">Discount Rate </t>
  </si>
  <si>
    <t>Discount Period</t>
  </si>
  <si>
    <t>Capital*</t>
  </si>
  <si>
    <t>*Capital includes depreciation, interest expense, and amortization of defered assets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</si>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</sst>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vertAlign val="subscript"/>
      <sz val="10"/>
      <color rgb="FF000000"/>
      <name val="Times New Roman"/>
      <family val="1"/>
    </font>
    <font>
      <b/>
      <sz val="10"/>
      <color rgb="FFFF0000"/>
      <name val="Times New Roman"/>
      <family val="1"/>
    </font>
  </fonts>
  <fills count="2">
    <fill>
      <patternFill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auto="1"/>
      </right>
      <top/>
      <bottom/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9" fontId="0" fillId="0" borderId="0" xfId="20" applyFont="1"/>
    <xf numFmtId="0" fontId="2" fillId="0" borderId="3" xfId="0" applyFont="1" applyFill="1" applyBorder="1" applyAlignment="1">
      <alignment horizontal="center" vertical="center" wrapText="1"/>
    </xf>
    <xf numFmtId="164" fontId="3" fillId="0" borderId="4" xfId="21" applyNumberFormat="1" applyFont="1" applyFill="1" applyBorder="1" applyAlignment="1">
      <alignment horizontal="center" vertical="center"/>
    </xf>
    <xf numFmtId="43" fontId="3" fillId="0" borderId="2" xfId="21" applyFont="1" applyBorder="1" applyAlignment="1">
      <alignment horizontal="center" vertical="center" wrapText="1"/>
    </xf>
    <xf numFmtId="164" fontId="3" fillId="0" borderId="2" xfId="21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Percent" xfId="20"/>
    <cellStyle name="Comma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Relationship Id="rId5" Type="http://schemas.openxmlformats.org/officeDocument/2006/relationships/customXml" Target="../customXml/item1.xml" /><Relationship Id="rId6" Type="http://schemas.openxmlformats.org/officeDocument/2006/relationships/customXml" Target="../customXml/item2.xml" /><Relationship Id="rId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2"/>
  <sheetViews>
    <sheetView tabSelected="1" view="pageBreakPreview" zoomScaleSheetLayoutView="100" workbookViewId="0" topLeftCell="A2">
      <selection pane="topLeft" activeCell="A1" sqref="A1"/>
    </sheetView>
  </sheetViews>
  <sheetFormatPr defaultColWidth="8.88888888888889" defaultRowHeight="14.4"/>
  <cols>
    <col min="1" max="1" width="5.55555555555556" bestFit="1" customWidth="1"/>
    <col min="2" max="2" width="10" customWidth="1"/>
    <col min="3" max="3" width="12.5555555555556" customWidth="1"/>
    <col min="4" max="4" width="7.55555555555556" bestFit="1" customWidth="1"/>
    <col min="5" max="5" width="6.88888888888889" bestFit="1" customWidth="1"/>
    <col min="6" max="6" width="8" customWidth="1"/>
    <col min="7" max="7" width="8.88888888888889" customWidth="1"/>
    <col min="8" max="8" width="6" bestFit="1" customWidth="1"/>
    <col min="9" max="9" width="6.88888888888889" bestFit="1" customWidth="1"/>
    <col min="10" max="10" width="8.88888888888889" customWidth="1"/>
    <col min="11" max="11" width="5.55555555555556" bestFit="1" customWidth="1"/>
    <col min="12" max="12" width="10" customWidth="1"/>
    <col min="13" max="13" width="11.5555555555556" customWidth="1"/>
    <col min="14" max="14" width="6.55555555555556" bestFit="1" customWidth="1"/>
    <col min="15" max="15" width="6" bestFit="1" customWidth="1"/>
    <col min="16" max="17" width="8.88888888888889" customWidth="1"/>
    <col min="18" max="18" width="6" bestFit="1" customWidth="1"/>
    <col min="19" max="19" width="6.88888888888889" bestFit="1" customWidth="1"/>
    <col min="20" max="20" width="8.88888888888889" customWidth="1"/>
    <col min="21" max="21" width="13.6666666666667" bestFit="1" customWidth="1"/>
    <col min="22" max="22" width="8.88888888888889" customWidth="1"/>
  </cols>
  <sheetData>
    <row r="1" spans="1:22" ht="15.75" thickBot="1">
      <c r="A1" s="10" t="s">
        <v>18</v>
      </c>
      <c r="B1" s="10"/>
      <c r="C1" s="10"/>
      <c r="D1" s="10"/>
      <c r="E1" s="10"/>
      <c r="F1" s="10"/>
      <c r="G1" s="10"/>
      <c r="H1" s="10"/>
      <c r="I1" s="10"/>
      <c r="K1" s="10" t="s">
        <v>18</v>
      </c>
      <c r="L1" s="10"/>
      <c r="M1" s="10"/>
      <c r="N1" s="10"/>
      <c r="O1" s="10"/>
      <c r="P1" s="10"/>
      <c r="Q1" s="10"/>
      <c r="R1" s="10"/>
      <c r="S1" s="10"/>
      <c r="U1" t="s">
        <v>14</v>
      </c>
      <c r="V1" s="4">
        <v>0.06</v>
      </c>
    </row>
    <row r="2" spans="1:19" ht="15.75" thickBot="1">
      <c r="A2" s="11" t="s">
        <v>13</v>
      </c>
      <c r="B2" s="12"/>
      <c r="C2" s="12"/>
      <c r="D2" s="12"/>
      <c r="E2" s="12"/>
      <c r="F2" s="12"/>
      <c r="G2" s="12"/>
      <c r="H2" s="12"/>
      <c r="I2" s="13"/>
      <c r="K2" s="11" t="s">
        <v>13</v>
      </c>
      <c r="L2" s="12"/>
      <c r="M2" s="12"/>
      <c r="N2" s="12"/>
      <c r="O2" s="12"/>
      <c r="P2" s="12"/>
      <c r="Q2" s="12"/>
      <c r="R2" s="12"/>
      <c r="S2" s="13"/>
    </row>
    <row r="3" spans="1:19" ht="15.75" customHeight="1" thickBot="1">
      <c r="A3" s="14" t="s">
        <v>0</v>
      </c>
      <c r="B3" s="17" t="s">
        <v>11</v>
      </c>
      <c r="C3" s="18"/>
      <c r="D3" s="18"/>
      <c r="E3" s="18"/>
      <c r="F3" s="18"/>
      <c r="G3" s="18"/>
      <c r="H3" s="18"/>
      <c r="I3" s="19"/>
      <c r="K3" s="14" t="s">
        <v>0</v>
      </c>
      <c r="L3" s="17" t="s">
        <v>12</v>
      </c>
      <c r="M3" s="18"/>
      <c r="N3" s="18"/>
      <c r="O3" s="18"/>
      <c r="P3" s="18"/>
      <c r="Q3" s="18"/>
      <c r="R3" s="18"/>
      <c r="S3" s="19"/>
    </row>
    <row r="4" spans="1:19" ht="25.5" customHeight="1">
      <c r="A4" s="15"/>
      <c r="B4" s="1" t="s">
        <v>1</v>
      </c>
      <c r="C4" s="1" t="s">
        <v>3</v>
      </c>
      <c r="D4" s="1" t="s">
        <v>4</v>
      </c>
      <c r="E4" s="1" t="s">
        <v>5</v>
      </c>
      <c r="F4" s="20" t="s">
        <v>7</v>
      </c>
      <c r="G4" s="1" t="s">
        <v>8</v>
      </c>
      <c r="H4" s="20" t="s">
        <v>4</v>
      </c>
      <c r="I4" s="20" t="s">
        <v>10</v>
      </c>
      <c r="K4" s="15"/>
      <c r="L4" s="1" t="s">
        <v>1</v>
      </c>
      <c r="M4" s="1" t="s">
        <v>3</v>
      </c>
      <c r="N4" s="1" t="s">
        <v>4</v>
      </c>
      <c r="O4" s="1" t="s">
        <v>5</v>
      </c>
      <c r="P4" s="20" t="s">
        <v>7</v>
      </c>
      <c r="Q4" s="1" t="s">
        <v>8</v>
      </c>
      <c r="R4" s="20" t="s">
        <v>4</v>
      </c>
      <c r="S4" s="20" t="s">
        <v>10</v>
      </c>
    </row>
    <row r="5" spans="1:21" ht="27" thickBot="1">
      <c r="A5" s="16"/>
      <c r="B5" s="5" t="s">
        <v>16</v>
      </c>
      <c r="C5" s="5" t="s">
        <v>16</v>
      </c>
      <c r="D5" s="5" t="s">
        <v>16</v>
      </c>
      <c r="E5" s="2" t="s">
        <v>6</v>
      </c>
      <c r="F5" s="21"/>
      <c r="G5" s="2" t="s">
        <v>9</v>
      </c>
      <c r="H5" s="21"/>
      <c r="I5" s="21"/>
      <c r="K5" s="16"/>
      <c r="L5" s="2" t="s">
        <v>2</v>
      </c>
      <c r="M5" s="2" t="s">
        <v>2</v>
      </c>
      <c r="N5" s="2" t="s">
        <v>2</v>
      </c>
      <c r="O5" s="2" t="s">
        <v>6</v>
      </c>
      <c r="P5" s="21"/>
      <c r="Q5" s="2" t="s">
        <v>9</v>
      </c>
      <c r="R5" s="21"/>
      <c r="S5" s="21"/>
      <c r="U5" t="s">
        <v>15</v>
      </c>
    </row>
    <row r="6" spans="1:21" ht="15.75" thickBot="1">
      <c r="A6" s="3">
        <v>2018</v>
      </c>
      <c r="B6" s="6">
        <v>95.258723670078297</v>
      </c>
      <c r="C6" s="6">
        <v>13.011796315964119</v>
      </c>
      <c r="D6" s="6">
        <v>5.0509636750618538</v>
      </c>
      <c r="E6" s="6">
        <v>388.59848655403101</v>
      </c>
      <c r="F6" s="6">
        <v>503.72437020000001</v>
      </c>
      <c r="G6" s="6"/>
      <c r="H6" s="6">
        <v>62.458533702181796</v>
      </c>
      <c r="I6" s="6">
        <f>SUM(B6:H6)</f>
        <v>1068.102874117317</v>
      </c>
      <c r="K6" s="3">
        <v>2018</v>
      </c>
      <c r="L6" s="8">
        <f t="shared" si="0" ref="L6:L39">PV(V$1,U6,,-B6)</f>
        <v>89.866720443470086</v>
      </c>
      <c r="M6" s="8">
        <f t="shared" si="1" ref="M6:M39">PV(V$1,U6,,-C6)</f>
        <v>12.275279543362377</v>
      </c>
      <c r="N6" s="8">
        <f t="shared" si="2" ref="N6:N39">PV(V$1,U6,,-D6)</f>
        <v>4.7650600708130693</v>
      </c>
      <c r="O6" s="8">
        <f t="shared" si="3" ref="O6:O39">PV(V$1,U6,,-E6)</f>
        <v>366.60234580568959</v>
      </c>
      <c r="P6" s="8">
        <f t="shared" si="4" ref="P6:P39">PV(V$1,U6,,-F6)</f>
        <v>475.21166999999997</v>
      </c>
      <c r="Q6" s="7"/>
      <c r="R6" s="8">
        <f t="shared" si="5" ref="R6:R39">PV(V$1,U6,,-H6)</f>
        <v>58.923145002058298</v>
      </c>
      <c r="S6" s="9">
        <f>SUM(L6:R6)</f>
        <v>1007.6442208653933</v>
      </c>
      <c r="U6">
        <v>1</v>
      </c>
    </row>
    <row r="7" spans="1:21" ht="15.75" thickBot="1">
      <c r="A7" s="3">
        <v>2019</v>
      </c>
      <c r="B7" s="6">
        <v>91.724615528860767</v>
      </c>
      <c r="C7" s="6">
        <v>14.667045402401881</v>
      </c>
      <c r="D7" s="6">
        <v>6.4324886649276776</v>
      </c>
      <c r="E7" s="6">
        <v>413.30540060519428</v>
      </c>
      <c r="F7" s="6">
        <v>470.18588680000011</v>
      </c>
      <c r="G7" s="6"/>
      <c r="H7" s="6">
        <v>72.096929525723283</v>
      </c>
      <c r="I7" s="6">
        <f t="shared" si="6" ref="I7:I39">SUM(B7:H7)</f>
        <v>1068.4123665271079</v>
      </c>
      <c r="K7" s="3">
        <v>2019</v>
      </c>
      <c r="L7" s="8">
        <f t="shared" si="0"/>
        <v>81.634581282360941</v>
      </c>
      <c r="M7" s="8">
        <f t="shared" si="1"/>
        <v>13.053618193664898</v>
      </c>
      <c r="N7" s="8">
        <f t="shared" si="2"/>
        <v>5.724892012217583</v>
      </c>
      <c r="O7" s="8">
        <f t="shared" si="3"/>
        <v>367.84033517728216</v>
      </c>
      <c r="P7" s="8">
        <f t="shared" si="4"/>
        <v>418.46376539693847</v>
      </c>
      <c r="Q7" s="7"/>
      <c r="R7" s="8">
        <f t="shared" si="5"/>
        <v>64.166010613851256</v>
      </c>
      <c r="S7" s="9">
        <f t="shared" si="7" ref="S7:S40">SUM(L7:R7)</f>
        <v>950.88320267631525</v>
      </c>
      <c r="U7">
        <f>U6+1</f>
        <v>2</v>
      </c>
    </row>
    <row r="8" spans="1:21" ht="15.75" thickBot="1">
      <c r="A8" s="3">
        <v>2020</v>
      </c>
      <c r="B8" s="6">
        <v>97.178919403263976</v>
      </c>
      <c r="C8" s="6">
        <v>17.126928449601859</v>
      </c>
      <c r="D8" s="6">
        <v>7.8497627853808378</v>
      </c>
      <c r="E8" s="6">
        <v>437.83324804345705</v>
      </c>
      <c r="F8" s="6">
        <v>485.73726690000007</v>
      </c>
      <c r="G8" s="6"/>
      <c r="H8" s="6">
        <v>74.011108152688905</v>
      </c>
      <c r="I8" s="6">
        <f t="shared" si="6"/>
        <v>1119.7372337343927</v>
      </c>
      <c r="K8" s="3">
        <v>2020</v>
      </c>
      <c r="L8" s="8">
        <f t="shared" si="0"/>
        <v>81.593294635222321</v>
      </c>
      <c r="M8" s="8">
        <f t="shared" si="1"/>
        <v>14.380099385400243</v>
      </c>
      <c r="N8" s="8">
        <f t="shared" si="2"/>
        <v>6.5908122018351021</v>
      </c>
      <c r="O8" s="8">
        <f t="shared" si="3"/>
        <v>367.61323780995127</v>
      </c>
      <c r="P8" s="8">
        <f t="shared" si="4"/>
        <v>407.83437577664779</v>
      </c>
      <c r="Q8" s="7"/>
      <c r="R8" s="8">
        <f t="shared" si="5"/>
        <v>62.141153563586791</v>
      </c>
      <c r="S8" s="9">
        <f t="shared" si="7"/>
        <v>940.1529733726436</v>
      </c>
      <c r="U8">
        <f t="shared" si="8" ref="U8:U39">U7+1</f>
        <v>3</v>
      </c>
    </row>
    <row r="9" spans="1:21" ht="15.75" thickBot="1">
      <c r="A9" s="3">
        <v>2021</v>
      </c>
      <c r="B9" s="6">
        <v>100.47702602017711</v>
      </c>
      <c r="C9" s="6">
        <v>17.735144799770726</v>
      </c>
      <c r="D9" s="6">
        <v>8.2848569984206932</v>
      </c>
      <c r="E9" s="6">
        <v>418.38219635184373</v>
      </c>
      <c r="F9" s="6">
        <v>497.12760319999995</v>
      </c>
      <c r="G9" s="6"/>
      <c r="H9" s="6">
        <v>72.758665172721521</v>
      </c>
      <c r="I9" s="6">
        <f t="shared" si="6"/>
        <v>1114.7654925429338</v>
      </c>
      <c r="K9" s="3">
        <v>2021</v>
      </c>
      <c r="L9" s="8">
        <f t="shared" si="0"/>
        <v>79.587215611583972</v>
      </c>
      <c r="M9" s="8">
        <f t="shared" si="1"/>
        <v>14.047895812507122</v>
      </c>
      <c r="N9" s="8">
        <f t="shared" si="2"/>
        <v>6.5623827292821968</v>
      </c>
      <c r="O9" s="8">
        <f t="shared" si="3"/>
        <v>331.39788654190062</v>
      </c>
      <c r="P9" s="8">
        <f t="shared" si="4"/>
        <v>393.77162431542502</v>
      </c>
      <c r="Q9" s="7"/>
      <c r="R9" s="8">
        <f t="shared" si="5"/>
        <v>57.631677628969562</v>
      </c>
      <c r="S9" s="9">
        <f t="shared" si="7"/>
        <v>882.99868263966846</v>
      </c>
      <c r="U9">
        <f t="shared" si="8"/>
        <v>4</v>
      </c>
    </row>
    <row r="10" spans="1:21" ht="15.75" thickBot="1">
      <c r="A10" s="3">
        <v>2022</v>
      </c>
      <c r="B10" s="6">
        <v>102.5096381287798</v>
      </c>
      <c r="C10" s="6">
        <v>16.865878333226195</v>
      </c>
      <c r="D10" s="6">
        <v>8.3535492592084424</v>
      </c>
      <c r="E10" s="6">
        <v>425.54112901727973</v>
      </c>
      <c r="F10" s="6">
        <v>510.12283009999999</v>
      </c>
      <c r="G10" s="6"/>
      <c r="H10" s="6">
        <v>81.930368996088532</v>
      </c>
      <c r="I10" s="6">
        <f t="shared" si="6"/>
        <v>1145.3233938345825</v>
      </c>
      <c r="K10" s="3">
        <v>2022</v>
      </c>
      <c r="L10" s="8">
        <f t="shared" si="0"/>
        <v>76.601164889272667</v>
      </c>
      <c r="M10" s="8">
        <f t="shared" si="1"/>
        <v>12.603165427067824</v>
      </c>
      <c r="N10" s="8">
        <f t="shared" si="2"/>
        <v>6.2422579563827041</v>
      </c>
      <c r="O10" s="8">
        <f t="shared" si="3"/>
        <v>317.98908654881143</v>
      </c>
      <c r="P10" s="8">
        <f t="shared" si="4"/>
        <v>381.19345395778794</v>
      </c>
      <c r="Q10" s="7"/>
      <c r="R10" s="8">
        <f t="shared" si="5"/>
        <v>61.22313783825895</v>
      </c>
      <c r="S10" s="9">
        <f t="shared" si="7"/>
        <v>855.85226661758156</v>
      </c>
      <c r="U10">
        <f t="shared" si="8"/>
        <v>5</v>
      </c>
    </row>
    <row r="11" spans="1:21" ht="15.75" thickBot="1">
      <c r="A11" s="3">
        <v>2023</v>
      </c>
      <c r="B11" s="6">
        <v>130.72422418383559</v>
      </c>
      <c r="C11" s="6">
        <v>22.186363756981166</v>
      </c>
      <c r="D11" s="6">
        <v>10.408781185102619</v>
      </c>
      <c r="E11" s="6">
        <v>423.13852778709315</v>
      </c>
      <c r="F11" s="6">
        <v>530.23328330000004</v>
      </c>
      <c r="G11" s="6"/>
      <c r="H11" s="6">
        <v>53.472283134577879</v>
      </c>
      <c r="I11" s="6">
        <f t="shared" si="6"/>
        <v>1170.1634633475906</v>
      </c>
      <c r="K11" s="3">
        <v>2023</v>
      </c>
      <c r="L11" s="8">
        <f t="shared" si="0"/>
        <v>92.155419729194136</v>
      </c>
      <c r="M11" s="8">
        <f t="shared" si="1"/>
        <v>15.640510984512689</v>
      </c>
      <c r="N11" s="8">
        <f t="shared" si="2"/>
        <v>7.3377800095682764</v>
      </c>
      <c r="O11" s="8">
        <f t="shared" si="3"/>
        <v>298.29596522963817</v>
      </c>
      <c r="P11" s="8">
        <f t="shared" si="4"/>
        <v>373.79354195427203</v>
      </c>
      <c r="Q11" s="7"/>
      <c r="R11" s="8">
        <f t="shared" si="5"/>
        <v>37.695849617095412</v>
      </c>
      <c r="S11" s="9">
        <f t="shared" si="7"/>
        <v>824.91906752428065</v>
      </c>
      <c r="U11">
        <f t="shared" si="8"/>
        <v>6</v>
      </c>
    </row>
    <row r="12" spans="1:21" ht="15.75" thickBot="1">
      <c r="A12" s="3">
        <v>2024</v>
      </c>
      <c r="B12" s="6">
        <v>131.88253560713773</v>
      </c>
      <c r="C12" s="6">
        <v>21.287817522434402</v>
      </c>
      <c r="D12" s="6">
        <v>2.4349332141765276</v>
      </c>
      <c r="E12" s="6">
        <v>450.79863571421799</v>
      </c>
      <c r="F12" s="6">
        <v>551.7144035</v>
      </c>
      <c r="G12" s="6"/>
      <c r="H12" s="6">
        <v>52.201621678446145</v>
      </c>
      <c r="I12" s="6">
        <f t="shared" si="6"/>
        <v>1210.3199472364129</v>
      </c>
      <c r="K12" s="3">
        <v>2024</v>
      </c>
      <c r="L12" s="8">
        <f t="shared" si="0"/>
        <v>87.70941846807797</v>
      </c>
      <c r="M12" s="8">
        <f t="shared" si="1"/>
        <v>14.157614476789211</v>
      </c>
      <c r="N12" s="8">
        <f t="shared" si="2"/>
        <v>1.6193696552833987</v>
      </c>
      <c r="O12" s="8">
        <f t="shared" si="3"/>
        <v>299.80683949298475</v>
      </c>
      <c r="P12" s="8">
        <f t="shared" si="4"/>
        <v>366.92158873557884</v>
      </c>
      <c r="Q12" s="7"/>
      <c r="R12" s="8">
        <f t="shared" si="5"/>
        <v>34.717059839872555</v>
      </c>
      <c r="S12" s="9">
        <f t="shared" si="7"/>
        <v>804.93189066858679</v>
      </c>
      <c r="U12">
        <f t="shared" si="8"/>
        <v>7</v>
      </c>
    </row>
    <row r="13" spans="1:21" ht="15.75" thickBot="1">
      <c r="A13" s="3">
        <v>2025</v>
      </c>
      <c r="B13" s="6">
        <v>128.22407186487249</v>
      </c>
      <c r="C13" s="6">
        <v>19.617179311021317</v>
      </c>
      <c r="D13" s="6">
        <v>2.8440551282073514</v>
      </c>
      <c r="E13" s="6">
        <v>461.17127571119579</v>
      </c>
      <c r="F13" s="6">
        <v>562.55474690000017</v>
      </c>
      <c r="G13" s="6"/>
      <c r="H13" s="6">
        <v>45.848711583051681</v>
      </c>
      <c r="I13" s="6">
        <f t="shared" si="6"/>
        <v>1220.2600404983486</v>
      </c>
      <c r="K13" s="3">
        <v>2025</v>
      </c>
      <c r="L13" s="8">
        <f t="shared" si="0"/>
        <v>80.449368991844423</v>
      </c>
      <c r="M13" s="8">
        <f t="shared" si="1"/>
        <v>12.308060990565704</v>
      </c>
      <c r="N13" s="8">
        <f t="shared" si="2"/>
        <v>1.7843953722154566</v>
      </c>
      <c r="O13" s="8">
        <f t="shared" si="3"/>
        <v>289.34456368869661</v>
      </c>
      <c r="P13" s="8">
        <f t="shared" si="4"/>
        <v>352.95380776213011</v>
      </c>
      <c r="Q13" s="7"/>
      <c r="R13" s="8">
        <f t="shared" si="5"/>
        <v>28.766048857289924</v>
      </c>
      <c r="S13" s="9">
        <f t="shared" si="7"/>
        <v>765.60624566274214</v>
      </c>
      <c r="U13">
        <f t="shared" si="8"/>
        <v>8</v>
      </c>
    </row>
    <row r="14" spans="1:21" ht="15.75" thickBot="1">
      <c r="A14" s="3">
        <v>2026</v>
      </c>
      <c r="B14" s="6">
        <v>125.58340887050258</v>
      </c>
      <c r="C14" s="6">
        <v>19.670776527063122</v>
      </c>
      <c r="D14" s="6">
        <v>2.2488539450836398</v>
      </c>
      <c r="E14" s="6">
        <v>484.54974010593901</v>
      </c>
      <c r="F14" s="6">
        <v>579.13200459999996</v>
      </c>
      <c r="G14" s="6"/>
      <c r="H14" s="6">
        <v>49.19521533044383</v>
      </c>
      <c r="I14" s="6">
        <f t="shared" si="6"/>
        <v>1260.3799993790321</v>
      </c>
      <c r="K14" s="3">
        <v>2026</v>
      </c>
      <c r="L14" s="8">
        <f t="shared" si="0"/>
        <v>74.332626755313385</v>
      </c>
      <c r="M14" s="8">
        <f t="shared" si="1"/>
        <v>11.643102402811143</v>
      </c>
      <c r="N14" s="8">
        <f t="shared" si="2"/>
        <v>1.3310931947984417</v>
      </c>
      <c r="O14" s="8">
        <f t="shared" si="3"/>
        <v>286.80424667257824</v>
      </c>
      <c r="P14" s="8">
        <f t="shared" si="4"/>
        <v>342.78734370380334</v>
      </c>
      <c r="Q14" s="7"/>
      <c r="R14" s="8">
        <f t="shared" si="5"/>
        <v>29.118572367118436</v>
      </c>
      <c r="S14" s="9">
        <f t="shared" si="7"/>
        <v>746.0169850964229</v>
      </c>
      <c r="U14">
        <f t="shared" si="8"/>
        <v>9</v>
      </c>
    </row>
    <row r="15" spans="1:21" ht="15.75" thickBot="1">
      <c r="A15" s="3">
        <v>2027</v>
      </c>
      <c r="B15" s="6">
        <v>124.00016421868905</v>
      </c>
      <c r="C15" s="6">
        <v>18.684655514716866</v>
      </c>
      <c r="D15" s="6">
        <v>2.2069247104462684</v>
      </c>
      <c r="E15" s="6">
        <v>494.48435895734269</v>
      </c>
      <c r="F15" s="6">
        <v>596.57583079999995</v>
      </c>
      <c r="G15" s="6"/>
      <c r="H15" s="6">
        <v>53.067835280533927</v>
      </c>
      <c r="I15" s="6">
        <f t="shared" si="6"/>
        <v>1289.0197694817289</v>
      </c>
      <c r="K15" s="3">
        <v>2027</v>
      </c>
      <c r="L15" s="8">
        <f t="shared" si="0"/>
        <v>69.241044036332852</v>
      </c>
      <c r="M15" s="8">
        <f t="shared" si="1"/>
        <v>10.433414047876152</v>
      </c>
      <c r="N15" s="8">
        <f t="shared" si="2"/>
        <v>1.2323352313581051</v>
      </c>
      <c r="O15" s="8">
        <f t="shared" si="3"/>
        <v>276.11748330800043</v>
      </c>
      <c r="P15" s="8">
        <f t="shared" si="4"/>
        <v>333.12482795251708</v>
      </c>
      <c r="Q15" s="7"/>
      <c r="R15" s="8">
        <f t="shared" si="5"/>
        <v>29.632802042841963</v>
      </c>
      <c r="S15" s="9">
        <f t="shared" si="7"/>
        <v>719.78190661892654</v>
      </c>
      <c r="U15">
        <f t="shared" si="8"/>
        <v>10</v>
      </c>
    </row>
    <row r="16" spans="1:21" ht="15" thickBot="1">
      <c r="A16" s="3">
        <v>2028</v>
      </c>
      <c r="B16" s="6">
        <v>131.72608936208835</v>
      </c>
      <c r="C16" s="6">
        <v>18.600162432289746</v>
      </c>
      <c r="D16" s="6">
        <v>2.16305943727696</v>
      </c>
      <c r="E16" s="6">
        <v>509.38237672419035</v>
      </c>
      <c r="F16" s="6">
        <v>618.06515969999998</v>
      </c>
      <c r="G16" s="6"/>
      <c r="H16" s="6">
        <v>59.819079587777082</v>
      </c>
      <c r="I16" s="6">
        <f t="shared" si="6"/>
        <v>1339.7559272436224</v>
      </c>
      <c r="K16" s="3">
        <v>2028</v>
      </c>
      <c r="L16" s="8">
        <f t="shared" si="0"/>
        <v>69.391660644569995</v>
      </c>
      <c r="M16" s="8">
        <f t="shared" si="1"/>
        <v>9.7983335395881017</v>
      </c>
      <c r="N16" s="8">
        <f t="shared" si="2"/>
        <v>1.139472728238121</v>
      </c>
      <c r="O16" s="8">
        <f t="shared" si="3"/>
        <v>268.33628171263842</v>
      </c>
      <c r="P16" s="8">
        <f t="shared" si="4"/>
        <v>325.58901600913975</v>
      </c>
      <c r="Q16" s="7"/>
      <c r="R16" s="8">
        <f t="shared" si="5"/>
        <v>31.511944907249489</v>
      </c>
      <c r="S16" s="9">
        <f t="shared" si="7"/>
        <v>705.76670954142389</v>
      </c>
      <c r="U16">
        <f t="shared" si="8"/>
        <v>11</v>
      </c>
    </row>
    <row r="17" spans="1:21" ht="15" thickBot="1">
      <c r="A17" s="3">
        <v>2029</v>
      </c>
      <c r="B17" s="6">
        <v>128.14536603711662</v>
      </c>
      <c r="C17" s="6">
        <v>18.463617955774147</v>
      </c>
      <c r="D17" s="6">
        <v>2.0891936202037482</v>
      </c>
      <c r="E17" s="6">
        <v>524.71040976801601</v>
      </c>
      <c r="F17" s="6">
        <v>644.63548650000007</v>
      </c>
      <c r="G17" s="6"/>
      <c r="H17" s="6">
        <v>63.910884547218302</v>
      </c>
      <c r="I17" s="6">
        <f t="shared" si="6"/>
        <v>1381.9549584283288</v>
      </c>
      <c r="K17" s="3">
        <v>2029</v>
      </c>
      <c r="L17" s="8">
        <f t="shared" si="0"/>
        <v>63.684321004807622</v>
      </c>
      <c r="M17" s="8">
        <f t="shared" si="1"/>
        <v>9.1758524648099566</v>
      </c>
      <c r="N17" s="8">
        <f t="shared" si="2"/>
        <v>1.0382652238217864</v>
      </c>
      <c r="O17" s="8">
        <f t="shared" si="3"/>
        <v>260.76499840463805</v>
      </c>
      <c r="P17" s="8">
        <f t="shared" si="4"/>
        <v>320.36408746505515</v>
      </c>
      <c r="Q17" s="7"/>
      <c r="R17" s="8">
        <f t="shared" si="5"/>
        <v>31.761751619074236</v>
      </c>
      <c r="S17" s="9">
        <f t="shared" si="7"/>
        <v>686.78927618220689</v>
      </c>
      <c r="U17">
        <f t="shared" si="8"/>
        <v>12</v>
      </c>
    </row>
    <row r="18" spans="1:21" ht="15" thickBot="1">
      <c r="A18" s="3">
        <v>2030</v>
      </c>
      <c r="B18" s="6">
        <v>127.8191728653002</v>
      </c>
      <c r="C18" s="6">
        <v>17.52792286802843</v>
      </c>
      <c r="D18" s="6">
        <v>2.0181382080835415</v>
      </c>
      <c r="E18" s="6">
        <v>539.85919471833665</v>
      </c>
      <c r="F18" s="6">
        <v>662.60987439999997</v>
      </c>
      <c r="G18" s="6"/>
      <c r="H18" s="6">
        <v>70.724080039746468</v>
      </c>
      <c r="I18" s="6">
        <f t="shared" si="6"/>
        <v>1420.5583830994954</v>
      </c>
      <c r="K18" s="3">
        <v>2030</v>
      </c>
      <c r="L18" s="8">
        <f t="shared" si="0"/>
        <v>59.926616030006457</v>
      </c>
      <c r="M18" s="8">
        <f t="shared" si="1"/>
        <v>8.2177742193875858</v>
      </c>
      <c r="N18" s="8">
        <f t="shared" si="2"/>
        <v>0.94618194422802426</v>
      </c>
      <c r="O18" s="8">
        <f t="shared" si="3"/>
        <v>253.10705700034313</v>
      </c>
      <c r="P18" s="8">
        <f t="shared" si="4"/>
        <v>310.65736564189075</v>
      </c>
      <c r="Q18" s="7"/>
      <c r="R18" s="8">
        <f t="shared" si="5"/>
        <v>33.158208534831736</v>
      </c>
      <c r="S18" s="9">
        <f t="shared" si="7"/>
        <v>666.01320337068762</v>
      </c>
      <c r="U18">
        <f t="shared" si="8"/>
        <v>13</v>
      </c>
    </row>
    <row r="19" spans="1:21" ht="15" thickBot="1">
      <c r="A19" s="3">
        <v>2031</v>
      </c>
      <c r="B19" s="6">
        <v>159.16538676317717</v>
      </c>
      <c r="C19" s="6">
        <v>16.967397996809954</v>
      </c>
      <c r="D19" s="6">
        <v>1.9589365739444014</v>
      </c>
      <c r="E19" s="6">
        <v>577.88311816696535</v>
      </c>
      <c r="F19" s="6">
        <v>637.11589060000006</v>
      </c>
      <c r="G19" s="6"/>
      <c r="H19" s="6">
        <v>107.52251948938022</v>
      </c>
      <c r="I19" s="6">
        <f t="shared" si="6"/>
        <v>1500.6132495902771</v>
      </c>
      <c r="K19" s="3">
        <v>2031</v>
      </c>
      <c r="L19" s="8">
        <f t="shared" si="0"/>
        <v>70.399004061216885</v>
      </c>
      <c r="M19" s="8">
        <f t="shared" si="1"/>
        <v>7.5046964970027723</v>
      </c>
      <c r="N19" s="8">
        <f t="shared" si="2"/>
        <v>0.86643953581422117</v>
      </c>
      <c r="O19" s="8">
        <f t="shared" si="3"/>
        <v>255.59826046398123</v>
      </c>
      <c r="P19" s="8">
        <f t="shared" si="4"/>
        <v>281.79697283399418</v>
      </c>
      <c r="Q19" s="7"/>
      <c r="R19" s="8">
        <f t="shared" si="5"/>
        <v>47.557314062685045</v>
      </c>
      <c r="S19" s="9">
        <f t="shared" si="7"/>
        <v>663.72268745469432</v>
      </c>
      <c r="U19">
        <f t="shared" si="8"/>
        <v>14</v>
      </c>
    </row>
    <row r="20" spans="1:21" ht="15" thickBot="1">
      <c r="A20" s="3">
        <v>2032</v>
      </c>
      <c r="B20" s="6">
        <v>161.26311048977786</v>
      </c>
      <c r="C20" s="6">
        <v>16.105940444795909</v>
      </c>
      <c r="D20" s="6">
        <v>1.8532993892047969</v>
      </c>
      <c r="E20" s="6">
        <v>587.89351265948972</v>
      </c>
      <c r="F20" s="6">
        <v>655.35560270000019</v>
      </c>
      <c r="G20" s="6"/>
      <c r="H20" s="6">
        <v>124.54630687552231</v>
      </c>
      <c r="I20" s="6">
        <f t="shared" si="6"/>
        <v>1547.0177725587907</v>
      </c>
      <c r="K20" s="3">
        <v>2032</v>
      </c>
      <c r="L20" s="8">
        <f t="shared" si="0"/>
        <v>67.289461592919309</v>
      </c>
      <c r="M20" s="8">
        <f t="shared" si="1"/>
        <v>6.7204462179007605</v>
      </c>
      <c r="N20" s="8">
        <f t="shared" si="2"/>
        <v>0.77331708219767936</v>
      </c>
      <c r="O20" s="8">
        <f t="shared" si="3"/>
        <v>245.30742226589214</v>
      </c>
      <c r="P20" s="8">
        <f t="shared" si="4"/>
        <v>273.45699536399223</v>
      </c>
      <c r="Q20" s="7"/>
      <c r="R20" s="8">
        <f t="shared" si="5"/>
        <v>51.96882230280206</v>
      </c>
      <c r="S20" s="9">
        <f t="shared" si="7"/>
        <v>645.51646482570425</v>
      </c>
      <c r="U20">
        <f t="shared" si="8"/>
        <v>15</v>
      </c>
    </row>
    <row r="21" spans="1:21" ht="15" thickBot="1">
      <c r="A21" s="3">
        <v>2033</v>
      </c>
      <c r="B21" s="6">
        <v>192.35147238309517</v>
      </c>
      <c r="C21" s="6">
        <v>15.740554169233317</v>
      </c>
      <c r="D21" s="6">
        <v>1.5376652091280756</v>
      </c>
      <c r="E21" s="6">
        <v>617.97298411024576</v>
      </c>
      <c r="F21" s="6">
        <v>636.30744620000007</v>
      </c>
      <c r="G21" s="6"/>
      <c r="H21" s="6">
        <v>173.10702482740078</v>
      </c>
      <c r="I21" s="6">
        <f t="shared" si="6"/>
        <v>1637.0171468991034</v>
      </c>
      <c r="K21" s="3">
        <v>2033</v>
      </c>
      <c r="L21" s="8">
        <f t="shared" si="0"/>
        <v>75.718442270285692</v>
      </c>
      <c r="M21" s="8">
        <f t="shared" si="1"/>
        <v>6.1962106522983058</v>
      </c>
      <c r="N21" s="8">
        <f t="shared" si="2"/>
        <v>0.6052961951676924</v>
      </c>
      <c r="O21" s="8">
        <f t="shared" si="3"/>
        <v>243.26276862989138</v>
      </c>
      <c r="P21" s="8">
        <f t="shared" si="4"/>
        <v>250.48006149539592</v>
      </c>
      <c r="Q21" s="7"/>
      <c r="R21" s="8">
        <f t="shared" si="5"/>
        <v>68.14293700788123</v>
      </c>
      <c r="S21" s="9">
        <f t="shared" si="7"/>
        <v>644.40571625092014</v>
      </c>
      <c r="U21">
        <f t="shared" si="8"/>
        <v>16</v>
      </c>
    </row>
    <row r="22" spans="1:21" ht="15" thickBot="1">
      <c r="A22" s="3">
        <v>2034</v>
      </c>
      <c r="B22" s="6">
        <v>186.7989247923737</v>
      </c>
      <c r="C22" s="6">
        <v>15.325705051825272</v>
      </c>
      <c r="D22" s="6">
        <v>1.4920841645210472</v>
      </c>
      <c r="E22" s="6">
        <v>640.41934116247887</v>
      </c>
      <c r="F22" s="6">
        <v>654.31950760000007</v>
      </c>
      <c r="G22" s="6"/>
      <c r="H22" s="6">
        <v>175.89408781942143</v>
      </c>
      <c r="I22" s="6">
        <f t="shared" si="6"/>
        <v>1674.2496505906204</v>
      </c>
      <c r="K22" s="3">
        <v>2034</v>
      </c>
      <c r="L22" s="8">
        <f t="shared" si="0"/>
        <v>69.37047410005647</v>
      </c>
      <c r="M22" s="8">
        <f t="shared" si="1"/>
        <v>5.6914215461595328</v>
      </c>
      <c r="N22" s="8">
        <f t="shared" si="2"/>
        <v>0.55410696825508443</v>
      </c>
      <c r="O22" s="8">
        <f t="shared" si="3"/>
        <v>237.82895628904996</v>
      </c>
      <c r="P22" s="8">
        <f t="shared" si="4"/>
        <v>242.99098351652094</v>
      </c>
      <c r="Q22" s="7"/>
      <c r="R22" s="8">
        <f t="shared" si="5"/>
        <v>65.320805657701456</v>
      </c>
      <c r="S22" s="9">
        <f t="shared" si="7"/>
        <v>621.75674807774351</v>
      </c>
      <c r="U22">
        <f t="shared" si="8"/>
        <v>17</v>
      </c>
    </row>
    <row r="23" spans="1:21" ht="15" thickBot="1">
      <c r="A23" s="3">
        <v>2035</v>
      </c>
      <c r="B23" s="6">
        <v>181.65870572641504</v>
      </c>
      <c r="C23" s="6">
        <v>14.947548467378981</v>
      </c>
      <c r="D23" s="6">
        <v>1.4502148989249961</v>
      </c>
      <c r="E23" s="6">
        <v>655.98008537696217</v>
      </c>
      <c r="F23" s="6">
        <v>682.15555510000013</v>
      </c>
      <c r="G23" s="6"/>
      <c r="H23" s="6">
        <v>168.1107793960565</v>
      </c>
      <c r="I23" s="6">
        <f t="shared" si="6"/>
        <v>1704.3028889657376</v>
      </c>
      <c r="K23" s="3">
        <v>2035</v>
      </c>
      <c r="L23" s="8">
        <f t="shared" si="0"/>
        <v>63.642999655816745</v>
      </c>
      <c r="M23" s="8">
        <f t="shared" si="1"/>
        <v>5.2367807981490797</v>
      </c>
      <c r="N23" s="8">
        <f t="shared" si="2"/>
        <v>0.50807378564143901</v>
      </c>
      <c r="O23" s="8">
        <f t="shared" si="3"/>
        <v>229.81855001622407</v>
      </c>
      <c r="P23" s="8">
        <f t="shared" si="4"/>
        <v>238.98896331358088</v>
      </c>
      <c r="Q23" s="7"/>
      <c r="R23" s="8">
        <f t="shared" si="5"/>
        <v>58.896567783299766</v>
      </c>
      <c r="S23" s="9">
        <f t="shared" si="7"/>
        <v>597.09193535271197</v>
      </c>
      <c r="U23">
        <f t="shared" si="8"/>
        <v>18</v>
      </c>
    </row>
    <row r="24" spans="1:21" ht="15" thickBot="1">
      <c r="A24" s="3">
        <v>2036</v>
      </c>
      <c r="B24" s="6">
        <v>184.80991340506233</v>
      </c>
      <c r="C24" s="6">
        <v>14.983437655145083</v>
      </c>
      <c r="D24" s="6">
        <v>1.4664621949561547</v>
      </c>
      <c r="E24" s="6">
        <v>673.87870040355767</v>
      </c>
      <c r="F24" s="6">
        <v>702.7106087999997</v>
      </c>
      <c r="G24" s="6"/>
      <c r="H24" s="6">
        <v>157.85540258221181</v>
      </c>
      <c r="I24" s="6">
        <f t="shared" si="6"/>
        <v>1735.7045250409328</v>
      </c>
      <c r="K24" s="3">
        <v>2036</v>
      </c>
      <c r="L24" s="8">
        <f t="shared" si="0"/>
        <v>61.082080849612723</v>
      </c>
      <c r="M24" s="8">
        <f t="shared" si="1"/>
        <v>4.9522210870298142</v>
      </c>
      <c r="N24" s="8">
        <f t="shared" si="2"/>
        <v>0.48468483483829577</v>
      </c>
      <c r="O24" s="8">
        <f t="shared" si="3"/>
        <v>222.72567798170155</v>
      </c>
      <c r="P24" s="8">
        <f t="shared" si="4"/>
        <v>232.25499882424819</v>
      </c>
      <c r="Q24" s="7"/>
      <c r="R24" s="8">
        <f t="shared" si="5"/>
        <v>52.173264331017798</v>
      </c>
      <c r="S24" s="9">
        <f t="shared" si="7"/>
        <v>573.6729279084484</v>
      </c>
      <c r="U24">
        <f t="shared" si="8"/>
        <v>19</v>
      </c>
    </row>
    <row r="25" spans="1:21" ht="15" thickBot="1">
      <c r="A25" s="3">
        <v>2037</v>
      </c>
      <c r="B25" s="6">
        <v>185.92168532786783</v>
      </c>
      <c r="C25" s="6">
        <v>14.41646267047228</v>
      </c>
      <c r="D25" s="6">
        <v>1.4109710987441311</v>
      </c>
      <c r="E25" s="6">
        <v>684.58900429459959</v>
      </c>
      <c r="F25" s="6">
        <v>722.07744839999998</v>
      </c>
      <c r="G25" s="6"/>
      <c r="H25" s="6">
        <v>172.44248075160169</v>
      </c>
      <c r="I25" s="6">
        <f t="shared" si="6"/>
        <v>1780.8580525432853</v>
      </c>
      <c r="K25" s="3">
        <v>2037</v>
      </c>
      <c r="L25" s="8">
        <f t="shared" si="0"/>
        <v>57.971260315856334</v>
      </c>
      <c r="M25" s="8">
        <f t="shared" si="1"/>
        <v>4.4951212056300385</v>
      </c>
      <c r="N25" s="8">
        <f t="shared" si="2"/>
        <v>0.43994745808807206</v>
      </c>
      <c r="O25" s="8">
        <f t="shared" si="3"/>
        <v>213.458087513294</v>
      </c>
      <c r="P25" s="8">
        <f t="shared" si="4"/>
        <v>225.1471615889626</v>
      </c>
      <c r="Q25" s="7"/>
      <c r="R25" s="8">
        <f t="shared" si="5"/>
        <v>53.768380614312008</v>
      </c>
      <c r="S25" s="9">
        <f t="shared" si="7"/>
        <v>555.27995869614301</v>
      </c>
      <c r="U25">
        <f t="shared" si="8"/>
        <v>20</v>
      </c>
    </row>
    <row r="26" spans="1:21" ht="15" thickBot="1">
      <c r="A26" s="3">
        <v>2038</v>
      </c>
      <c r="B26" s="6">
        <v>182.5240656176756</v>
      </c>
      <c r="C26" s="6">
        <v>14.096115619814492</v>
      </c>
      <c r="D26" s="6">
        <v>1.3796180241114859</v>
      </c>
      <c r="E26" s="6">
        <v>706.37335729911229</v>
      </c>
      <c r="F26" s="6">
        <v>743.10592669999983</v>
      </c>
      <c r="G26" s="6"/>
      <c r="H26" s="6">
        <v>174.06827905386672</v>
      </c>
      <c r="I26" s="6">
        <f t="shared" si="6"/>
        <v>1821.5473623145804</v>
      </c>
      <c r="K26" s="3">
        <v>2038</v>
      </c>
      <c r="L26" s="8">
        <f t="shared" si="0"/>
        <v>53.69044002835571</v>
      </c>
      <c r="M26" s="8">
        <f t="shared" si="1"/>
        <v>4.1464485669725697</v>
      </c>
      <c r="N26" s="8">
        <f t="shared" si="2"/>
        <v>0.4058220954860387</v>
      </c>
      <c r="O26" s="8">
        <f t="shared" si="3"/>
        <v>207.78353938892084</v>
      </c>
      <c r="P26" s="8">
        <f t="shared" si="4"/>
        <v>218.5886231340792</v>
      </c>
      <c r="Q26" s="7"/>
      <c r="R26" s="8">
        <f t="shared" si="5"/>
        <v>51.203124726341137</v>
      </c>
      <c r="S26" s="9">
        <f t="shared" si="7"/>
        <v>535.81799794015546</v>
      </c>
      <c r="U26">
        <f t="shared" si="8"/>
        <v>21</v>
      </c>
    </row>
    <row r="27" spans="1:21" ht="15" thickBot="1">
      <c r="A27" s="3">
        <v>2039</v>
      </c>
      <c r="B27" s="6">
        <v>168.92929499617708</v>
      </c>
      <c r="C27" s="6">
        <v>14.247037973633002</v>
      </c>
      <c r="D27" s="6">
        <v>1.3943891288033818</v>
      </c>
      <c r="E27" s="6">
        <v>720.16651104411812</v>
      </c>
      <c r="F27" s="6">
        <v>767.50377140000012</v>
      </c>
      <c r="G27" s="6"/>
      <c r="H27" s="6">
        <v>185.57334152778469</v>
      </c>
      <c r="I27" s="6">
        <f t="shared" si="6"/>
        <v>1857.8143460705164</v>
      </c>
      <c r="K27" s="3">
        <v>2039</v>
      </c>
      <c r="L27" s="8">
        <f t="shared" si="0"/>
        <v>46.878740378552635</v>
      </c>
      <c r="M27" s="8">
        <f t="shared" si="1"/>
        <v>3.9536256535282206</v>
      </c>
      <c r="N27" s="8">
        <f t="shared" si="2"/>
        <v>0.38695009031636113</v>
      </c>
      <c r="O27" s="8">
        <f t="shared" si="3"/>
        <v>199.84987743735795</v>
      </c>
      <c r="P27" s="8">
        <f t="shared" si="4"/>
        <v>212.98620845978698</v>
      </c>
      <c r="Q27" s="7"/>
      <c r="R27" s="8">
        <f t="shared" si="5"/>
        <v>51.497548124251452</v>
      </c>
      <c r="S27" s="9">
        <f t="shared" si="7"/>
        <v>515.55295014379362</v>
      </c>
      <c r="U27">
        <f t="shared" si="8"/>
        <v>22</v>
      </c>
    </row>
    <row r="28" spans="1:21" ht="15" thickBot="1">
      <c r="A28" s="3">
        <v>2040</v>
      </c>
      <c r="B28" s="6">
        <v>172.25957249345049</v>
      </c>
      <c r="C28" s="6">
        <v>14.053308040189171</v>
      </c>
      <c r="D28" s="6">
        <v>1.3754283515795251</v>
      </c>
      <c r="E28" s="6">
        <v>732.49590468318331</v>
      </c>
      <c r="F28" s="6">
        <v>790.13883229999999</v>
      </c>
      <c r="G28" s="6"/>
      <c r="H28" s="6">
        <v>201.2388027871466</v>
      </c>
      <c r="I28" s="6">
        <f t="shared" si="6"/>
        <v>1911.5618486555491</v>
      </c>
      <c r="K28" s="3">
        <v>2040</v>
      </c>
      <c r="L28" s="8">
        <f t="shared" si="0"/>
        <v>45.097084300155451</v>
      </c>
      <c r="M28" s="8">
        <f t="shared" si="1"/>
        <v>3.6791175562017595</v>
      </c>
      <c r="N28" s="8">
        <f t="shared" si="2"/>
        <v>0.36008337546735791</v>
      </c>
      <c r="O28" s="8">
        <f t="shared" si="3"/>
        <v>191.76542171130791</v>
      </c>
      <c r="P28" s="8">
        <f t="shared" si="4"/>
        <v>206.8561822909104</v>
      </c>
      <c r="Q28" s="7"/>
      <c r="R28" s="8">
        <f t="shared" si="5"/>
        <v>52.68376742371958</v>
      </c>
      <c r="S28" s="9">
        <f t="shared" si="7"/>
        <v>500.44165665776245</v>
      </c>
      <c r="U28">
        <f t="shared" si="8"/>
        <v>23</v>
      </c>
    </row>
    <row r="29" spans="1:21" ht="15" thickBot="1">
      <c r="A29" s="3">
        <v>2041</v>
      </c>
      <c r="B29" s="6">
        <v>201.2722555422915</v>
      </c>
      <c r="C29" s="6">
        <v>17.448317776615848</v>
      </c>
      <c r="D29" s="6">
        <v>1.7077054661219402</v>
      </c>
      <c r="E29" s="6">
        <v>806.78461722843599</v>
      </c>
      <c r="F29" s="6">
        <v>818.1325890999999</v>
      </c>
      <c r="G29" s="6"/>
      <c r="H29" s="6">
        <v>165.23632122072672</v>
      </c>
      <c r="I29" s="6">
        <f t="shared" si="6"/>
        <v>2010.5818063341919</v>
      </c>
      <c r="K29" s="3">
        <v>2041</v>
      </c>
      <c r="L29" s="8">
        <f t="shared" si="0"/>
        <v>49.709929493771</v>
      </c>
      <c r="M29" s="8">
        <f t="shared" si="1"/>
        <v>4.3093601953411591</v>
      </c>
      <c r="N29" s="8">
        <f t="shared" si="2"/>
        <v>0.42176661700505386</v>
      </c>
      <c r="O29" s="8">
        <f t="shared" si="3"/>
        <v>199.25849358138501</v>
      </c>
      <c r="P29" s="8">
        <f t="shared" si="4"/>
        <v>202.0611992007604</v>
      </c>
      <c r="Q29" s="7"/>
      <c r="R29" s="8">
        <f t="shared" si="5"/>
        <v>40.809826747166916</v>
      </c>
      <c r="S29" s="9">
        <f t="shared" si="7"/>
        <v>496.57057583542957</v>
      </c>
      <c r="U29">
        <f t="shared" si="8"/>
        <v>24</v>
      </c>
    </row>
    <row r="30" spans="1:21" ht="15" thickBot="1">
      <c r="A30" s="3">
        <v>2042</v>
      </c>
      <c r="B30" s="6">
        <v>226.03802528714024</v>
      </c>
      <c r="C30" s="6">
        <v>15.54638896953033</v>
      </c>
      <c r="D30" s="6">
        <v>1.5215594856545518</v>
      </c>
      <c r="E30" s="6">
        <v>811.86710506386748</v>
      </c>
      <c r="F30" s="6">
        <v>822.06180579999989</v>
      </c>
      <c r="G30" s="6"/>
      <c r="H30" s="6">
        <v>228.87172960635587</v>
      </c>
      <c r="I30" s="6">
        <f t="shared" si="6"/>
        <v>2105.9066142125484</v>
      </c>
      <c r="K30" s="3">
        <v>2042</v>
      </c>
      <c r="L30" s="8">
        <f t="shared" si="0"/>
        <v>52.666550333708521</v>
      </c>
      <c r="M30" s="8">
        <f t="shared" si="1"/>
        <v>3.6222873391814301</v>
      </c>
      <c r="N30" s="8">
        <f t="shared" si="2"/>
        <v>0.35452127638772185</v>
      </c>
      <c r="O30" s="8">
        <f t="shared" si="3"/>
        <v>189.16392363104316</v>
      </c>
      <c r="P30" s="8">
        <f t="shared" si="4"/>
        <v>191.53927494095908</v>
      </c>
      <c r="Q30" s="7"/>
      <c r="R30" s="8">
        <f t="shared" si="5"/>
        <v>53.326799559338738</v>
      </c>
      <c r="S30" s="9">
        <f t="shared" si="7"/>
        <v>490.67335708061864</v>
      </c>
      <c r="U30">
        <f t="shared" si="8"/>
        <v>25</v>
      </c>
    </row>
    <row r="31" spans="1:21" ht="15" thickBot="1">
      <c r="A31" s="3">
        <v>2043</v>
      </c>
      <c r="B31" s="6">
        <v>216.24182717856661</v>
      </c>
      <c r="C31" s="6">
        <v>15.416372397604018</v>
      </c>
      <c r="D31" s="6">
        <v>1.5088344760915919</v>
      </c>
      <c r="E31" s="6">
        <v>835.52660202106279</v>
      </c>
      <c r="F31" s="6">
        <v>858.14367000000004</v>
      </c>
      <c r="G31" s="6"/>
      <c r="H31" s="6">
        <v>229.55016944135684</v>
      </c>
      <c r="I31" s="6">
        <f t="shared" si="6"/>
        <v>2156.3874755146821</v>
      </c>
      <c r="K31" s="3">
        <v>2043</v>
      </c>
      <c r="L31" s="8">
        <f t="shared" si="0"/>
        <v>47.532122254967938</v>
      </c>
      <c r="M31" s="8">
        <f t="shared" si="1"/>
        <v>3.3886732603582908</v>
      </c>
      <c r="N31" s="8">
        <f t="shared" si="2"/>
        <v>0.33165694960981434</v>
      </c>
      <c r="O31" s="8">
        <f t="shared" si="3"/>
        <v>183.6571264344158</v>
      </c>
      <c r="P31" s="8">
        <f t="shared" si="4"/>
        <v>188.62858479772322</v>
      </c>
      <c r="Q31" s="7"/>
      <c r="R31" s="8">
        <f t="shared" si="5"/>
        <v>50.457429350729477</v>
      </c>
      <c r="S31" s="9">
        <f t="shared" si="7"/>
        <v>473.99559304780456</v>
      </c>
      <c r="U31">
        <f t="shared" si="8"/>
        <v>26</v>
      </c>
    </row>
    <row r="32" spans="1:21" ht="15" thickBot="1">
      <c r="A32" s="3">
        <v>2044</v>
      </c>
      <c r="B32" s="6">
        <v>206.34233784724452</v>
      </c>
      <c r="C32" s="6">
        <v>15.293904187382312</v>
      </c>
      <c r="D32" s="6">
        <v>1.4968482413898108</v>
      </c>
      <c r="E32" s="6">
        <v>861.48307930812234</v>
      </c>
      <c r="F32" s="6">
        <v>889.00939460000006</v>
      </c>
      <c r="G32" s="6"/>
      <c r="H32" s="6">
        <v>229.82838573476158</v>
      </c>
      <c r="I32" s="6">
        <f t="shared" si="6"/>
        <v>2203.4539499189004</v>
      </c>
      <c r="K32" s="3">
        <v>2044</v>
      </c>
      <c r="L32" s="8">
        <f t="shared" si="0"/>
        <v>42.788787943556457</v>
      </c>
      <c r="M32" s="8">
        <f t="shared" si="1"/>
        <v>3.1714655844765636</v>
      </c>
      <c r="N32" s="8">
        <f t="shared" si="2"/>
        <v>0.31039835378781583</v>
      </c>
      <c r="O32" s="8">
        <f t="shared" si="3"/>
        <v>178.64398156022699</v>
      </c>
      <c r="P32" s="8">
        <f t="shared" si="4"/>
        <v>184.35205717950959</v>
      </c>
      <c r="Q32" s="7"/>
      <c r="R32" s="8">
        <f t="shared" si="5"/>
        <v>47.659041586970822</v>
      </c>
      <c r="S32" s="9">
        <f t="shared" si="7"/>
        <v>456.92573220852825</v>
      </c>
      <c r="U32">
        <f t="shared" si="8"/>
        <v>27</v>
      </c>
    </row>
    <row r="33" spans="1:21" ht="15" thickBot="1">
      <c r="A33" s="3">
        <v>2045</v>
      </c>
      <c r="B33" s="6">
        <v>198.80012226325482</v>
      </c>
      <c r="C33" s="6">
        <v>15.063184320533091</v>
      </c>
      <c r="D33" s="6">
        <v>1.4742671775413874</v>
      </c>
      <c r="E33" s="6">
        <v>888.99894882713284</v>
      </c>
      <c r="F33" s="6">
        <v>924.0323618000001</v>
      </c>
      <c r="G33" s="6"/>
      <c r="H33" s="6">
        <v>231.24724195068518</v>
      </c>
      <c r="I33" s="6">
        <f t="shared" si="6"/>
        <v>2259.6161263391477</v>
      </c>
      <c r="K33" s="3">
        <v>2045</v>
      </c>
      <c r="L33" s="8">
        <f t="shared" si="0"/>
        <v>38.891296364906346</v>
      </c>
      <c r="M33" s="8">
        <f t="shared" si="1"/>
        <v>2.9468129040348385</v>
      </c>
      <c r="N33" s="8">
        <f t="shared" si="2"/>
        <v>0.28841109889706451</v>
      </c>
      <c r="O33" s="8">
        <f t="shared" si="3"/>
        <v>173.91499156696833</v>
      </c>
      <c r="P33" s="8">
        <f t="shared" si="4"/>
        <v>180.76858315982307</v>
      </c>
      <c r="Q33" s="7"/>
      <c r="R33" s="8">
        <f t="shared" si="5"/>
        <v>45.238931032255273</v>
      </c>
      <c r="S33" s="9">
        <f t="shared" si="7"/>
        <v>442.04902612688494</v>
      </c>
      <c r="U33">
        <f t="shared" si="8"/>
        <v>28</v>
      </c>
    </row>
    <row r="34" spans="1:21" ht="15" thickBot="1">
      <c r="A34" s="3">
        <v>2046</v>
      </c>
      <c r="B34" s="6">
        <v>193.43211068799948</v>
      </c>
      <c r="C34" s="6">
        <v>14.741249844226537</v>
      </c>
      <c r="D34" s="6">
        <v>1.4427587380482345</v>
      </c>
      <c r="E34" s="6">
        <v>919.39853624931823</v>
      </c>
      <c r="F34" s="6">
        <v>959.09011500000008</v>
      </c>
      <c r="G34" s="6"/>
      <c r="H34" s="6">
        <v>230.73209730472706</v>
      </c>
      <c r="I34" s="6">
        <f t="shared" si="6"/>
        <v>2318.8368678243196</v>
      </c>
      <c r="K34" s="3">
        <v>2046</v>
      </c>
      <c r="L34" s="8">
        <f t="shared" si="0"/>
        <v>35.699199521060365</v>
      </c>
      <c r="M34" s="8">
        <f t="shared" si="1"/>
        <v>2.7205969965745287</v>
      </c>
      <c r="N34" s="8">
        <f t="shared" si="2"/>
        <v>0.26627084751928198</v>
      </c>
      <c r="O34" s="8">
        <f t="shared" si="3"/>
        <v>169.6811954757392</v>
      </c>
      <c r="P34" s="8">
        <f t="shared" si="4"/>
        <v>177.00654380641001</v>
      </c>
      <c r="Q34" s="7"/>
      <c r="R34" s="8">
        <f t="shared" si="5"/>
        <v>42.583163407031911</v>
      </c>
      <c r="S34" s="9">
        <f t="shared" si="7"/>
        <v>427.95697005433527</v>
      </c>
      <c r="U34">
        <f t="shared" si="8"/>
        <v>29</v>
      </c>
    </row>
    <row r="35" spans="1:21" ht="15" thickBot="1">
      <c r="A35" s="3">
        <v>2047</v>
      </c>
      <c r="B35" s="6">
        <v>192.62064286920369</v>
      </c>
      <c r="C35" s="6">
        <v>1.0530642146874683</v>
      </c>
      <c r="D35" s="6">
        <v>1.4481964622727337</v>
      </c>
      <c r="E35" s="6">
        <v>941.84911596918175</v>
      </c>
      <c r="F35" s="6">
        <v>999.38175729999989</v>
      </c>
      <c r="G35" s="6"/>
      <c r="H35" s="6">
        <v>231.40379242997301</v>
      </c>
      <c r="I35" s="6">
        <f t="shared" si="6"/>
        <v>2367.7565692453181</v>
      </c>
      <c r="K35" s="3">
        <v>2047</v>
      </c>
      <c r="L35" s="8">
        <f t="shared" si="0"/>
        <v>33.537205346047585</v>
      </c>
      <c r="M35" s="8">
        <f t="shared" si="1"/>
        <v>0.18334914827653936</v>
      </c>
      <c r="N35" s="8">
        <f t="shared" si="2"/>
        <v>0.25214567563062312</v>
      </c>
      <c r="O35" s="8">
        <f t="shared" si="3"/>
        <v>163.98547287945939</v>
      </c>
      <c r="P35" s="8">
        <f t="shared" si="4"/>
        <v>174.00248859320271</v>
      </c>
      <c r="Q35" s="7"/>
      <c r="R35" s="8">
        <f t="shared" si="5"/>
        <v>40.289744593199842</v>
      </c>
      <c r="S35" s="9">
        <f t="shared" si="7"/>
        <v>412.25040623581668</v>
      </c>
      <c r="U35">
        <f t="shared" si="8"/>
        <v>30</v>
      </c>
    </row>
    <row r="36" spans="1:21" ht="15" thickBot="1">
      <c r="A36" s="3">
        <v>2048</v>
      </c>
      <c r="B36" s="6">
        <v>187.67302875064257</v>
      </c>
      <c r="C36" s="6">
        <v>0</v>
      </c>
      <c r="D36" s="6">
        <v>1.4165676867979131</v>
      </c>
      <c r="E36" s="6">
        <v>973.79129944860517</v>
      </c>
      <c r="F36" s="6">
        <v>1042.8353436000002</v>
      </c>
      <c r="G36" s="6"/>
      <c r="H36" s="6">
        <v>231.95507835647004</v>
      </c>
      <c r="I36" s="6">
        <f t="shared" si="6"/>
        <v>2437.6713178425161</v>
      </c>
      <c r="K36" s="3">
        <v>2048</v>
      </c>
      <c r="L36" s="8">
        <f t="shared" si="0"/>
        <v>30.826203400160001</v>
      </c>
      <c r="M36" s="8">
        <f t="shared" si="1"/>
        <v>0</v>
      </c>
      <c r="N36" s="8">
        <f t="shared" si="2"/>
        <v>0.23267809942656506</v>
      </c>
      <c r="O36" s="8">
        <f t="shared" si="3"/>
        <v>159.94993455342762</v>
      </c>
      <c r="P36" s="8">
        <f t="shared" si="4"/>
        <v>171.29075301172856</v>
      </c>
      <c r="Q36" s="7"/>
      <c r="R36" s="8">
        <f t="shared" si="5"/>
        <v>38.099744394369267</v>
      </c>
      <c r="S36" s="9">
        <f t="shared" si="7"/>
        <v>400.39931345911202</v>
      </c>
      <c r="U36">
        <f t="shared" si="8"/>
        <v>31</v>
      </c>
    </row>
    <row r="37" spans="1:21" ht="15" thickBot="1">
      <c r="A37" s="3">
        <v>2049</v>
      </c>
      <c r="B37" s="6">
        <v>189.21601428293073</v>
      </c>
      <c r="C37" s="6">
        <v>0</v>
      </c>
      <c r="D37" s="6">
        <v>1.3564341991261759</v>
      </c>
      <c r="E37" s="6">
        <v>1005.8076858252823</v>
      </c>
      <c r="F37" s="6">
        <v>1081.0583098</v>
      </c>
      <c r="G37" s="6"/>
      <c r="H37" s="6">
        <v>234.02898211318461</v>
      </c>
      <c r="I37" s="6">
        <f t="shared" si="6"/>
        <v>2511.4674262205235</v>
      </c>
      <c r="K37" s="3">
        <v>2049</v>
      </c>
      <c r="L37" s="8">
        <f t="shared" si="0"/>
        <v>29.320420983614731</v>
      </c>
      <c r="M37" s="8">
        <f t="shared" si="1"/>
        <v>0</v>
      </c>
      <c r="N37" s="8">
        <f t="shared" si="2"/>
        <v>0.21018951226550359</v>
      </c>
      <c r="O37" s="8">
        <f t="shared" si="3"/>
        <v>155.85734055710395</v>
      </c>
      <c r="P37" s="8">
        <f t="shared" si="4"/>
        <v>167.51798134683784</v>
      </c>
      <c r="Q37" s="7"/>
      <c r="R37" s="8">
        <f t="shared" si="5"/>
        <v>36.264521816134796</v>
      </c>
      <c r="S37" s="9">
        <f t="shared" si="7"/>
        <v>389.17045421595685</v>
      </c>
      <c r="U37">
        <f t="shared" si="8"/>
        <v>32</v>
      </c>
    </row>
    <row r="38" spans="1:21" ht="15" thickBot="1">
      <c r="A38" s="3">
        <v>2050</v>
      </c>
      <c r="B38" s="6">
        <v>179.51082315831738</v>
      </c>
      <c r="C38" s="6">
        <v>0</v>
      </c>
      <c r="D38" s="6">
        <v>1.3379138398048818</v>
      </c>
      <c r="E38" s="6">
        <v>1040.9907718673082</v>
      </c>
      <c r="F38" s="6">
        <v>1123.4485536999998</v>
      </c>
      <c r="G38" s="6"/>
      <c r="H38" s="6">
        <v>237.7709105260783</v>
      </c>
      <c r="I38" s="6">
        <f t="shared" si="6"/>
        <v>2583.058973091509</v>
      </c>
      <c r="K38" s="3">
        <v>2050</v>
      </c>
      <c r="L38" s="8">
        <f t="shared" si="0"/>
        <v>26.24200927608895</v>
      </c>
      <c r="M38" s="8">
        <f t="shared" si="1"/>
        <v>0</v>
      </c>
      <c r="N38" s="8">
        <f t="shared" si="2"/>
        <v>0.19558457132026549</v>
      </c>
      <c r="O38" s="8">
        <f t="shared" si="3"/>
        <v>152.17850941261852</v>
      </c>
      <c r="P38" s="8">
        <f t="shared" si="4"/>
        <v>164.2327011191031</v>
      </c>
      <c r="Q38" s="7"/>
      <c r="R38" s="8">
        <f t="shared" si="5"/>
        <v>34.758831416568881</v>
      </c>
      <c r="S38" s="9">
        <f t="shared" si="7"/>
        <v>377.60763579569971</v>
      </c>
      <c r="U38">
        <f t="shared" si="8"/>
        <v>33</v>
      </c>
    </row>
    <row r="39" spans="1:21" ht="15" thickBot="1">
      <c r="A39" s="3">
        <v>2051</v>
      </c>
      <c r="B39" s="6">
        <v>186.50668690479984</v>
      </c>
      <c r="C39" s="6">
        <v>0</v>
      </c>
      <c r="D39" s="6">
        <v>1.2684073733370227</v>
      </c>
      <c r="E39" s="6">
        <v>1068.6349931749162</v>
      </c>
      <c r="F39" s="6">
        <v>1168.5156170999996</v>
      </c>
      <c r="G39" s="6"/>
      <c r="H39" s="6">
        <v>257.36832287060633</v>
      </c>
      <c r="I39" s="6">
        <f t="shared" si="6"/>
        <v>2682.2940274236594</v>
      </c>
      <c r="K39" s="3">
        <v>2051</v>
      </c>
      <c r="L39" s="8">
        <f t="shared" si="0"/>
        <v>25.72142280735434</v>
      </c>
      <c r="M39" s="8">
        <f t="shared" si="1"/>
        <v>0</v>
      </c>
      <c r="N39" s="8">
        <f t="shared" si="2"/>
        <v>0.17492800329577718</v>
      </c>
      <c r="O39" s="8">
        <f t="shared" si="3"/>
        <v>147.37708841622694</v>
      </c>
      <c r="P39" s="8">
        <f t="shared" si="4"/>
        <v>161.15177821890825</v>
      </c>
      <c r="Q39" s="7"/>
      <c r="R39" s="8">
        <f t="shared" si="5"/>
        <v>35.494059540897801</v>
      </c>
      <c r="S39" s="9">
        <f t="shared" si="7"/>
        <v>369.91927698668309</v>
      </c>
      <c r="U39">
        <f t="shared" si="8"/>
        <v>34</v>
      </c>
    </row>
    <row r="40" spans="1:19" ht="15" thickBot="1">
      <c r="A40" s="3" t="s">
        <v>10</v>
      </c>
      <c r="B40" s="6">
        <f>SUM(B6:B39)</f>
        <v>5468.5899625281654</v>
      </c>
      <c r="C40" s="6">
        <f t="shared" si="9" ref="C40:I40">SUM(C6:C39)</f>
        <v>480.89127898915103</v>
      </c>
      <c r="D40" s="6">
        <f t="shared" si="9"/>
        <v>93.684123011684406</v>
      </c>
      <c r="E40" s="6">
        <f t="shared" si="9"/>
        <v>22724.540254242085</v>
      </c>
      <c r="F40" s="6">
        <f t="shared" si="9"/>
        <v>24888.9188545</v>
      </c>
      <c r="G40" s="6">
        <f t="shared" si="9"/>
        <v>0</v>
      </c>
      <c r="H40" s="6">
        <f t="shared" si="9"/>
        <v>4959.8473733965184</v>
      </c>
      <c r="I40" s="6">
        <f t="shared" si="9"/>
        <v>58616.471846667599</v>
      </c>
      <c r="K40" s="3" t="s">
        <v>10</v>
      </c>
      <c r="L40" s="9">
        <f>SUM(L6:L39)</f>
        <v>2030.2485878001214</v>
      </c>
      <c r="M40" s="9">
        <f t="shared" si="10" ref="M40:R40">SUM(M6:M39)</f>
        <v>230.6533566974592</v>
      </c>
      <c r="N40" s="9">
        <f t="shared" si="10"/>
        <v>54.737570756459981</v>
      </c>
      <c r="O40" s="9">
        <f t="shared" si="10"/>
        <v>8105.0869471593896</v>
      </c>
      <c r="P40" s="9">
        <f t="shared" si="10"/>
        <v>9148.7655648676227</v>
      </c>
      <c r="Q40" s="9"/>
      <c r="R40" s="9">
        <f t="shared" si="10"/>
        <v>1578.6419879107737</v>
      </c>
      <c r="S40" s="9">
        <f t="shared" si="7"/>
        <v>21148.134015191827</v>
      </c>
    </row>
    <row r="41" ht="14.4"/>
    <row r="42" ht="14.4">
      <c r="A42" t="s">
        <v>17</v>
      </c>
    </row>
  </sheetData>
  <mergeCells count="14">
    <mergeCell ref="A1:I1"/>
    <mergeCell ref="K1:S1"/>
    <mergeCell ref="A2:I2"/>
    <mergeCell ref="A3:A5"/>
    <mergeCell ref="B3:I3"/>
    <mergeCell ref="F4:F5"/>
    <mergeCell ref="H4:H5"/>
    <mergeCell ref="I4:I5"/>
    <mergeCell ref="K2:S2"/>
    <mergeCell ref="K3:K5"/>
    <mergeCell ref="L3:S3"/>
    <mergeCell ref="P4:P5"/>
    <mergeCell ref="R4:R5"/>
    <mergeCell ref="S4:S5"/>
  </mergeCells>
  <pageMargins left="0.7" right="0.7" top="0.75" bottom="0.75" header="0.3" footer="0.3"/>
  <pageSetup orientation="portrait" r:id="rId1"/>
  <colBreaks count="1" manualBreakCount="1">
    <brk id="10" max="65535" man="1"/>
  </colBreak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4B27D97703742B7725376CBFC58B9" ma:contentTypeVersion="0" ma:contentTypeDescription="Create a new document." ma:contentTypeScope="" ma:versionID="2d8dd85192433ed0c9dca9684bd55ab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34232D-EC8D-4C7E-920C-467D0E7BF9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127B02-1B5E-4C73-A92B-8B327A68478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FF39E5-806D-41DA-8997-C613D5BB0B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