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15"/>
  </bookViews>
  <sheets>
    <sheet name="Staff's 3rd DR No. 15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'Staff''s 3rd DR No. 15'!$A$1:$J$49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E48" i="1"/>
  <c r="D48" i="1"/>
  <c r="I47" i="1"/>
  <c r="H47" i="1"/>
  <c r="G47" i="1"/>
  <c r="I46" i="1"/>
  <c r="H46" i="1"/>
  <c r="G46" i="1"/>
  <c r="I45" i="1"/>
  <c r="H45" i="1"/>
  <c r="G45" i="1"/>
  <c r="I44" i="1"/>
  <c r="H44" i="1"/>
  <c r="G44" i="1"/>
  <c r="I43" i="1"/>
  <c r="H43" i="1"/>
  <c r="G43" i="1"/>
  <c r="I42" i="1"/>
  <c r="H42" i="1"/>
  <c r="G42" i="1"/>
  <c r="I41" i="1"/>
  <c r="H41" i="1"/>
  <c r="G41" i="1"/>
  <c r="I40" i="1"/>
  <c r="H40" i="1"/>
  <c r="G40" i="1"/>
  <c r="I39" i="1"/>
  <c r="H39" i="1"/>
  <c r="G39" i="1"/>
  <c r="I38" i="1"/>
  <c r="H38" i="1"/>
  <c r="G38" i="1"/>
  <c r="I37" i="1"/>
  <c r="H37" i="1"/>
  <c r="G37" i="1"/>
  <c r="I36" i="1"/>
  <c r="H36" i="1"/>
  <c r="G36" i="1"/>
  <c r="I35" i="1"/>
  <c r="H35" i="1"/>
  <c r="G35" i="1"/>
  <c r="I34" i="1"/>
  <c r="H34" i="1"/>
  <c r="G34" i="1"/>
  <c r="I33" i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8" i="1"/>
  <c r="H28" i="1"/>
  <c r="G28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2" i="1"/>
  <c r="H22" i="1"/>
  <c r="G22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6" i="1"/>
  <c r="H16" i="1"/>
  <c r="G16" i="1"/>
  <c r="I15" i="1"/>
  <c r="H15" i="1"/>
  <c r="G15" i="1"/>
  <c r="J18" i="1" l="1"/>
  <c r="J26" i="1"/>
  <c r="J42" i="1"/>
  <c r="J17" i="1"/>
  <c r="J25" i="1"/>
  <c r="J33" i="1"/>
  <c r="J41" i="1"/>
  <c r="J27" i="1"/>
  <c r="J43" i="1"/>
  <c r="J34" i="1"/>
  <c r="J16" i="1"/>
  <c r="J24" i="1"/>
  <c r="J32" i="1"/>
  <c r="J40" i="1"/>
  <c r="G48" i="1"/>
  <c r="J15" i="1"/>
  <c r="J23" i="1"/>
  <c r="J31" i="1"/>
  <c r="J39" i="1"/>
  <c r="J47" i="1"/>
  <c r="J35" i="1"/>
  <c r="J22" i="1"/>
  <c r="J30" i="1"/>
  <c r="J38" i="1"/>
  <c r="J46" i="1"/>
  <c r="J21" i="1"/>
  <c r="J29" i="1"/>
  <c r="J37" i="1"/>
  <c r="J45" i="1"/>
  <c r="J19" i="1"/>
  <c r="J20" i="1"/>
  <c r="J28" i="1"/>
  <c r="J36" i="1"/>
  <c r="J44" i="1"/>
</calcChain>
</file>

<file path=xl/sharedStrings.xml><?xml version="1.0" encoding="utf-8"?>
<sst xmlns="http://schemas.openxmlformats.org/spreadsheetml/2006/main" count="38" uniqueCount="23">
  <si>
    <t>Florida Power &amp; Light Company</t>
  </si>
  <si>
    <r>
      <t>Mid Fuel &amp; Mid CO</t>
    </r>
    <r>
      <rPr>
        <vertAlign val="subscript"/>
        <sz val="11"/>
        <rFont val="Times New Roman"/>
        <family val="1"/>
      </rPr>
      <t>2</t>
    </r>
  </si>
  <si>
    <t>Total Project</t>
  </si>
  <si>
    <t>Participant</t>
  </si>
  <si>
    <t>Non-Participant</t>
  </si>
  <si>
    <t>Net System</t>
  </si>
  <si>
    <t>SolarTogether</t>
  </si>
  <si>
    <t>Remaining Net</t>
  </si>
  <si>
    <t>Running</t>
  </si>
  <si>
    <t>Discount</t>
  </si>
  <si>
    <t>Savings</t>
  </si>
  <si>
    <t>Charges</t>
  </si>
  <si>
    <t>Credits</t>
  </si>
  <si>
    <t>System Savings</t>
  </si>
  <si>
    <t>CPVRR</t>
  </si>
  <si>
    <t>Year</t>
  </si>
  <si>
    <t>Factor</t>
  </si>
  <si>
    <t>(Millions)</t>
  </si>
  <si>
    <t>CPVRR Thru 2051</t>
  </si>
  <si>
    <t>Docket No: 20190061-EI</t>
  </si>
  <si>
    <t>Staffs First Set of Interrogatories</t>
  </si>
  <si>
    <t>Interrogatory No: 113</t>
  </si>
  <si>
    <t>Attachment No.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</si>
</sst>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8" x14ac:knownFonts="1"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vertAlign val="subscript"/>
      <sz val="11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1" fillId="0" borderId="0" xfId="0" applyFont="1" applyFill="1" applyAlignment="1">
      <alignment horizontal="left" vertical="center"/>
    </xf>
    <xf numFmtId="0" fontId="1" fillId="0" borderId="0" xfId="1" applyFont="1"/>
    <xf numFmtId="0" fontId="4" fillId="0" borderId="0" xfId="1" applyFont="1"/>
    <xf numFmtId="0" fontId="4" fillId="0" borderId="0" xfId="1" applyFont="1" applyBorder="1" applyAlignment="1">
      <alignment horizontal="center"/>
    </xf>
    <xf numFmtId="0" fontId="1" fillId="0" borderId="4" xfId="1" applyFont="1" applyBorder="1"/>
    <xf numFmtId="0" fontId="1" fillId="0" borderId="5" xfId="1" applyFont="1" applyBorder="1"/>
    <xf numFmtId="0" fontId="7" fillId="0" borderId="5" xfId="2" applyNumberFormat="1" applyFont="1" applyFill="1" applyBorder="1" applyAlignment="1">
      <alignment horizontal="center"/>
    </xf>
    <xf numFmtId="0" fontId="4" fillId="0" borderId="6" xfId="1" applyNumberFormat="1" applyFont="1" applyFill="1" applyBorder="1" applyAlignment="1">
      <alignment horizontal="center"/>
    </xf>
    <xf numFmtId="0" fontId="4" fillId="0" borderId="7" xfId="1" applyNumberFormat="1" applyFont="1" applyFill="1" applyBorder="1" applyAlignment="1">
      <alignment horizontal="center"/>
    </xf>
    <xf numFmtId="0" fontId="7" fillId="0" borderId="7" xfId="2" applyNumberFormat="1" applyFont="1" applyFill="1" applyBorder="1" applyAlignment="1">
      <alignment horizontal="center"/>
    </xf>
    <xf numFmtId="0" fontId="7" fillId="0" borderId="8" xfId="2" applyNumberFormat="1" applyFont="1" applyFill="1" applyBorder="1" applyAlignment="1">
      <alignment horizontal="center"/>
    </xf>
    <xf numFmtId="0" fontId="1" fillId="0" borderId="9" xfId="1" applyFont="1" applyBorder="1" applyAlignment="1">
      <alignment horizontal="center"/>
    </xf>
    <xf numFmtId="2" fontId="1" fillId="0" borderId="10" xfId="1" applyNumberFormat="1" applyFont="1" applyBorder="1" applyAlignment="1">
      <alignment horizontal="center"/>
    </xf>
    <xf numFmtId="5" fontId="1" fillId="0" borderId="10" xfId="1" applyNumberFormat="1" applyFont="1" applyBorder="1" applyAlignment="1">
      <alignment horizontal="center"/>
    </xf>
    <xf numFmtId="5" fontId="1" fillId="0" borderId="11" xfId="1" applyNumberFormat="1" applyFont="1" applyBorder="1" applyAlignment="1">
      <alignment horizontal="center"/>
    </xf>
    <xf numFmtId="5" fontId="1" fillId="0" borderId="12" xfId="1" applyNumberFormat="1" applyFont="1" applyBorder="1" applyAlignment="1">
      <alignment horizontal="center"/>
    </xf>
    <xf numFmtId="0" fontId="1" fillId="0" borderId="13" xfId="1" applyFont="1" applyBorder="1" applyAlignment="1">
      <alignment horizontal="center"/>
    </xf>
    <xf numFmtId="2" fontId="1" fillId="0" borderId="14" xfId="1" applyNumberFormat="1" applyFont="1" applyBorder="1" applyAlignment="1">
      <alignment horizontal="center"/>
    </xf>
    <xf numFmtId="5" fontId="1" fillId="0" borderId="14" xfId="1" applyNumberFormat="1" applyFont="1" applyBorder="1" applyAlignment="1">
      <alignment horizontal="center"/>
    </xf>
    <xf numFmtId="5" fontId="1" fillId="0" borderId="15" xfId="1" applyNumberFormat="1" applyFont="1" applyBorder="1" applyAlignment="1">
      <alignment horizontal="center"/>
    </xf>
    <xf numFmtId="5" fontId="2" fillId="0" borderId="15" xfId="1" applyNumberFormat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2" fontId="1" fillId="0" borderId="17" xfId="1" applyNumberFormat="1" applyFont="1" applyBorder="1" applyAlignment="1">
      <alignment horizontal="center"/>
    </xf>
    <xf numFmtId="5" fontId="1" fillId="0" borderId="17" xfId="1" applyNumberFormat="1" applyFont="1" applyBorder="1" applyAlignment="1">
      <alignment horizontal="center"/>
    </xf>
    <xf numFmtId="5" fontId="1" fillId="0" borderId="18" xfId="1" applyNumberFormat="1" applyFont="1" applyBorder="1" applyAlignment="1">
      <alignment horizontal="center"/>
    </xf>
    <xf numFmtId="0" fontId="2" fillId="0" borderId="19" xfId="1" applyFont="1" applyBorder="1" applyAlignment="1">
      <alignment horizontal="center" vertical="center" wrapText="1"/>
    </xf>
    <xf numFmtId="5" fontId="2" fillId="0" borderId="20" xfId="1" applyNumberFormat="1" applyFont="1" applyBorder="1" applyAlignment="1">
      <alignment horizontal="center" vertical="center" wrapText="1"/>
    </xf>
    <xf numFmtId="5" fontId="1" fillId="0" borderId="0" xfId="1" applyNumberFormat="1" applyFont="1"/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</cellXfs>
  <cellStyles count="3">
    <cellStyle name="Normal" xfId="0" builtinId="0"/>
    <cellStyle name="Normal 2" xfId="2"/>
    <cellStyle name="Normal 9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customXml" Target="../customXml/item3.xml" />
  <Relationship Id="rId7" Type="http://schemas.openxmlformats.org/officeDocument/2006/relationships/customXml" Target="../customXml/item2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8"/>
    <pageSetUpPr fitToPage="1"/>
  </sheetPr>
  <dimension ref="A1:J48"/>
  <sheetViews>
    <sheetView showGridLines="0" tabSelected="1" zoomScaleNormal="100" workbookViewId="0">
      <selection activeCell="A6" sqref="A6"/>
    </sheetView>
  </sheetViews>
  <sheetFormatPr defaultRowHeight="15" x14ac:dyDescent="0.25"/>
  <cols>
    <col min="1" max="1" width="2.7109375" style="1" customWidth="1"/>
    <col min="2" max="2" width="12.85546875" style="1" customWidth="1"/>
    <col min="3" max="3" width="12" style="1" customWidth="1"/>
    <col min="4" max="4" width="14.7109375" style="1" customWidth="1"/>
    <col min="5" max="5" width="14.7109375" style="1" bestFit="1" customWidth="1"/>
    <col min="6" max="6" width="15.7109375" style="1" customWidth="1"/>
    <col min="7" max="7" width="15.28515625" style="1" customWidth="1"/>
    <col min="8" max="10" width="14.7109375" style="1" customWidth="1"/>
    <col min="11" max="16384" width="9.140625" style="1"/>
  </cols>
  <sheetData>
    <row r="1" spans="1:10" x14ac:dyDescent="0.25">
      <c r="A1" s="2" t="s">
        <v>0</v>
      </c>
    </row>
    <row r="2" spans="1:10" x14ac:dyDescent="0.25">
      <c r="A2" s="2" t="s">
        <v>19</v>
      </c>
    </row>
    <row r="3" spans="1:10" x14ac:dyDescent="0.25">
      <c r="A3" s="2" t="s">
        <v>20</v>
      </c>
    </row>
    <row r="4" spans="1:10" x14ac:dyDescent="0.25">
      <c r="A4" s="2" t="s">
        <v>21</v>
      </c>
    </row>
    <row r="5" spans="1:10" x14ac:dyDescent="0.25">
      <c r="A5" s="1" t="s">
        <v>22</v>
      </c>
      <c r="B5" s="3"/>
    </row>
    <row r="6" spans="1:10" x14ac:dyDescent="0.25">
      <c r="H6" s="4"/>
    </row>
    <row r="9" spans="1:10" ht="15.75" thickBot="1" x14ac:dyDescent="0.3">
      <c r="B9" s="5"/>
      <c r="C9" s="5"/>
      <c r="D9" s="5"/>
      <c r="E9" s="5"/>
      <c r="F9" s="5"/>
      <c r="G9" s="5"/>
      <c r="H9" s="5"/>
      <c r="I9" s="5"/>
    </row>
    <row r="10" spans="1:10" ht="17.25" thickBot="1" x14ac:dyDescent="0.35">
      <c r="B10" s="6"/>
      <c r="C10" s="6"/>
      <c r="D10" s="32" t="s">
        <v>1</v>
      </c>
      <c r="E10" s="33"/>
      <c r="F10" s="33"/>
      <c r="G10" s="34"/>
      <c r="H10" s="7"/>
      <c r="I10" s="7"/>
    </row>
    <row r="11" spans="1:10" ht="15.75" x14ac:dyDescent="0.25">
      <c r="B11" s="8"/>
      <c r="C11" s="9"/>
      <c r="D11" s="10" t="s">
        <v>2</v>
      </c>
      <c r="E11" s="10" t="s">
        <v>3</v>
      </c>
      <c r="F11" s="10" t="s">
        <v>3</v>
      </c>
      <c r="G11" s="10" t="s">
        <v>4</v>
      </c>
      <c r="H11" s="10" t="s">
        <v>2</v>
      </c>
      <c r="I11" s="10" t="s">
        <v>3</v>
      </c>
      <c r="J11" s="10" t="s">
        <v>4</v>
      </c>
    </row>
    <row r="12" spans="1:10" ht="15.75" x14ac:dyDescent="0.25">
      <c r="B12" s="11"/>
      <c r="C12" s="12"/>
      <c r="D12" s="13" t="s">
        <v>5</v>
      </c>
      <c r="E12" s="13" t="s">
        <v>6</v>
      </c>
      <c r="F12" s="13" t="s">
        <v>6</v>
      </c>
      <c r="G12" s="13" t="s">
        <v>7</v>
      </c>
      <c r="H12" s="13" t="s">
        <v>8</v>
      </c>
      <c r="I12" s="13" t="s">
        <v>8</v>
      </c>
      <c r="J12" s="13" t="s">
        <v>8</v>
      </c>
    </row>
    <row r="13" spans="1:10" ht="15.75" x14ac:dyDescent="0.25">
      <c r="B13" s="11"/>
      <c r="C13" s="12" t="s">
        <v>9</v>
      </c>
      <c r="D13" s="13" t="s">
        <v>10</v>
      </c>
      <c r="E13" s="13" t="s">
        <v>11</v>
      </c>
      <c r="F13" s="13" t="s">
        <v>12</v>
      </c>
      <c r="G13" s="13" t="s">
        <v>13</v>
      </c>
      <c r="H13" s="13" t="s">
        <v>14</v>
      </c>
      <c r="I13" s="13" t="s">
        <v>14</v>
      </c>
      <c r="J13" s="13" t="s">
        <v>14</v>
      </c>
    </row>
    <row r="14" spans="1:10" ht="16.5" thickBot="1" x14ac:dyDescent="0.3">
      <c r="B14" s="11" t="s">
        <v>15</v>
      </c>
      <c r="C14" s="12" t="s">
        <v>16</v>
      </c>
      <c r="D14" s="13" t="s">
        <v>17</v>
      </c>
      <c r="E14" s="13" t="s">
        <v>17</v>
      </c>
      <c r="F14" s="13" t="s">
        <v>17</v>
      </c>
      <c r="G14" s="13" t="s">
        <v>17</v>
      </c>
      <c r="H14" s="14" t="s">
        <v>17</v>
      </c>
      <c r="I14" s="14" t="s">
        <v>17</v>
      </c>
      <c r="J14" s="14" t="s">
        <v>17</v>
      </c>
    </row>
    <row r="15" spans="1:10" x14ac:dyDescent="0.25">
      <c r="B15" s="15">
        <v>2019</v>
      </c>
      <c r="C15" s="16">
        <v>1.0063458385698116</v>
      </c>
      <c r="D15" s="17">
        <v>5.7979489554235606</v>
      </c>
      <c r="E15" s="17">
        <v>0</v>
      </c>
      <c r="F15" s="17">
        <v>0</v>
      </c>
      <c r="G15" s="18">
        <f>SUM(D15:F15)</f>
        <v>5.7979489554235606</v>
      </c>
      <c r="H15" s="19">
        <f>SUMPRODUCT(C$15:C15,D$15:D15)</f>
        <v>5.8347418035306866</v>
      </c>
      <c r="I15" s="19">
        <f>SUMPRODUCT(C$15:C15,E$15:E15)+SUMPRODUCT(C$15:C15,F$15:F15)</f>
        <v>0</v>
      </c>
      <c r="J15" s="19">
        <f>SUMPRODUCT(C$15:C15,G$15:G15)</f>
        <v>5.8347418035306866</v>
      </c>
    </row>
    <row r="16" spans="1:10" x14ac:dyDescent="0.25">
      <c r="B16" s="20">
        <v>2020</v>
      </c>
      <c r="C16" s="21">
        <v>0.93392482840834401</v>
      </c>
      <c r="D16" s="22">
        <v>50.820950685175205</v>
      </c>
      <c r="E16" s="22">
        <v>-33.23892</v>
      </c>
      <c r="F16" s="22">
        <v>31.975894961372546</v>
      </c>
      <c r="G16" s="23">
        <f t="shared" ref="G16:G47" si="0">SUM(D16:F16)</f>
        <v>49.557925646547751</v>
      </c>
      <c r="H16" s="19">
        <f>SUMPRODUCT(C$15:C16,D$15:D16)</f>
        <v>53.297689451731856</v>
      </c>
      <c r="I16" s="19">
        <f>SUMPRODUCT(C$15:C16,E$15:E16)+SUMPRODUCT(C$15:C16,F$15:F16)</f>
        <v>-1.1795704424755868</v>
      </c>
      <c r="J16" s="19">
        <f>SUMPRODUCT(C$15:C16,G$15:G16)</f>
        <v>52.118119009256262</v>
      </c>
    </row>
    <row r="17" spans="2:10" x14ac:dyDescent="0.25">
      <c r="B17" s="20">
        <v>2021</v>
      </c>
      <c r="C17" s="21">
        <v>0.86689242618513873</v>
      </c>
      <c r="D17" s="22">
        <v>120.29671136896067</v>
      </c>
      <c r="E17" s="22">
        <v>-108.78192</v>
      </c>
      <c r="F17" s="22">
        <v>105.89160757463442</v>
      </c>
      <c r="G17" s="23">
        <f t="shared" si="0"/>
        <v>117.40639894359509</v>
      </c>
      <c r="H17" s="19">
        <f>SUMPRODUCT(C$15:C17,D$15:D17)</f>
        <v>157.58199743246354</v>
      </c>
      <c r="I17" s="19">
        <f>SUMPRODUCT(C$15:C17,E$15:E17)+SUMPRODUCT(C$15:C17,F$15:F17)</f>
        <v>-3.6851603933338026</v>
      </c>
      <c r="J17" s="19">
        <f>SUMPRODUCT(C$15:C17,G$15:G17)</f>
        <v>153.89683703912971</v>
      </c>
    </row>
    <row r="18" spans="2:10" x14ac:dyDescent="0.25">
      <c r="B18" s="20">
        <v>2022</v>
      </c>
      <c r="C18" s="21">
        <v>0.80467127087510482</v>
      </c>
      <c r="D18" s="22">
        <v>84.952971493195832</v>
      </c>
      <c r="E18" s="22">
        <v>-120.86880000000001</v>
      </c>
      <c r="F18" s="22">
        <v>118.8745972347816</v>
      </c>
      <c r="G18" s="23">
        <f t="shared" si="0"/>
        <v>82.958768727977429</v>
      </c>
      <c r="H18" s="19">
        <f>SUMPRODUCT(C$15:C18,D$15:D18)</f>
        <v>225.94121296850997</v>
      </c>
      <c r="I18" s="19">
        <f>SUMPRODUCT(C$15:C18,E$15:E18)+SUMPRODUCT(C$15:C18,F$15:F18)</f>
        <v>-5.289838066804748</v>
      </c>
      <c r="J18" s="19">
        <f>SUMPRODUCT(C$15:C18,G$15:G18)</f>
        <v>220.6513749017052</v>
      </c>
    </row>
    <row r="19" spans="2:10" x14ac:dyDescent="0.25">
      <c r="B19" s="20">
        <v>2023</v>
      </c>
      <c r="C19" s="21">
        <v>0.74691603550066443</v>
      </c>
      <c r="D19" s="22">
        <v>38.923358797366021</v>
      </c>
      <c r="E19" s="22">
        <v>-120.86880000000001</v>
      </c>
      <c r="F19" s="22">
        <v>120.23648405800189</v>
      </c>
      <c r="G19" s="23">
        <f t="shared" si="0"/>
        <v>38.291042855367905</v>
      </c>
      <c r="H19" s="19">
        <f>SUMPRODUCT(C$15:C19,D$15:D19)</f>
        <v>255.0136938098085</v>
      </c>
      <c r="I19" s="19">
        <f>SUMPRODUCT(C$15:C19,E$15:E19)+SUMPRODUCT(C$15:C19,F$15:F19)</f>
        <v>-5.7621249833858315</v>
      </c>
      <c r="J19" s="19">
        <f>SUMPRODUCT(C$15:C19,G$15:G19)</f>
        <v>249.25156882642264</v>
      </c>
    </row>
    <row r="20" spans="2:10" x14ac:dyDescent="0.25">
      <c r="B20" s="20">
        <v>2024</v>
      </c>
      <c r="C20" s="21">
        <v>0.69316471888208397</v>
      </c>
      <c r="D20" s="22">
        <v>59.129094095044707</v>
      </c>
      <c r="E20" s="22">
        <v>-120.86880000000001</v>
      </c>
      <c r="F20" s="22">
        <v>121.94716230566063</v>
      </c>
      <c r="G20" s="23">
        <f t="shared" si="0"/>
        <v>60.207456400705325</v>
      </c>
      <c r="H20" s="19">
        <f>SUMPRODUCT(C$15:C20,D$15:D20)</f>
        <v>295.99989569595243</v>
      </c>
      <c r="I20" s="19">
        <f>SUMPRODUCT(C$15:C20,E$15:E20)+SUMPRODUCT(C$15:C20,F$15:F20)</f>
        <v>-5.0146422789295571</v>
      </c>
      <c r="J20" s="19">
        <f>SUMPRODUCT(C$15:C20,G$15:G20)</f>
        <v>290.98525341702288</v>
      </c>
    </row>
    <row r="21" spans="2:10" x14ac:dyDescent="0.25">
      <c r="B21" s="20">
        <v>2025</v>
      </c>
      <c r="C21" s="21">
        <v>0.64341286002827602</v>
      </c>
      <c r="D21" s="22">
        <v>46.452480261449594</v>
      </c>
      <c r="E21" s="22">
        <v>-120.86880000000001</v>
      </c>
      <c r="F21" s="22">
        <v>123.00724382315468</v>
      </c>
      <c r="G21" s="23">
        <f t="shared" si="0"/>
        <v>48.590924084604268</v>
      </c>
      <c r="H21" s="19">
        <f>SUMPRODUCT(C$15:C21,D$15:D21)</f>
        <v>325.88801887637874</v>
      </c>
      <c r="I21" s="19">
        <f>SUMPRODUCT(C$15:C21,E$15:E21)+SUMPRODUCT(C$15:C21,F$15:F21)</f>
        <v>-3.6387400226637965</v>
      </c>
      <c r="J21" s="19">
        <f>SUMPRODUCT(C$15:C21,G$15:G21)</f>
        <v>322.24927885371494</v>
      </c>
    </row>
    <row r="22" spans="2:10" x14ac:dyDescent="0.25">
      <c r="B22" s="20">
        <v>2026</v>
      </c>
      <c r="C22" s="21">
        <v>0.59723193805567742</v>
      </c>
      <c r="D22" s="22">
        <v>38.188205412466239</v>
      </c>
      <c r="E22" s="22">
        <v>-120.86880000000001</v>
      </c>
      <c r="F22" s="22">
        <v>124.41647631201468</v>
      </c>
      <c r="G22" s="23">
        <f t="shared" si="0"/>
        <v>41.735881724480919</v>
      </c>
      <c r="H22" s="19">
        <f>SUMPRODUCT(C$15:C22,D$15:D22)</f>
        <v>348.69523480573423</v>
      </c>
      <c r="I22" s="19">
        <f>SUMPRODUCT(C$15:C22,E$15:E22)+SUMPRODUCT(C$15:C22,F$15:F22)</f>
        <v>-1.5199544232451672</v>
      </c>
      <c r="J22" s="19">
        <f>SUMPRODUCT(C$15:C22,G$15:G22)</f>
        <v>347.17528038248923</v>
      </c>
    </row>
    <row r="23" spans="2:10" x14ac:dyDescent="0.25">
      <c r="B23" s="20">
        <v>2027</v>
      </c>
      <c r="C23" s="21">
        <v>0.55436564916974984</v>
      </c>
      <c r="D23" s="22">
        <v>-26.408993348140665</v>
      </c>
      <c r="E23" s="22">
        <v>-120.86880000000001</v>
      </c>
      <c r="F23" s="22">
        <v>125.84185367288327</v>
      </c>
      <c r="G23" s="24">
        <f t="shared" si="0"/>
        <v>-21.435939675257401</v>
      </c>
      <c r="H23" s="19">
        <f>SUMPRODUCT(C$15:C23,D$15:D23)</f>
        <v>334.05499606437263</v>
      </c>
      <c r="I23" s="19">
        <f>SUMPRODUCT(C$15:C23,E$15:E23)+SUMPRODUCT(C$15:C23,F$15:F23)</f>
        <v>1.2369357044788103</v>
      </c>
      <c r="J23" s="19">
        <f>SUMPRODUCT(C$15:C23,G$15:G23)</f>
        <v>335.29193176885155</v>
      </c>
    </row>
    <row r="24" spans="2:10" x14ac:dyDescent="0.25">
      <c r="B24" s="20">
        <v>2028</v>
      </c>
      <c r="C24" s="21">
        <v>0.51447109326961526</v>
      </c>
      <c r="D24" s="22">
        <v>-27.765255141105161</v>
      </c>
      <c r="E24" s="22">
        <v>-120.86880000000001</v>
      </c>
      <c r="F24" s="22">
        <v>127.63228295406061</v>
      </c>
      <c r="G24" s="23">
        <f t="shared" si="0"/>
        <v>-21.001772187044551</v>
      </c>
      <c r="H24" s="19">
        <f>SUMPRODUCT(C$15:C24,D$15:D24)</f>
        <v>319.77057489701843</v>
      </c>
      <c r="I24" s="19">
        <f>SUMPRODUCT(C$15:C24,E$15:E24)+SUMPRODUCT(C$15:C24,F$15:F24)</f>
        <v>4.7165521741646899</v>
      </c>
      <c r="J24" s="19">
        <f>SUMPRODUCT(C$15:C24,G$15:G24)</f>
        <v>324.48712707118335</v>
      </c>
    </row>
    <row r="25" spans="2:10" x14ac:dyDescent="0.25">
      <c r="B25" s="20">
        <v>2029</v>
      </c>
      <c r="C25" s="21">
        <v>0.47754495938040853</v>
      </c>
      <c r="D25" s="22">
        <v>-24.794919924998073</v>
      </c>
      <c r="E25" s="22">
        <v>-120.86880000000001</v>
      </c>
      <c r="F25" s="22">
        <v>128.74178498458792</v>
      </c>
      <c r="G25" s="23">
        <f t="shared" si="0"/>
        <v>-16.921934940410154</v>
      </c>
      <c r="H25" s="19">
        <f>SUMPRODUCT(C$15:C25,D$15:D25)</f>
        <v>307.92988586859474</v>
      </c>
      <c r="I25" s="19">
        <f>SUMPRODUCT(C$15:C25,E$15:E25)+SUMPRODUCT(C$15:C25,F$15:F25)</f>
        <v>8.4762564688322755</v>
      </c>
      <c r="J25" s="19">
        <f>SUMPRODUCT(C$15:C25,G$15:G25)</f>
        <v>316.40614233742724</v>
      </c>
    </row>
    <row r="26" spans="2:10" x14ac:dyDescent="0.25">
      <c r="B26" s="20">
        <v>2030</v>
      </c>
      <c r="C26" s="21">
        <v>0.44326919668181214</v>
      </c>
      <c r="D26" s="22">
        <v>-31.828859608420647</v>
      </c>
      <c r="E26" s="22">
        <v>-120.86880000000001</v>
      </c>
      <c r="F26" s="22">
        <v>130.21671524426387</v>
      </c>
      <c r="G26" s="23">
        <f t="shared" si="0"/>
        <v>-22.480944364156784</v>
      </c>
      <c r="H26" s="19">
        <f>SUMPRODUCT(C$15:C26,D$15:D26)</f>
        <v>293.82113283867193</v>
      </c>
      <c r="I26" s="19">
        <f>SUMPRODUCT(C$15:C26,E$15:E26)+SUMPRODUCT(C$15:C26,F$15:F26)</f>
        <v>12.619899349806815</v>
      </c>
      <c r="J26" s="19">
        <f>SUMPRODUCT(C$15:C26,G$15:G26)</f>
        <v>306.44103218847897</v>
      </c>
    </row>
    <row r="27" spans="2:10" x14ac:dyDescent="0.25">
      <c r="B27" s="20">
        <v>2031</v>
      </c>
      <c r="C27" s="21">
        <v>0.41145357493014312</v>
      </c>
      <c r="D27" s="22">
        <v>-43.280349543592138</v>
      </c>
      <c r="E27" s="22">
        <v>-120.86880000000001</v>
      </c>
      <c r="F27" s="22">
        <v>131.70854304245978</v>
      </c>
      <c r="G27" s="23">
        <f t="shared" si="0"/>
        <v>-32.440606501132379</v>
      </c>
      <c r="H27" s="19">
        <f>SUMPRODUCT(C$15:C27,D$15:D27)</f>
        <v>276.01327829473473</v>
      </c>
      <c r="I27" s="19">
        <f>SUMPRODUCT(C$15:C27,E$15:E27)+SUMPRODUCT(C$15:C27,F$15:F27)</f>
        <v>17.079950375951057</v>
      </c>
      <c r="J27" s="19">
        <f>SUMPRODUCT(C$15:C27,G$15:G27)</f>
        <v>293.09322867068602</v>
      </c>
    </row>
    <row r="28" spans="2:10" x14ac:dyDescent="0.25">
      <c r="B28" s="20">
        <v>2032</v>
      </c>
      <c r="C28" s="21">
        <v>0.38184359157359055</v>
      </c>
      <c r="D28" s="22">
        <v>-35.381292088447886</v>
      </c>
      <c r="E28" s="22">
        <v>-120.86880000000001</v>
      </c>
      <c r="F28" s="22">
        <v>133.58244131367729</v>
      </c>
      <c r="G28" s="23">
        <f t="shared" si="0"/>
        <v>-22.667650774770607</v>
      </c>
      <c r="H28" s="19">
        <f>SUMPRODUCT(C$15:C28,D$15:D28)</f>
        <v>262.50315864916752</v>
      </c>
      <c r="I28" s="19">
        <f>SUMPRODUCT(C$15:C28,E$15:E28)+SUMPRODUCT(C$15:C28,F$15:F28)</f>
        <v>21.934572837143946</v>
      </c>
      <c r="J28" s="19">
        <f>SUMPRODUCT(C$15:C28,G$15:G28)</f>
        <v>284.43773148631175</v>
      </c>
    </row>
    <row r="29" spans="2:10" x14ac:dyDescent="0.25">
      <c r="B29" s="20">
        <v>2033</v>
      </c>
      <c r="C29" s="21">
        <v>0.35443678918636157</v>
      </c>
      <c r="D29" s="22">
        <v>-42.346087409420548</v>
      </c>
      <c r="E29" s="22">
        <v>-120.86880000000001</v>
      </c>
      <c r="F29" s="22">
        <v>134.7436678188372</v>
      </c>
      <c r="G29" s="23">
        <f t="shared" si="0"/>
        <v>-28.47121959058336</v>
      </c>
      <c r="H29" s="19">
        <f>SUMPRODUCT(C$15:C29,D$15:D29)</f>
        <v>247.49414739316748</v>
      </c>
      <c r="I29" s="19">
        <f>SUMPRODUCT(C$15:C29,E$15:E29)+SUMPRODUCT(C$15:C29,F$15:F29)</f>
        <v>26.852336437237796</v>
      </c>
      <c r="J29" s="19">
        <f>SUMPRODUCT(C$15:C29,G$15:G29)</f>
        <v>274.34648383040553</v>
      </c>
    </row>
    <row r="30" spans="2:10" x14ac:dyDescent="0.25">
      <c r="B30" s="20">
        <v>2034</v>
      </c>
      <c r="C30" s="21">
        <v>0.3289971085046382</v>
      </c>
      <c r="D30" s="22">
        <v>-53.739351665795972</v>
      </c>
      <c r="E30" s="22">
        <v>-120.86880000000001</v>
      </c>
      <c r="F30" s="22">
        <v>136.2873586492037</v>
      </c>
      <c r="G30" s="23">
        <f t="shared" si="0"/>
        <v>-38.32079301659229</v>
      </c>
      <c r="H30" s="19">
        <f>SUMPRODUCT(C$15:C30,D$15:D30)</f>
        <v>229.81405608220669</v>
      </c>
      <c r="I30" s="19">
        <f>SUMPRODUCT(C$15:C30,E$15:E30)+SUMPRODUCT(C$15:C30,F$15:F30)</f>
        <v>31.924997650134969</v>
      </c>
      <c r="J30" s="19">
        <f>SUMPRODUCT(C$15:C30,G$15:G30)</f>
        <v>261.73905373234192</v>
      </c>
    </row>
    <row r="31" spans="2:10" x14ac:dyDescent="0.25">
      <c r="B31" s="20">
        <v>2035</v>
      </c>
      <c r="C31" s="21">
        <v>0.30538335947824247</v>
      </c>
      <c r="D31" s="22">
        <v>-71.598981791812179</v>
      </c>
      <c r="E31" s="22">
        <v>-120.86880000000001</v>
      </c>
      <c r="F31" s="22">
        <v>137.84873477356831</v>
      </c>
      <c r="G31" s="23">
        <f t="shared" si="0"/>
        <v>-54.619047018243862</v>
      </c>
      <c r="H31" s="19">
        <f>SUMPRODUCT(C$15:C31,D$15:D31)</f>
        <v>207.94891848740158</v>
      </c>
      <c r="I31" s="19">
        <f>SUMPRODUCT(C$15:C31,E$15:E31)+SUMPRODUCT(C$15:C31,F$15:F31)</f>
        <v>37.110387175008782</v>
      </c>
      <c r="J31" s="19">
        <f>SUMPRODUCT(C$15:C31,G$15:G31)</f>
        <v>245.05930566241051</v>
      </c>
    </row>
    <row r="32" spans="2:10" x14ac:dyDescent="0.25">
      <c r="B32" s="20">
        <v>2036</v>
      </c>
      <c r="C32" s="21">
        <v>0.28340664875685884</v>
      </c>
      <c r="D32" s="22">
        <v>-82.605691740495274</v>
      </c>
      <c r="E32" s="22">
        <v>-120.86880000000001</v>
      </c>
      <c r="F32" s="22">
        <v>139.80999332077155</v>
      </c>
      <c r="G32" s="23">
        <f t="shared" si="0"/>
        <v>-63.664498419723742</v>
      </c>
      <c r="H32" s="19">
        <f>SUMPRODUCT(C$15:C32,D$15:D32)</f>
        <v>184.5379162229857</v>
      </c>
      <c r="I32" s="19">
        <f>SUMPRODUCT(C$15:C32,E$15:E32)+SUMPRODUCT(C$15:C32,F$15:F32)</f>
        <v>42.478447297504545</v>
      </c>
      <c r="J32" s="19">
        <f>SUMPRODUCT(C$15:C32,G$15:G32)</f>
        <v>227.01636352049027</v>
      </c>
    </row>
    <row r="33" spans="2:10" x14ac:dyDescent="0.25">
      <c r="B33" s="20">
        <v>2037</v>
      </c>
      <c r="C33" s="21">
        <v>0.26306515242403611</v>
      </c>
      <c r="D33" s="22">
        <v>-82.682048019039726</v>
      </c>
      <c r="E33" s="22">
        <v>-120.86880000000001</v>
      </c>
      <c r="F33" s="22">
        <v>141.02535567179402</v>
      </c>
      <c r="G33" s="23">
        <f t="shared" si="0"/>
        <v>-62.525492347245716</v>
      </c>
      <c r="H33" s="19">
        <f>SUMPRODUCT(C$15:C33,D$15:D33)</f>
        <v>162.78715065812554</v>
      </c>
      <c r="I33" s="19">
        <f>SUMPRODUCT(C$15:C33,E$15:E33)+SUMPRODUCT(C$15:C33,F$15:F33)</f>
        <v>47.780934687648596</v>
      </c>
      <c r="J33" s="19">
        <f>SUMPRODUCT(C$15:C33,G$15:G33)</f>
        <v>210.56808534577416</v>
      </c>
    </row>
    <row r="34" spans="2:10" x14ac:dyDescent="0.25">
      <c r="B34" s="20">
        <v>2038</v>
      </c>
      <c r="C34" s="21">
        <v>0.24418366585059359</v>
      </c>
      <c r="D34" s="22">
        <v>-77.359391508849839</v>
      </c>
      <c r="E34" s="22">
        <v>-120.86880000000001</v>
      </c>
      <c r="F34" s="22">
        <v>142.6410126590479</v>
      </c>
      <c r="G34" s="23">
        <f t="shared" si="0"/>
        <v>-55.587178849801944</v>
      </c>
      <c r="H34" s="19">
        <f>SUMPRODUCT(C$15:C34,D$15:D34)</f>
        <v>143.8972508515233</v>
      </c>
      <c r="I34" s="19">
        <f>SUMPRODUCT(C$15:C34,E$15:E34)+SUMPRODUCT(C$15:C34,F$15:F34)</f>
        <v>53.097353388413467</v>
      </c>
      <c r="J34" s="19">
        <f>SUMPRODUCT(C$15:C34,G$15:G34)</f>
        <v>196.99460423993693</v>
      </c>
    </row>
    <row r="35" spans="2:10" x14ac:dyDescent="0.25">
      <c r="B35" s="20">
        <v>2039</v>
      </c>
      <c r="C35" s="21">
        <v>0.22665739691786857</v>
      </c>
      <c r="D35" s="22">
        <v>-90.364965161352444</v>
      </c>
      <c r="E35" s="22">
        <v>-120.86880000000001</v>
      </c>
      <c r="F35" s="22">
        <v>144.27517942057628</v>
      </c>
      <c r="G35" s="23">
        <f t="shared" si="0"/>
        <v>-66.958585740776158</v>
      </c>
      <c r="H35" s="19">
        <f>SUMPRODUCT(C$15:C35,D$15:D35)</f>
        <v>123.41536307547727</v>
      </c>
      <c r="I35" s="19">
        <f>SUMPRODUCT(C$15:C35,E$15:E35)+SUMPRODUCT(C$15:C35,F$15:F35)</f>
        <v>58.402582419153077</v>
      </c>
      <c r="J35" s="19">
        <f>SUMPRODUCT(C$15:C35,G$15:G35)</f>
        <v>181.81794549463069</v>
      </c>
    </row>
    <row r="36" spans="2:10" x14ac:dyDescent="0.25">
      <c r="B36" s="20">
        <v>2040</v>
      </c>
      <c r="C36" s="21">
        <v>0.21034614782611605</v>
      </c>
      <c r="D36" s="22">
        <v>-100.85488512004351</v>
      </c>
      <c r="E36" s="22">
        <v>-120.86880000000001</v>
      </c>
      <c r="F36" s="22">
        <v>146.32787093967281</v>
      </c>
      <c r="G36" s="23">
        <f t="shared" si="0"/>
        <v>-75.395814180370706</v>
      </c>
      <c r="H36" s="19">
        <f>SUMPRODUCT(C$15:C36,D$15:D36)</f>
        <v>102.20092650103065</v>
      </c>
      <c r="I36" s="19">
        <f>SUMPRODUCT(C$15:C36,E$15:E36)+SUMPRODUCT(C$15:C36,F$15:F36)</f>
        <v>63.757799918545061</v>
      </c>
      <c r="J36" s="19">
        <f>SUMPRODUCT(C$15:C36,G$15:G36)</f>
        <v>165.95872641957607</v>
      </c>
    </row>
    <row r="37" spans="2:10" x14ac:dyDescent="0.25">
      <c r="B37" s="20">
        <v>2041</v>
      </c>
      <c r="C37" s="21">
        <v>0.19524856485339206</v>
      </c>
      <c r="D37" s="22">
        <v>-123.29679690978453</v>
      </c>
      <c r="E37" s="22">
        <v>-120.86880000000001</v>
      </c>
      <c r="F37" s="22">
        <v>147.59989292480603</v>
      </c>
      <c r="G37" s="23">
        <f t="shared" si="0"/>
        <v>-96.565703984978512</v>
      </c>
      <c r="H37" s="19">
        <f>SUMPRODUCT(C$15:C37,D$15:D37)</f>
        <v>78.127403853375071</v>
      </c>
      <c r="I37" s="19">
        <f>SUMPRODUCT(C$15:C37,E$15:E37)+SUMPRODUCT(C$15:C37,F$15:F37)</f>
        <v>68.977007449076154</v>
      </c>
      <c r="J37" s="19">
        <f>SUMPRODUCT(C$15:C37,G$15:G37)</f>
        <v>147.10441130245152</v>
      </c>
    </row>
    <row r="38" spans="2:10" x14ac:dyDescent="0.25">
      <c r="B38" s="20">
        <v>2042</v>
      </c>
      <c r="C38" s="21">
        <v>0.1812346100524885</v>
      </c>
      <c r="D38" s="22">
        <v>-145.08841809795749</v>
      </c>
      <c r="E38" s="22">
        <v>-120.86880000000001</v>
      </c>
      <c r="F38" s="22">
        <v>149.29087109809902</v>
      </c>
      <c r="G38" s="23">
        <f t="shared" si="0"/>
        <v>-116.66634699985846</v>
      </c>
      <c r="H38" s="19">
        <f>SUMPRODUCT(C$15:C38,D$15:D38)</f>
        <v>51.832360976259331</v>
      </c>
      <c r="I38" s="19">
        <f>SUMPRODUCT(C$15:C38,E$15:E38)+SUMPRODUCT(C$15:C38,F$15:F38)</f>
        <v>74.128070421424127</v>
      </c>
      <c r="J38" s="19">
        <f>SUMPRODUCT(C$15:C38,G$15:G38)</f>
        <v>125.96043139768386</v>
      </c>
    </row>
    <row r="39" spans="2:10" x14ac:dyDescent="0.25">
      <c r="B39" s="20">
        <v>2043</v>
      </c>
      <c r="C39" s="21">
        <v>0.16822650607209799</v>
      </c>
      <c r="D39" s="22">
        <v>-149.8226485580164</v>
      </c>
      <c r="E39" s="22">
        <v>-120.86880000000001</v>
      </c>
      <c r="F39" s="22">
        <v>151.00122196283442</v>
      </c>
      <c r="G39" s="23">
        <f t="shared" si="0"/>
        <v>-119.690226595182</v>
      </c>
      <c r="H39" s="19">
        <f>SUMPRODUCT(C$15:C39,D$15:D39)</f>
        <v>26.62822027887638</v>
      </c>
      <c r="I39" s="19">
        <f>SUMPRODUCT(C$15:C39,E$15:E39)+SUMPRODUCT(C$15:C39,F$15:F39)</f>
        <v>79.197142487721976</v>
      </c>
      <c r="J39" s="19">
        <f>SUMPRODUCT(C$15:C39,G$15:G39)</f>
        <v>105.82536276659869</v>
      </c>
    </row>
    <row r="40" spans="2:10" x14ac:dyDescent="0.25">
      <c r="B40" s="20">
        <v>2044</v>
      </c>
      <c r="C40" s="21">
        <v>0.15612019724789697</v>
      </c>
      <c r="D40" s="22">
        <v>-155.41981649981363</v>
      </c>
      <c r="E40" s="22">
        <v>-120.86880000000001</v>
      </c>
      <c r="F40" s="22">
        <v>153.14960901694269</v>
      </c>
      <c r="G40" s="23">
        <f t="shared" si="0"/>
        <v>-123.13900748287097</v>
      </c>
      <c r="H40" s="19">
        <f>SUMPRODUCT(C$15:C40,D$15:D40)</f>
        <v>2.3640478706935255</v>
      </c>
      <c r="I40" s="19">
        <f>SUMPRODUCT(C$15:C40,E$15:E40)+SUMPRODUCT(C$15:C40,F$15:F40)</f>
        <v>84.236828758768752</v>
      </c>
      <c r="J40" s="19">
        <f>SUMPRODUCT(C$15:C40,G$15:G40)</f>
        <v>86.600876629462618</v>
      </c>
    </row>
    <row r="41" spans="2:10" x14ac:dyDescent="0.25">
      <c r="B41" s="20">
        <v>2045</v>
      </c>
      <c r="C41" s="21">
        <v>0.14491467883918038</v>
      </c>
      <c r="D41" s="22">
        <v>-165.32215170408401</v>
      </c>
      <c r="E41" s="22">
        <v>-120.86880000000001</v>
      </c>
      <c r="F41" s="22">
        <v>154.48093208228289</v>
      </c>
      <c r="G41" s="23">
        <f t="shared" si="0"/>
        <v>-131.71001962180111</v>
      </c>
      <c r="H41" s="19">
        <f>SUMPRODUCT(C$15:C41,D$15:D41)</f>
        <v>-21.593558648506065</v>
      </c>
      <c r="I41" s="19">
        <f>SUMPRODUCT(C$15:C41,E$15:E41)+SUMPRODUCT(C$15:C41,F$15:F41)</f>
        <v>89.107720084572975</v>
      </c>
      <c r="J41" s="19">
        <f>SUMPRODUCT(C$15:C41,G$15:G41)</f>
        <v>67.514161436067155</v>
      </c>
    </row>
    <row r="42" spans="2:10" x14ac:dyDescent="0.25">
      <c r="B42" s="20">
        <v>2046</v>
      </c>
      <c r="C42" s="21">
        <v>0.13451343588630835</v>
      </c>
      <c r="D42" s="22">
        <v>-175.56189250842152</v>
      </c>
      <c r="E42" s="22">
        <v>-120.86880000000001</v>
      </c>
      <c r="F42" s="22">
        <v>156.25074288068356</v>
      </c>
      <c r="G42" s="23">
        <f t="shared" si="0"/>
        <v>-140.17994962773798</v>
      </c>
      <c r="H42" s="19">
        <f>SUMPRODUCT(C$15:C42,D$15:D42)</f>
        <v>-45.208992020516582</v>
      </c>
      <c r="I42" s="19">
        <f>SUMPRODUCT(C$15:C42,E$15:E42)+SUMPRODUCT(C$15:C42,F$15:F42)</f>
        <v>93.867066789786804</v>
      </c>
      <c r="J42" s="19">
        <f>SUMPRODUCT(C$15:C42,G$15:G42)</f>
        <v>48.658074769270485</v>
      </c>
    </row>
    <row r="43" spans="2:10" x14ac:dyDescent="0.25">
      <c r="B43" s="20">
        <v>2047</v>
      </c>
      <c r="C43" s="21">
        <v>0.12485874156350797</v>
      </c>
      <c r="D43" s="22">
        <v>-192.16217258272727</v>
      </c>
      <c r="E43" s="22">
        <v>-120.86880000000001</v>
      </c>
      <c r="F43" s="22">
        <v>158.04082951649613</v>
      </c>
      <c r="G43" s="23">
        <f t="shared" si="0"/>
        <v>-154.99014306623113</v>
      </c>
      <c r="H43" s="19">
        <f>SUMPRODUCT(C$15:C43,D$15:D43)</f>
        <v>-69.202119065305538</v>
      </c>
      <c r="I43" s="19">
        <f>SUMPRODUCT(C$15:C43,E$15:E43)+SUMPRODUCT(C$15:C43,F$15:F43)</f>
        <v>98.508319616578092</v>
      </c>
      <c r="J43" s="19">
        <f>SUMPRODUCT(C$15:C43,G$15:G43)</f>
        <v>29.306200551272806</v>
      </c>
    </row>
    <row r="44" spans="2:10" x14ac:dyDescent="0.25">
      <c r="B44" s="20">
        <v>2048</v>
      </c>
      <c r="C44" s="21">
        <v>0.11587336512038617</v>
      </c>
      <c r="D44" s="22">
        <v>-206.00570198900115</v>
      </c>
      <c r="E44" s="22">
        <v>-120.86880000000001</v>
      </c>
      <c r="F44" s="22">
        <v>160.28937338746789</v>
      </c>
      <c r="G44" s="23">
        <f t="shared" si="0"/>
        <v>-166.58512860153326</v>
      </c>
      <c r="H44" s="19">
        <f>SUMPRODUCT(C$15:C44,D$15:D44)</f>
        <v>-93.072692988758533</v>
      </c>
      <c r="I44" s="19">
        <f>SUMPRODUCT(C$15:C44,E$15:E44)+SUMPRODUCT(C$15:C44,F$15:F44)</f>
        <v>103.07611410995924</v>
      </c>
      <c r="J44" s="19">
        <f>SUMPRODUCT(C$15:C44,G$15:G44)</f>
        <v>10.003421121200859</v>
      </c>
    </row>
    <row r="45" spans="2:10" x14ac:dyDescent="0.25">
      <c r="B45" s="20">
        <v>2049</v>
      </c>
      <c r="C45" s="21">
        <v>0.10755656083224707</v>
      </c>
      <c r="D45" s="22">
        <v>-214.26676321435556</v>
      </c>
      <c r="E45" s="22">
        <v>-120.86880000000001</v>
      </c>
      <c r="F45" s="22">
        <v>161.68276212211399</v>
      </c>
      <c r="G45" s="23">
        <f t="shared" si="0"/>
        <v>-173.45280109224157</v>
      </c>
      <c r="H45" s="19">
        <f>SUMPRODUCT(C$15:C45,D$15:D45)</f>
        <v>-116.11848914075205</v>
      </c>
      <c r="I45" s="19">
        <f>SUMPRODUCT(C$15:C45,E$15:E45)+SUMPRODUCT(C$15:C45,F$15:F45)</f>
        <v>107.46592350975152</v>
      </c>
      <c r="J45" s="19">
        <f>SUMPRODUCT(C$15:C45,G$15:G45)</f>
        <v>-8.6525656310004742</v>
      </c>
    </row>
    <row r="46" spans="2:10" x14ac:dyDescent="0.25">
      <c r="B46" s="20">
        <v>2050</v>
      </c>
      <c r="C46" s="21">
        <v>9.983669470582747E-2</v>
      </c>
      <c r="D46" s="22">
        <v>-238.36251761057113</v>
      </c>
      <c r="E46" s="22">
        <v>-87.629880000000071</v>
      </c>
      <c r="F46" s="22">
        <v>118.68886837830685</v>
      </c>
      <c r="G46" s="23">
        <f t="shared" si="0"/>
        <v>-207.30352923226434</v>
      </c>
      <c r="H46" s="19">
        <f>SUMPRODUCT(C$15:C46,D$15:D46)</f>
        <v>-139.91581504075106</v>
      </c>
      <c r="I46" s="19">
        <f>SUMPRODUCT(C$15:C46,E$15:E46)+SUMPRODUCT(C$15:C46,F$15:F46)</f>
        <v>110.56675025034838</v>
      </c>
      <c r="J46" s="19">
        <f>SUMPRODUCT(C$15:C46,G$15:G46)</f>
        <v>-29.349064790402629</v>
      </c>
    </row>
    <row r="47" spans="2:10" ht="15.75" thickBot="1" x14ac:dyDescent="0.3">
      <c r="B47" s="25">
        <v>2051</v>
      </c>
      <c r="C47" s="26">
        <v>9.267092153802145E-2</v>
      </c>
      <c r="D47" s="27">
        <v>13.009372644364348</v>
      </c>
      <c r="E47" s="27">
        <v>-12.086879999999999</v>
      </c>
      <c r="F47" s="27">
        <v>16.516892137585817</v>
      </c>
      <c r="G47" s="28">
        <f t="shared" si="0"/>
        <v>17.439384781950167</v>
      </c>
      <c r="H47" s="19">
        <f>SUMPRODUCT(C$15:C47,D$15:D47)</f>
        <v>-138.71022448916628</v>
      </c>
      <c r="I47" s="19">
        <f>SUMPRODUCT(C$15:C47,E$15:E47)+SUMPRODUCT(C$15:C47,F$15:F47)</f>
        <v>110.97728355756317</v>
      </c>
      <c r="J47" s="19">
        <f>SUMPRODUCT(C$15:C47,G$15:G47)</f>
        <v>-27.73294093160316</v>
      </c>
    </row>
    <row r="48" spans="2:10" ht="29.25" thickBot="1" x14ac:dyDescent="0.3">
      <c r="B48" s="5"/>
      <c r="C48" s="29" t="s">
        <v>18</v>
      </c>
      <c r="D48" s="30">
        <f>SUMPRODUCT(D15:D47,$C$15:$C$47)</f>
        <v>-138.71022448916628</v>
      </c>
      <c r="E48" s="30">
        <f t="shared" ref="E48:G48" si="1">SUMPRODUCT(E15:E47,$C$15:$C$47)</f>
        <v>-1321.3436471873354</v>
      </c>
      <c r="F48" s="30">
        <f t="shared" si="1"/>
        <v>1432.3209307448985</v>
      </c>
      <c r="G48" s="30">
        <f t="shared" si="1"/>
        <v>-27.73294093160316</v>
      </c>
      <c r="I48" s="31"/>
      <c r="J48" s="31"/>
    </row>
  </sheetData>
  <mergeCells count="1">
    <mergeCell ref="D10:G10"/>
  </mergeCells>
  <pageMargins left="0.45" right="0.45" top="0.5" bottom="0.5" header="0.3" footer="0.3"/>
  <pageSetup scale="74" orientation="portrait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70BB4C5C6DC34BB94E4030428A7C07" ma:contentTypeVersion="" ma:contentTypeDescription="Create a new document." ma:contentTypeScope="" ma:versionID="99fd371e3b38dc0356196f85e8fb6d22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68DF1E-AFD0-499F-BDE2-AE591765FE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BBF953-F44D-48A5-8ADC-E1DE322B8B50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c85253b9-0a55-49a1-98ad-b5b6252d7079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E28B096-270D-47FC-BFED-ED8A4A5651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Staff's 3rd DR No. 15</vt:lpstr>
      <vt:lpstr>'Staff''s 3rd DR No. 15'!Print_Area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