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1840" windowHeight="132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1" l="1"/>
  <c r="N42" i="1"/>
  <c r="C42" i="1"/>
  <c r="F40" i="1"/>
  <c r="F42" i="1" s="1"/>
  <c r="E40" i="1"/>
  <c r="E42" i="1" s="1"/>
  <c r="H39" i="1"/>
  <c r="G39" i="1"/>
  <c r="G40" i="1" s="1"/>
  <c r="H40" i="1" s="1"/>
  <c r="L37" i="1"/>
  <c r="L42" i="1" s="1"/>
  <c r="G37" i="1"/>
  <c r="H37" i="1" s="1"/>
  <c r="F37" i="1"/>
  <c r="E37" i="1"/>
  <c r="L36" i="1"/>
  <c r="H36" i="1"/>
  <c r="G36" i="1"/>
  <c r="F34" i="1"/>
  <c r="E34" i="1"/>
  <c r="L33" i="1"/>
  <c r="G33" i="1"/>
  <c r="G34" i="1" s="1"/>
  <c r="H34" i="1" s="1"/>
  <c r="G31" i="1"/>
  <c r="H31" i="1" s="1"/>
  <c r="F31" i="1"/>
  <c r="E31" i="1"/>
  <c r="L30" i="1"/>
  <c r="G30" i="1"/>
  <c r="H30" i="1" s="1"/>
  <c r="F28" i="1"/>
  <c r="E28" i="1"/>
  <c r="L27" i="1"/>
  <c r="H27" i="1"/>
  <c r="G27" i="1"/>
  <c r="G28" i="1" s="1"/>
  <c r="H28" i="1" s="1"/>
  <c r="G25" i="1"/>
  <c r="H25" i="1" s="1"/>
  <c r="F25" i="1"/>
  <c r="E25" i="1"/>
  <c r="L24" i="1"/>
  <c r="H24" i="1"/>
  <c r="G24" i="1"/>
  <c r="L23" i="1"/>
  <c r="G23" i="1"/>
  <c r="H23" i="1" s="1"/>
  <c r="F21" i="1"/>
  <c r="E21" i="1"/>
  <c r="L20" i="1"/>
  <c r="G20" i="1"/>
  <c r="G21" i="1" s="1"/>
  <c r="H21" i="1" s="1"/>
  <c r="G18" i="1"/>
  <c r="H18" i="1" s="1"/>
  <c r="F18" i="1"/>
  <c r="E18" i="1"/>
  <c r="B18" i="1"/>
  <c r="B42" i="1" s="1"/>
  <c r="L17" i="1"/>
  <c r="G17" i="1"/>
  <c r="H17" i="1" s="1"/>
  <c r="L16" i="1"/>
  <c r="G16" i="1"/>
  <c r="H16" i="1" s="1"/>
  <c r="F14" i="1"/>
  <c r="E14" i="1"/>
  <c r="L13" i="1"/>
  <c r="G13" i="1"/>
  <c r="G14" i="1" s="1"/>
  <c r="H14" i="1" s="1"/>
  <c r="F11" i="1"/>
  <c r="E11" i="1"/>
  <c r="B11" i="1"/>
  <c r="L10" i="1"/>
  <c r="H10" i="1"/>
  <c r="G10" i="1"/>
  <c r="L9" i="1"/>
  <c r="H9" i="1"/>
  <c r="G9" i="1"/>
  <c r="G11" i="1" s="1"/>
  <c r="H11" i="1" s="1"/>
  <c r="G42" i="1" l="1"/>
  <c r="H42" i="1" s="1"/>
  <c r="H20" i="1"/>
  <c r="H13" i="1"/>
  <c r="H33" i="1"/>
</calcChain>
</file>

<file path=xl/sharedStrings.xml><?xml version="1.0" encoding="utf-8"?>
<sst xmlns="http://schemas.openxmlformats.org/spreadsheetml/2006/main" count="63" uniqueCount="45">
  <si>
    <t>Cost Performance</t>
  </si>
  <si>
    <t>Schedule Performance</t>
  </si>
  <si>
    <t>Calc Support</t>
  </si>
  <si>
    <t>Project</t>
  </si>
  <si>
    <t># of MWs</t>
  </si>
  <si>
    <t># of Projects</t>
  </si>
  <si>
    <t>Region</t>
  </si>
  <si>
    <t>Approved</t>
  </si>
  <si>
    <t>Actual / Forecast</t>
  </si>
  <si>
    <t>Fav /</t>
  </si>
  <si>
    <t>% Variance</t>
  </si>
  <si>
    <t>Days</t>
  </si>
  <si>
    <t># Proj on/ahead of Sched</t>
  </si>
  <si>
    <t># Days ahead of Sched</t>
  </si>
  <si>
    <t>Plan</t>
  </si>
  <si>
    <t>(Unfav)</t>
  </si>
  <si>
    <t>FOSSIL PROJECTS</t>
  </si>
  <si>
    <t>Martin Unit 8</t>
  </si>
  <si>
    <t>FL</t>
  </si>
  <si>
    <t>Manatee Unit 3</t>
  </si>
  <si>
    <t>2005 - Total</t>
  </si>
  <si>
    <t>Turkey Point Unit 5</t>
  </si>
  <si>
    <t>2007 - Total</t>
  </si>
  <si>
    <r>
      <t xml:space="preserve">West County 1 </t>
    </r>
    <r>
      <rPr>
        <vertAlign val="superscript"/>
        <sz val="9"/>
        <rFont val="Calibri"/>
        <family val="2"/>
      </rPr>
      <t>(1)</t>
    </r>
  </si>
  <si>
    <t xml:space="preserve">Late </t>
  </si>
  <si>
    <r>
      <t xml:space="preserve">West County 2 </t>
    </r>
    <r>
      <rPr>
        <vertAlign val="superscript"/>
        <sz val="9"/>
        <rFont val="Calibri"/>
        <family val="2"/>
      </rPr>
      <t>(2)</t>
    </r>
  </si>
  <si>
    <t>2009 - Total</t>
  </si>
  <si>
    <t>West County 3</t>
  </si>
  <si>
    <t>2011 - Total</t>
  </si>
  <si>
    <t>Cape Canaveral</t>
  </si>
  <si>
    <t>Manatee Units 1&amp;2 ESP Project</t>
  </si>
  <si>
    <t>2013 - Total</t>
  </si>
  <si>
    <t>Riviera Beach</t>
  </si>
  <si>
    <t>2014 - Total</t>
  </si>
  <si>
    <t>Martin Units 1&amp;2 ESP Project</t>
  </si>
  <si>
    <t>2015 - Total</t>
  </si>
  <si>
    <t>Port Everglades Energy Center</t>
  </si>
  <si>
    <t>Okeechobee Clean Energy Cntr</t>
  </si>
  <si>
    <t>2019 - Total</t>
  </si>
  <si>
    <t>Dania Beach Energy Center</t>
  </si>
  <si>
    <t>2022 - Total</t>
  </si>
  <si>
    <t>Total Fossil Projects</t>
  </si>
  <si>
    <t>$MM</t>
  </si>
  <si>
    <t xml:space="preserve">20210015-EI     </t>
  </si>
  <si>
    <t>FPL 067704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</si>
</sst>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Calibri"/>
      <family val="2"/>
    </font>
    <font>
      <i/>
      <sz val="9"/>
      <name val="Calibri"/>
      <family val="2"/>
    </font>
    <font>
      <b/>
      <sz val="12"/>
      <name val="Calibri"/>
      <family val="2"/>
    </font>
    <font>
      <vertAlign val="superscript"/>
      <sz val="9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medium">
        <color rgb="FFB2B2B2"/>
      </left>
      <right style="medium">
        <color rgb="FFB2B2B2"/>
      </right>
      <top style="medium">
        <color rgb="FFB2B2B2"/>
      </top>
      <bottom style="medium">
        <color rgb="FFB2B2B2"/>
      </bottom>
      <diagonal/>
    </border>
    <border>
      <left/>
      <right style="medium">
        <color rgb="FFB2B2B2"/>
      </right>
      <top/>
      <bottom style="medium">
        <color rgb="FFB2B2B2"/>
      </bottom>
      <diagonal/>
    </border>
    <border>
      <left style="medium">
        <color rgb="FFB2B2B2"/>
      </left>
      <right style="medium">
        <color rgb="FFB2B2B2"/>
      </right>
      <top/>
      <bottom style="medium">
        <color rgb="FFB2B2B2"/>
      </bottom>
      <diagonal/>
    </border>
    <border>
      <left style="medium">
        <color rgb="FFB2B2B2"/>
      </left>
      <right style="medium">
        <color rgb="FFB2B2B2"/>
      </right>
      <top style="medium">
        <color rgb="FFB2B2B2"/>
      </top>
      <bottom/>
      <diagonal/>
    </border>
    <border>
      <left/>
      <right style="medium">
        <color rgb="FFB2B2B2"/>
      </right>
      <top/>
      <bottom/>
      <diagonal/>
    </border>
    <border>
      <left style="medium">
        <color rgb="FFB2B2B2"/>
      </left>
      <right style="medium">
        <color rgb="FFB2B2B2"/>
      </right>
      <top/>
      <bottom/>
      <diagonal/>
    </border>
    <border>
      <left/>
      <right style="medium">
        <color rgb="FFB2B2B2"/>
      </right>
      <top style="medium">
        <color auto="1"/>
      </top>
      <bottom style="double">
        <color auto="1"/>
      </bottom>
      <diagonal/>
    </border>
    <border>
      <left style="medium">
        <color rgb="FFB2B2B2"/>
      </left>
      <right style="medium">
        <color rgb="FFB2B2B2"/>
      </right>
      <top style="medium">
        <color auto="1"/>
      </top>
      <bottom style="double">
        <color auto="1"/>
      </bottom>
      <diagonal/>
    </border>
    <border>
      <left style="medium">
        <color rgb="FFB2B2B2"/>
      </left>
      <right style="medium">
        <color rgb="FFB2B2B2"/>
      </right>
      <top style="thin">
        <color auto="1"/>
      </top>
      <bottom style="medium">
        <color rgb="FFB2B2B2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</cellStyleXfs>
  <cellXfs count="72">
    <xf numFmtId="0" fontId="0" fillId="0" borderId="0" xfId="0"/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0" fontId="3" fillId="0" borderId="2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vertical="center"/>
    </xf>
    <xf numFmtId="10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top"/>
    </xf>
    <xf numFmtId="0" fontId="3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5" fillId="2" borderId="7" xfId="0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10" xfId="0" applyNumberFormat="1" applyFont="1" applyFill="1" applyBorder="1" applyAlignment="1">
      <alignment vertical="center"/>
    </xf>
    <xf numFmtId="10" fontId="5" fillId="2" borderId="1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14" fontId="3" fillId="0" borderId="0" xfId="0" applyNumberFormat="1" applyFont="1" applyBorder="1" applyAlignment="1">
      <alignment horizontal="right" vertical="center"/>
    </xf>
    <xf numFmtId="10" fontId="3" fillId="0" borderId="0" xfId="0" applyNumberFormat="1" applyFont="1" applyBorder="1" applyAlignment="1">
      <alignment horizontal="center" vertical="center"/>
    </xf>
    <xf numFmtId="0" fontId="7" fillId="0" borderId="0" xfId="6" applyFont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0" xfId="0" applyFont="1"/>
    <xf numFmtId="0" fontId="2" fillId="0" borderId="13" xfId="0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7">
    <cellStyle name="Comma" xfId="4"/>
    <cellStyle name="Comma [0]" xfId="5"/>
    <cellStyle name="Currency" xfId="2"/>
    <cellStyle name="Currency [0]" xfId="3"/>
    <cellStyle name="Normal" xfId="0" builtinId="0"/>
    <cellStyle name="Normal 5" xfId="6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90" zoomScaleNormal="90" workbookViewId="0"/>
  </sheetViews>
  <sheetFormatPr defaultColWidth="9.140625" defaultRowHeight="15" x14ac:dyDescent="0.25"/>
  <cols>
    <col min="1" max="1" width="30.5703125" bestFit="1" customWidth="1"/>
    <col min="2" max="2" width="11.5703125" bestFit="1" customWidth="1"/>
    <col min="3" max="3" width="8.42578125" bestFit="1" customWidth="1"/>
    <col min="4" max="4" width="7.42578125" bestFit="1" customWidth="1"/>
    <col min="5" max="6" width="10.42578125" bestFit="1" customWidth="1"/>
    <col min="7" max="7" width="8.5703125" bestFit="1" customWidth="1"/>
    <col min="8" max="8" width="11.42578125" bestFit="1" customWidth="1"/>
    <col min="9" max="9" width="11.85546875" bestFit="1" customWidth="1"/>
    <col min="10" max="10" width="10.5703125" bestFit="1" customWidth="1"/>
    <col min="12" max="12" width="7.85546875" bestFit="1" customWidth="1"/>
    <col min="13" max="13" width="5.5703125" bestFit="1" customWidth="1"/>
    <col min="14" max="14" width="15.85546875" bestFit="1" customWidth="1"/>
    <col min="15" max="15" width="13.5703125" bestFit="1" customWidth="1"/>
    <col min="16" max="16" width="39.5703125" customWidth="1"/>
  </cols>
  <sheetData>
    <row r="1" spans="1:16" x14ac:dyDescent="0.25">
      <c r="A1" s="63" t="s">
        <v>44</v>
      </c>
    </row>
    <row r="2" spans="1:16" ht="15.75" thickBot="1" x14ac:dyDescent="0.3">
      <c r="A2" s="63" t="s">
        <v>43</v>
      </c>
    </row>
    <row r="3" spans="1:16" ht="15.75" x14ac:dyDescent="0.25">
      <c r="A3" s="66"/>
      <c r="B3" s="66"/>
      <c r="C3" s="66"/>
      <c r="D3" s="67"/>
      <c r="E3" s="68" t="s">
        <v>0</v>
      </c>
      <c r="F3" s="14"/>
      <c r="G3" s="14"/>
      <c r="H3" s="69"/>
      <c r="I3" s="10" t="s">
        <v>1</v>
      </c>
      <c r="J3" s="9"/>
      <c r="K3" s="9"/>
      <c r="L3" s="70"/>
      <c r="M3" s="10" t="s">
        <v>2</v>
      </c>
      <c r="N3" s="9"/>
      <c r="O3" s="9"/>
    </row>
    <row r="4" spans="1:16" ht="15.75" thickBot="1" x14ac:dyDescent="0.3">
      <c r="A4" s="66"/>
      <c r="B4" s="66"/>
      <c r="C4" s="66"/>
      <c r="D4" s="67"/>
      <c r="E4" s="6" t="s">
        <v>42</v>
      </c>
      <c r="F4" s="5"/>
      <c r="G4" s="5"/>
      <c r="H4" s="4"/>
      <c r="I4" s="8"/>
      <c r="J4" s="7"/>
      <c r="K4" s="7"/>
      <c r="L4" s="71"/>
      <c r="M4" s="8"/>
      <c r="N4" s="7"/>
      <c r="O4" s="7"/>
    </row>
    <row r="5" spans="1:16" ht="15.75" x14ac:dyDescent="0.25">
      <c r="A5" s="3" t="s">
        <v>3</v>
      </c>
      <c r="B5" s="13" t="s">
        <v>4</v>
      </c>
      <c r="C5" s="13" t="s">
        <v>5</v>
      </c>
      <c r="D5" s="13" t="s">
        <v>6</v>
      </c>
      <c r="E5" s="15" t="s">
        <v>7</v>
      </c>
      <c r="F5" s="14" t="s">
        <v>8</v>
      </c>
      <c r="G5" s="15" t="s">
        <v>9</v>
      </c>
      <c r="H5" s="1" t="s">
        <v>10</v>
      </c>
      <c r="I5" s="16" t="s">
        <v>7</v>
      </c>
      <c r="J5" s="14" t="s">
        <v>8</v>
      </c>
      <c r="K5" s="14"/>
      <c r="L5" s="15" t="s">
        <v>11</v>
      </c>
      <c r="M5" s="14"/>
      <c r="N5" s="14" t="s">
        <v>12</v>
      </c>
      <c r="O5" s="14" t="s">
        <v>13</v>
      </c>
    </row>
    <row r="6" spans="1:16" ht="15.75" x14ac:dyDescent="0.25">
      <c r="A6" s="3"/>
      <c r="B6" s="13"/>
      <c r="C6" s="13"/>
      <c r="D6" s="13"/>
      <c r="E6" s="15" t="s">
        <v>14</v>
      </c>
      <c r="F6" s="13"/>
      <c r="G6" s="15" t="s">
        <v>15</v>
      </c>
      <c r="H6" s="64"/>
      <c r="I6" s="16" t="s">
        <v>14</v>
      </c>
      <c r="J6" s="13"/>
      <c r="K6" s="13"/>
      <c r="L6" s="15" t="s">
        <v>9</v>
      </c>
      <c r="M6" s="13"/>
      <c r="N6" s="13"/>
      <c r="O6" s="13"/>
    </row>
    <row r="7" spans="1:16" ht="16.5" thickBot="1" x14ac:dyDescent="0.3">
      <c r="A7" s="2"/>
      <c r="B7" s="12"/>
      <c r="C7" s="12"/>
      <c r="D7" s="12"/>
      <c r="E7" s="17"/>
      <c r="F7" s="12"/>
      <c r="G7" s="17"/>
      <c r="H7" s="65"/>
      <c r="I7" s="18"/>
      <c r="J7" s="12"/>
      <c r="K7" s="12"/>
      <c r="L7" s="19" t="s">
        <v>15</v>
      </c>
      <c r="M7" s="12"/>
      <c r="N7" s="12"/>
      <c r="O7" s="12"/>
    </row>
    <row r="8" spans="1:16" ht="15.75" x14ac:dyDescent="0.25">
      <c r="A8" s="11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20"/>
      <c r="N8" s="20"/>
      <c r="O8" s="20"/>
    </row>
    <row r="9" spans="1:16" ht="15.75" x14ac:dyDescent="0.25">
      <c r="A9" s="21" t="s">
        <v>17</v>
      </c>
      <c r="B9" s="22">
        <v>787</v>
      </c>
      <c r="C9" s="23"/>
      <c r="D9" s="24" t="s">
        <v>18</v>
      </c>
      <c r="E9" s="25">
        <v>439</v>
      </c>
      <c r="F9" s="25">
        <v>391.2</v>
      </c>
      <c r="G9" s="25">
        <f>E9-F9</f>
        <v>47.800000000000011</v>
      </c>
      <c r="H9" s="26">
        <f>G9/E9</f>
        <v>0.1088838268792711</v>
      </c>
      <c r="I9" s="27">
        <v>38533</v>
      </c>
      <c r="J9" s="28">
        <v>38533</v>
      </c>
      <c r="K9" s="23"/>
      <c r="L9" s="24">
        <f>I9-J9</f>
        <v>0</v>
      </c>
      <c r="M9" s="23"/>
      <c r="N9" s="20"/>
      <c r="O9" s="24">
        <v>0</v>
      </c>
      <c r="P9" s="59"/>
    </row>
    <row r="10" spans="1:16" ht="16.5" thickBot="1" x14ac:dyDescent="0.3">
      <c r="A10" s="21" t="s">
        <v>19</v>
      </c>
      <c r="B10" s="29">
        <v>1107</v>
      </c>
      <c r="C10" s="56"/>
      <c r="D10" s="24" t="s">
        <v>18</v>
      </c>
      <c r="E10" s="31">
        <v>551</v>
      </c>
      <c r="F10" s="31">
        <v>476.8</v>
      </c>
      <c r="G10" s="31">
        <f>E10-F10</f>
        <v>74.199999999999989</v>
      </c>
      <c r="H10" s="32">
        <f>G10/E10</f>
        <v>0.13466424682395642</v>
      </c>
      <c r="I10" s="27">
        <v>38533</v>
      </c>
      <c r="J10" s="28">
        <v>38533</v>
      </c>
      <c r="K10" s="20"/>
      <c r="L10" s="56">
        <f>I10-J10</f>
        <v>0</v>
      </c>
      <c r="M10" s="20"/>
      <c r="N10" s="20"/>
      <c r="O10" s="24">
        <v>0</v>
      </c>
    </row>
    <row r="11" spans="1:16" ht="16.5" thickBot="1" x14ac:dyDescent="0.3">
      <c r="A11" s="33" t="s">
        <v>20</v>
      </c>
      <c r="B11" s="57">
        <f>SUM(B9:B10)</f>
        <v>1894</v>
      </c>
      <c r="C11" s="35">
        <v>2</v>
      </c>
      <c r="D11" s="20"/>
      <c r="E11" s="36">
        <f>SUM(E9:E10)</f>
        <v>990</v>
      </c>
      <c r="F11" s="36">
        <f>SUM(F9:F10)</f>
        <v>868</v>
      </c>
      <c r="G11" s="36">
        <f>SUM(G9:G10)</f>
        <v>122</v>
      </c>
      <c r="H11" s="37">
        <f>G11/E11</f>
        <v>0.12323232323232323</v>
      </c>
      <c r="I11" s="20"/>
      <c r="J11" s="20"/>
      <c r="K11" s="20"/>
      <c r="L11" s="38">
        <v>0</v>
      </c>
      <c r="M11" s="20"/>
      <c r="N11" s="39">
        <v>2</v>
      </c>
      <c r="O11" s="20"/>
    </row>
    <row r="12" spans="1:16" ht="15.75" x14ac:dyDescent="0.25">
      <c r="A12" s="23"/>
      <c r="B12" s="23"/>
      <c r="C12" s="23"/>
      <c r="D12" s="23"/>
      <c r="E12" s="40"/>
      <c r="F12" s="40"/>
      <c r="G12" s="40"/>
      <c r="H12" s="23"/>
      <c r="I12" s="41"/>
      <c r="J12" s="20"/>
      <c r="K12" s="23"/>
      <c r="L12" s="23"/>
      <c r="M12" s="23"/>
      <c r="N12" s="20"/>
      <c r="O12" s="20"/>
    </row>
    <row r="13" spans="1:16" ht="16.5" thickBot="1" x14ac:dyDescent="0.3">
      <c r="A13" s="21" t="s">
        <v>21</v>
      </c>
      <c r="B13" s="29">
        <v>1144</v>
      </c>
      <c r="C13" s="30"/>
      <c r="D13" s="24" t="s">
        <v>18</v>
      </c>
      <c r="E13" s="31">
        <v>580.29999999999995</v>
      </c>
      <c r="F13" s="31">
        <v>552.4</v>
      </c>
      <c r="G13" s="31">
        <f>E13-F13</f>
        <v>27.899999999999977</v>
      </c>
      <c r="H13" s="32">
        <f>G13/E13</f>
        <v>4.8078580044804378E-2</v>
      </c>
      <c r="I13" s="27">
        <v>39234</v>
      </c>
      <c r="J13" s="28">
        <v>39203</v>
      </c>
      <c r="K13" s="20"/>
      <c r="L13" s="56">
        <f>I13-J13</f>
        <v>31</v>
      </c>
      <c r="M13" s="20"/>
      <c r="N13" s="20"/>
      <c r="O13" s="24">
        <v>31</v>
      </c>
    </row>
    <row r="14" spans="1:16" ht="16.5" thickBot="1" x14ac:dyDescent="0.3">
      <c r="A14" s="33" t="s">
        <v>22</v>
      </c>
      <c r="B14" s="34">
        <v>1144</v>
      </c>
      <c r="C14" s="35">
        <v>1</v>
      </c>
      <c r="D14" s="20"/>
      <c r="E14" s="36">
        <f>E13</f>
        <v>580.29999999999995</v>
      </c>
      <c r="F14" s="36">
        <f>F13</f>
        <v>552.4</v>
      </c>
      <c r="G14" s="36">
        <f>G13</f>
        <v>27.899999999999977</v>
      </c>
      <c r="H14" s="37">
        <f>G14/E14</f>
        <v>4.8078580044804378E-2</v>
      </c>
      <c r="I14" s="20"/>
      <c r="J14" s="20"/>
      <c r="K14" s="20"/>
      <c r="L14" s="38">
        <v>31</v>
      </c>
      <c r="M14" s="20"/>
      <c r="N14" s="39">
        <v>1</v>
      </c>
      <c r="O14" s="20"/>
    </row>
    <row r="15" spans="1:16" ht="15.75" x14ac:dyDescent="0.25">
      <c r="A15" s="23"/>
      <c r="B15" s="23"/>
      <c r="C15" s="23"/>
      <c r="D15" s="23"/>
      <c r="E15" s="40"/>
      <c r="F15" s="40"/>
      <c r="G15" s="40"/>
      <c r="H15" s="23"/>
      <c r="I15" s="41"/>
      <c r="J15" s="20"/>
      <c r="K15" s="23"/>
      <c r="L15" s="23"/>
      <c r="M15" s="23"/>
      <c r="N15" s="20"/>
      <c r="O15" s="20"/>
    </row>
    <row r="16" spans="1:16" ht="15.75" x14ac:dyDescent="0.25">
      <c r="A16" s="21" t="s">
        <v>23</v>
      </c>
      <c r="B16" s="42">
        <v>1219</v>
      </c>
      <c r="C16" s="43"/>
      <c r="D16" s="24" t="s">
        <v>18</v>
      </c>
      <c r="E16" s="25">
        <v>688.6</v>
      </c>
      <c r="F16" s="25">
        <v>742</v>
      </c>
      <c r="G16" s="25">
        <f>E16-F16</f>
        <v>-53.399999999999977</v>
      </c>
      <c r="H16" s="26">
        <f>G16/E16</f>
        <v>-7.7548649433633418E-2</v>
      </c>
      <c r="I16" s="27">
        <v>39965</v>
      </c>
      <c r="J16" s="28">
        <v>40052</v>
      </c>
      <c r="K16" s="23"/>
      <c r="L16" s="24">
        <f>I16-J16</f>
        <v>-87</v>
      </c>
      <c r="M16" s="39" t="s">
        <v>24</v>
      </c>
      <c r="N16" s="20"/>
      <c r="O16" s="24">
        <v>0</v>
      </c>
    </row>
    <row r="17" spans="1:15" ht="16.5" thickBot="1" x14ac:dyDescent="0.3">
      <c r="A17" s="21" t="s">
        <v>25</v>
      </c>
      <c r="B17" s="29">
        <v>1219</v>
      </c>
      <c r="C17" s="56"/>
      <c r="D17" s="24" t="s">
        <v>18</v>
      </c>
      <c r="E17" s="31">
        <v>632.4</v>
      </c>
      <c r="F17" s="31">
        <v>578.79999999999995</v>
      </c>
      <c r="G17" s="31">
        <f>E17-F17</f>
        <v>53.600000000000023</v>
      </c>
      <c r="H17" s="32">
        <f>G17/E17</f>
        <v>8.4756483238456706E-2</v>
      </c>
      <c r="I17" s="27">
        <v>40178</v>
      </c>
      <c r="J17" s="28">
        <v>40120</v>
      </c>
      <c r="K17" s="20"/>
      <c r="L17" s="56">
        <f>I17-J17</f>
        <v>58</v>
      </c>
      <c r="M17" s="20"/>
      <c r="N17" s="20"/>
      <c r="O17" s="24">
        <v>58</v>
      </c>
    </row>
    <row r="18" spans="1:15" ht="16.5" thickBot="1" x14ac:dyDescent="0.3">
      <c r="A18" s="33" t="s">
        <v>26</v>
      </c>
      <c r="B18" s="57">
        <f>SUM(B16:B17)</f>
        <v>2438</v>
      </c>
      <c r="C18" s="35">
        <v>2</v>
      </c>
      <c r="D18" s="20"/>
      <c r="E18" s="36">
        <f>SUM(E16:E17)</f>
        <v>1321</v>
      </c>
      <c r="F18" s="36">
        <f>SUM(F16:F17)</f>
        <v>1320.8</v>
      </c>
      <c r="G18" s="36">
        <f>SUM(G16:G17)</f>
        <v>0.20000000000004547</v>
      </c>
      <c r="H18" s="37">
        <f>G18/E18</f>
        <v>1.5140045420139703E-4</v>
      </c>
      <c r="I18" s="20"/>
      <c r="J18" s="20"/>
      <c r="K18" s="20"/>
      <c r="L18" s="38">
        <v>-29</v>
      </c>
      <c r="M18" s="20"/>
      <c r="N18" s="39">
        <v>1</v>
      </c>
      <c r="O18" s="20"/>
    </row>
    <row r="19" spans="1:15" ht="15.75" x14ac:dyDescent="0.25">
      <c r="A19" s="23"/>
      <c r="B19" s="23"/>
      <c r="C19" s="43"/>
      <c r="D19" s="23"/>
      <c r="E19" s="40"/>
      <c r="F19" s="40"/>
      <c r="G19" s="40"/>
      <c r="H19" s="23"/>
      <c r="I19" s="41"/>
      <c r="J19" s="20"/>
      <c r="K19" s="23"/>
      <c r="L19" s="23"/>
      <c r="M19" s="23"/>
      <c r="N19" s="20"/>
      <c r="O19" s="20"/>
    </row>
    <row r="20" spans="1:15" ht="16.5" thickBot="1" x14ac:dyDescent="0.3">
      <c r="A20" s="21" t="s">
        <v>27</v>
      </c>
      <c r="B20" s="29">
        <v>1219</v>
      </c>
      <c r="C20" s="56"/>
      <c r="D20" s="24" t="s">
        <v>18</v>
      </c>
      <c r="E20" s="31">
        <v>864.7</v>
      </c>
      <c r="F20" s="31">
        <v>842.4</v>
      </c>
      <c r="G20" s="31">
        <f>E20-F20</f>
        <v>22.300000000000068</v>
      </c>
      <c r="H20" s="32">
        <f>G20/E20</f>
        <v>2.578929108361289E-2</v>
      </c>
      <c r="I20" s="27">
        <v>40695</v>
      </c>
      <c r="J20" s="28">
        <v>40686</v>
      </c>
      <c r="K20" s="20"/>
      <c r="L20" s="56">
        <f>I20-J20</f>
        <v>9</v>
      </c>
      <c r="M20" s="20"/>
      <c r="N20" s="20"/>
      <c r="O20" s="24">
        <v>9</v>
      </c>
    </row>
    <row r="21" spans="1:15" ht="16.5" thickBot="1" x14ac:dyDescent="0.3">
      <c r="A21" s="33" t="s">
        <v>28</v>
      </c>
      <c r="B21" s="57">
        <v>1219</v>
      </c>
      <c r="C21" s="35">
        <v>1</v>
      </c>
      <c r="D21" s="20"/>
      <c r="E21" s="36">
        <f>E20</f>
        <v>864.7</v>
      </c>
      <c r="F21" s="36">
        <f>F20</f>
        <v>842.4</v>
      </c>
      <c r="G21" s="36">
        <f>G20</f>
        <v>22.300000000000068</v>
      </c>
      <c r="H21" s="37">
        <f>G21/E21</f>
        <v>2.578929108361289E-2</v>
      </c>
      <c r="I21" s="20"/>
      <c r="J21" s="20"/>
      <c r="K21" s="20"/>
      <c r="L21" s="38">
        <v>9</v>
      </c>
      <c r="M21" s="20"/>
      <c r="N21" s="39">
        <v>1</v>
      </c>
      <c r="O21" s="20"/>
    </row>
    <row r="22" spans="1:15" ht="15.75" x14ac:dyDescent="0.25">
      <c r="A22" s="23"/>
      <c r="B22" s="23"/>
      <c r="C22" s="43"/>
      <c r="D22" s="23"/>
      <c r="E22" s="40"/>
      <c r="F22" s="40"/>
      <c r="G22" s="40"/>
      <c r="H22" s="23"/>
      <c r="I22" s="41"/>
      <c r="J22" s="20"/>
      <c r="K22" s="23"/>
      <c r="L22" s="23"/>
      <c r="M22" s="23"/>
      <c r="N22" s="20"/>
      <c r="O22" s="20"/>
    </row>
    <row r="23" spans="1:15" ht="15.75" x14ac:dyDescent="0.25">
      <c r="A23" s="21" t="s">
        <v>29</v>
      </c>
      <c r="B23" s="22">
        <v>1210</v>
      </c>
      <c r="C23" s="43"/>
      <c r="D23" s="24" t="s">
        <v>18</v>
      </c>
      <c r="E23" s="25">
        <v>1115</v>
      </c>
      <c r="F23" s="25">
        <v>962.8</v>
      </c>
      <c r="G23" s="25">
        <f>E23-F23</f>
        <v>152.20000000000005</v>
      </c>
      <c r="H23" s="62">
        <f>G23/E23</f>
        <v>0.1365022421524664</v>
      </c>
      <c r="I23" s="61">
        <v>41426</v>
      </c>
      <c r="J23" s="28">
        <v>41388</v>
      </c>
      <c r="K23" s="23"/>
      <c r="L23" s="24">
        <f>I23-J23</f>
        <v>38</v>
      </c>
      <c r="M23" s="23"/>
      <c r="N23" s="20"/>
      <c r="O23" s="24">
        <v>38</v>
      </c>
    </row>
    <row r="24" spans="1:15" ht="16.5" thickBot="1" x14ac:dyDescent="0.3">
      <c r="A24" s="21" t="s">
        <v>30</v>
      </c>
      <c r="B24" s="29">
        <v>0</v>
      </c>
      <c r="C24" s="56"/>
      <c r="D24" s="24" t="s">
        <v>18</v>
      </c>
      <c r="E24" s="31">
        <v>153.9</v>
      </c>
      <c r="F24" s="31">
        <v>108</v>
      </c>
      <c r="G24" s="31">
        <f>E24-F24</f>
        <v>45.900000000000006</v>
      </c>
      <c r="H24" s="32">
        <f>G24/E24</f>
        <v>0.29824561403508776</v>
      </c>
      <c r="I24" s="27">
        <v>41498</v>
      </c>
      <c r="J24" s="28">
        <v>41481</v>
      </c>
      <c r="K24" s="20"/>
      <c r="L24" s="56">
        <f>I24-J24</f>
        <v>17</v>
      </c>
      <c r="M24" s="20"/>
      <c r="N24" s="20"/>
      <c r="O24" s="24">
        <v>17</v>
      </c>
    </row>
    <row r="25" spans="1:15" ht="16.5" thickBot="1" x14ac:dyDescent="0.3">
      <c r="A25" s="33" t="s">
        <v>31</v>
      </c>
      <c r="B25" s="34">
        <v>1210</v>
      </c>
      <c r="C25" s="35">
        <v>2</v>
      </c>
      <c r="D25" s="20"/>
      <c r="E25" s="36">
        <f>SUM(E23:E24)</f>
        <v>1268.9000000000001</v>
      </c>
      <c r="F25" s="36">
        <f>SUM(F23:F24)</f>
        <v>1070.8</v>
      </c>
      <c r="G25" s="36">
        <f>SUM(G23:G24)</f>
        <v>198.10000000000005</v>
      </c>
      <c r="H25" s="37">
        <f>G25/E25</f>
        <v>0.15611947355977621</v>
      </c>
      <c r="I25" s="20"/>
      <c r="J25" s="20"/>
      <c r="K25" s="20"/>
      <c r="L25" s="38">
        <v>55</v>
      </c>
      <c r="M25" s="20"/>
      <c r="N25" s="39">
        <v>2</v>
      </c>
      <c r="O25" s="20"/>
    </row>
    <row r="26" spans="1:15" ht="15.75" x14ac:dyDescent="0.25">
      <c r="A26" s="23"/>
      <c r="B26" s="23"/>
      <c r="C26" s="43"/>
      <c r="D26" s="23"/>
      <c r="E26" s="40"/>
      <c r="F26" s="40"/>
      <c r="G26" s="40"/>
      <c r="H26" s="23"/>
      <c r="I26" s="41"/>
      <c r="J26" s="20"/>
      <c r="K26" s="23"/>
      <c r="L26" s="23"/>
      <c r="M26" s="23"/>
      <c r="N26" s="20"/>
      <c r="O26" s="20"/>
    </row>
    <row r="27" spans="1:15" ht="16.5" thickBot="1" x14ac:dyDescent="0.3">
      <c r="A27" s="21" t="s">
        <v>32</v>
      </c>
      <c r="B27" s="29">
        <v>1212</v>
      </c>
      <c r="C27" s="56"/>
      <c r="D27" s="24" t="s">
        <v>18</v>
      </c>
      <c r="E27" s="31">
        <v>1276</v>
      </c>
      <c r="F27" s="31">
        <v>1272</v>
      </c>
      <c r="G27" s="31">
        <f>E27-F27</f>
        <v>4</v>
      </c>
      <c r="H27" s="32">
        <f>G27/E27</f>
        <v>3.134796238244514E-3</v>
      </c>
      <c r="I27" s="27">
        <v>41791</v>
      </c>
      <c r="J27" s="28">
        <v>41730</v>
      </c>
      <c r="K27" s="23"/>
      <c r="L27" s="56">
        <f>I27-J27</f>
        <v>61</v>
      </c>
      <c r="M27" s="23"/>
      <c r="N27" s="20"/>
      <c r="O27" s="24">
        <v>61</v>
      </c>
    </row>
    <row r="28" spans="1:15" ht="16.5" thickBot="1" x14ac:dyDescent="0.3">
      <c r="A28" s="33" t="s">
        <v>33</v>
      </c>
      <c r="B28" s="34">
        <v>1212</v>
      </c>
      <c r="C28" s="35">
        <v>1</v>
      </c>
      <c r="D28" s="20"/>
      <c r="E28" s="36">
        <f>E27</f>
        <v>1276</v>
      </c>
      <c r="F28" s="36">
        <f>F27</f>
        <v>1272</v>
      </c>
      <c r="G28" s="36">
        <f>G27</f>
        <v>4</v>
      </c>
      <c r="H28" s="37">
        <f>G28/E28</f>
        <v>3.134796238244514E-3</v>
      </c>
      <c r="I28" s="20"/>
      <c r="J28" s="20"/>
      <c r="K28" s="20"/>
      <c r="L28" s="38">
        <v>61</v>
      </c>
      <c r="M28" s="20"/>
      <c r="N28" s="39">
        <v>1</v>
      </c>
      <c r="O28" s="20"/>
    </row>
    <row r="29" spans="1:15" x14ac:dyDescent="0.25">
      <c r="A29" s="23"/>
      <c r="B29" s="23"/>
      <c r="C29" s="43"/>
      <c r="D29" s="23"/>
      <c r="E29" s="40"/>
      <c r="F29" s="40"/>
      <c r="G29" s="40"/>
      <c r="H29" s="23"/>
      <c r="I29" s="20"/>
      <c r="J29" s="20"/>
      <c r="K29" s="23"/>
      <c r="L29" s="23"/>
      <c r="M29" s="23"/>
      <c r="N29" s="20"/>
      <c r="O29" s="20"/>
    </row>
    <row r="30" spans="1:15" ht="16.5" thickBot="1" x14ac:dyDescent="0.3">
      <c r="A30" s="21" t="s">
        <v>34</v>
      </c>
      <c r="B30" s="30">
        <v>0</v>
      </c>
      <c r="C30" s="30"/>
      <c r="D30" s="24" t="s">
        <v>18</v>
      </c>
      <c r="E30" s="31">
        <v>148.9</v>
      </c>
      <c r="F30" s="31">
        <v>107</v>
      </c>
      <c r="G30" s="31">
        <f>E30-F30</f>
        <v>41.900000000000006</v>
      </c>
      <c r="H30" s="32">
        <f>G30/E30</f>
        <v>0.28139691067830763</v>
      </c>
      <c r="I30" s="27">
        <v>41780</v>
      </c>
      <c r="J30" s="28">
        <v>41745</v>
      </c>
      <c r="K30" s="20"/>
      <c r="L30" s="56">
        <f>I30-J30</f>
        <v>35</v>
      </c>
      <c r="M30" s="20"/>
      <c r="N30" s="20"/>
      <c r="O30" s="24">
        <v>35</v>
      </c>
    </row>
    <row r="31" spans="1:15" ht="16.5" thickBot="1" x14ac:dyDescent="0.3">
      <c r="A31" s="33" t="s">
        <v>35</v>
      </c>
      <c r="B31" s="35">
        <v>0</v>
      </c>
      <c r="C31" s="35">
        <v>1</v>
      </c>
      <c r="D31" s="20"/>
      <c r="E31" s="36">
        <f>E30</f>
        <v>148.9</v>
      </c>
      <c r="F31" s="36">
        <f>F30</f>
        <v>107</v>
      </c>
      <c r="G31" s="36">
        <f>G30</f>
        <v>41.900000000000006</v>
      </c>
      <c r="H31" s="37">
        <f>G31/E31</f>
        <v>0.28139691067830763</v>
      </c>
      <c r="I31" s="20"/>
      <c r="J31" s="20"/>
      <c r="K31" s="20"/>
      <c r="L31" s="38">
        <v>35</v>
      </c>
      <c r="M31" s="20"/>
      <c r="N31" s="39">
        <v>1</v>
      </c>
      <c r="O31" s="20"/>
    </row>
    <row r="32" spans="1:15" x14ac:dyDescent="0.25">
      <c r="A32" s="23"/>
      <c r="B32" s="23"/>
      <c r="C32" s="43"/>
      <c r="D32" s="23"/>
      <c r="E32" s="40"/>
      <c r="F32" s="40"/>
      <c r="G32" s="40"/>
      <c r="H32" s="23"/>
      <c r="I32" s="20"/>
      <c r="J32" s="20"/>
      <c r="K32" s="23"/>
      <c r="L32" s="23"/>
      <c r="M32" s="23"/>
      <c r="N32" s="20"/>
      <c r="O32" s="20"/>
    </row>
    <row r="33" spans="1:15" ht="16.5" thickBot="1" x14ac:dyDescent="0.3">
      <c r="A33" s="21" t="s">
        <v>36</v>
      </c>
      <c r="B33" s="29">
        <v>1237</v>
      </c>
      <c r="C33" s="30"/>
      <c r="D33" s="24" t="s">
        <v>18</v>
      </c>
      <c r="E33" s="31">
        <v>1185</v>
      </c>
      <c r="F33" s="31">
        <v>1139.5</v>
      </c>
      <c r="G33" s="31">
        <f>E33-F33</f>
        <v>45.5</v>
      </c>
      <c r="H33" s="32">
        <f>G33/E33</f>
        <v>3.8396624472573838E-2</v>
      </c>
      <c r="I33" s="27">
        <v>42522</v>
      </c>
      <c r="J33" s="28">
        <v>42461</v>
      </c>
      <c r="K33" s="20"/>
      <c r="L33" s="56">
        <f>I33-J33</f>
        <v>61</v>
      </c>
      <c r="M33" s="20"/>
      <c r="N33" s="20"/>
      <c r="O33" s="24">
        <v>61</v>
      </c>
    </row>
    <row r="34" spans="1:15" ht="16.5" thickBot="1" x14ac:dyDescent="0.3">
      <c r="A34" s="44" t="s">
        <v>35</v>
      </c>
      <c r="B34" s="45">
        <v>1237</v>
      </c>
      <c r="C34" s="46">
        <v>1</v>
      </c>
      <c r="D34" s="20"/>
      <c r="E34" s="36">
        <f>E33</f>
        <v>1185</v>
      </c>
      <c r="F34" s="36">
        <f>F33</f>
        <v>1139.5</v>
      </c>
      <c r="G34" s="36">
        <f>G33</f>
        <v>45.5</v>
      </c>
      <c r="H34" s="37">
        <f>G34/E34</f>
        <v>3.8396624472573838E-2</v>
      </c>
      <c r="I34" s="20"/>
      <c r="J34" s="20"/>
      <c r="K34" s="20"/>
      <c r="L34" s="47">
        <v>61</v>
      </c>
      <c r="M34" s="20"/>
      <c r="N34" s="39">
        <v>1</v>
      </c>
      <c r="O34" s="20"/>
    </row>
    <row r="35" spans="1:15" ht="15.75" x14ac:dyDescent="0.25">
      <c r="A35" s="48"/>
      <c r="B35" s="49"/>
      <c r="C35" s="39"/>
      <c r="D35" s="20"/>
      <c r="E35" s="50"/>
      <c r="F35" s="50"/>
      <c r="G35" s="50"/>
      <c r="H35" s="51"/>
      <c r="I35" s="20"/>
      <c r="J35" s="20"/>
      <c r="K35" s="20"/>
      <c r="L35" s="39"/>
      <c r="M35" s="20"/>
      <c r="N35" s="39"/>
      <c r="O35" s="20"/>
    </row>
    <row r="36" spans="1:15" ht="16.5" thickBot="1" x14ac:dyDescent="0.3">
      <c r="A36" s="21" t="s">
        <v>37</v>
      </c>
      <c r="B36" s="29">
        <v>1778</v>
      </c>
      <c r="C36" s="30"/>
      <c r="D36" s="24" t="s">
        <v>18</v>
      </c>
      <c r="E36" s="31">
        <v>1231.7</v>
      </c>
      <c r="F36" s="31">
        <v>1223.3</v>
      </c>
      <c r="G36" s="31">
        <f>E36-F36</f>
        <v>8.4000000000000909</v>
      </c>
      <c r="H36" s="32">
        <f>G36/E36</f>
        <v>6.8198424941139004E-3</v>
      </c>
      <c r="I36" s="27">
        <v>43617</v>
      </c>
      <c r="J36" s="28">
        <v>43555</v>
      </c>
      <c r="K36" s="20"/>
      <c r="L36" s="30">
        <f>I36-J36</f>
        <v>62</v>
      </c>
      <c r="M36" s="20"/>
      <c r="N36" s="20"/>
      <c r="O36" s="24">
        <v>62</v>
      </c>
    </row>
    <row r="37" spans="1:15" ht="16.5" thickBot="1" x14ac:dyDescent="0.3">
      <c r="A37" s="33" t="s">
        <v>38</v>
      </c>
      <c r="B37" s="34">
        <v>1778</v>
      </c>
      <c r="C37" s="35">
        <v>1</v>
      </c>
      <c r="D37" s="20"/>
      <c r="E37" s="36">
        <f>E36</f>
        <v>1231.7</v>
      </c>
      <c r="F37" s="36">
        <f>F36</f>
        <v>1223.3</v>
      </c>
      <c r="G37" s="36">
        <f>E37-F37</f>
        <v>8.4000000000000909</v>
      </c>
      <c r="H37" s="37">
        <f>G37/E37</f>
        <v>6.8198424941139004E-3</v>
      </c>
      <c r="I37" s="20"/>
      <c r="J37" s="20"/>
      <c r="K37" s="20"/>
      <c r="L37" s="38">
        <f>+L36</f>
        <v>62</v>
      </c>
      <c r="M37" s="20"/>
      <c r="N37" s="39">
        <v>1</v>
      </c>
      <c r="O37" s="20"/>
    </row>
    <row r="38" spans="1:15" ht="15.75" x14ac:dyDescent="0.25">
      <c r="A38" s="48"/>
      <c r="B38" s="49"/>
      <c r="C38" s="39"/>
      <c r="D38" s="20"/>
      <c r="E38" s="50"/>
      <c r="F38" s="50"/>
      <c r="G38" s="50"/>
      <c r="H38" s="51"/>
      <c r="I38" s="20"/>
      <c r="J38" s="20"/>
      <c r="K38" s="20"/>
      <c r="L38" s="39"/>
      <c r="M38" s="20"/>
      <c r="N38" s="39"/>
      <c r="O38" s="20"/>
    </row>
    <row r="39" spans="1:15" ht="16.5" thickBot="1" x14ac:dyDescent="0.3">
      <c r="A39" s="21" t="s">
        <v>39</v>
      </c>
      <c r="B39" s="29">
        <v>1163</v>
      </c>
      <c r="C39" s="30"/>
      <c r="D39" s="24" t="s">
        <v>18</v>
      </c>
      <c r="E39" s="31">
        <v>888</v>
      </c>
      <c r="F39" s="31">
        <v>888</v>
      </c>
      <c r="G39" s="31">
        <f>E39-F39</f>
        <v>0</v>
      </c>
      <c r="H39" s="32">
        <f>G39/E39</f>
        <v>0</v>
      </c>
      <c r="I39" s="27"/>
      <c r="J39" s="28"/>
      <c r="K39" s="20"/>
      <c r="L39" s="30"/>
      <c r="M39" s="20"/>
      <c r="N39" s="20"/>
      <c r="O39" s="24"/>
    </row>
    <row r="40" spans="1:15" ht="16.5" thickBot="1" x14ac:dyDescent="0.3">
      <c r="A40" s="33" t="s">
        <v>40</v>
      </c>
      <c r="B40" s="34">
        <v>1163</v>
      </c>
      <c r="C40" s="35">
        <v>1</v>
      </c>
      <c r="D40" s="20"/>
      <c r="E40" s="36">
        <f>E39</f>
        <v>888</v>
      </c>
      <c r="F40" s="36">
        <f>F39</f>
        <v>888</v>
      </c>
      <c r="G40" s="36">
        <f>G39</f>
        <v>0</v>
      </c>
      <c r="H40" s="37">
        <f>G40/E40</f>
        <v>0</v>
      </c>
      <c r="I40" s="20"/>
      <c r="J40" s="20"/>
      <c r="K40" s="20"/>
      <c r="L40" s="38"/>
      <c r="M40" s="20"/>
      <c r="N40" s="39"/>
      <c r="O40" s="20"/>
    </row>
    <row r="41" spans="1:15" ht="16.5" thickBot="1" x14ac:dyDescent="0.3">
      <c r="A41" s="23"/>
      <c r="B41" s="29"/>
      <c r="C41" s="56"/>
      <c r="D41" s="23"/>
      <c r="E41" s="40"/>
      <c r="F41" s="40"/>
      <c r="G41" s="40"/>
      <c r="H41" s="23"/>
      <c r="I41" s="20"/>
      <c r="J41" s="20"/>
      <c r="K41" s="23"/>
      <c r="L41" s="23"/>
      <c r="M41" s="23"/>
      <c r="N41" s="20"/>
      <c r="O41" s="20"/>
    </row>
    <row r="42" spans="1:15" ht="16.5" thickBot="1" x14ac:dyDescent="0.3">
      <c r="A42" s="33" t="s">
        <v>41</v>
      </c>
      <c r="B42" s="58">
        <f>SUM(B40,B37,B34,B31,B28,B25,B21,B18,B14,B11)</f>
        <v>13295</v>
      </c>
      <c r="C42" s="58">
        <f>SUM(C40,C37,C34,C31,C28,C25,C21,C18,C14,C11)</f>
        <v>13</v>
      </c>
      <c r="D42" s="20"/>
      <c r="E42" s="53">
        <f>SUM(E40,E37,E34,E31,E28,E25,E21,E18,E14,E11)</f>
        <v>9754.5</v>
      </c>
      <c r="F42" s="54">
        <f>SUM(F40,F37,F34,F31,F28,F25,F21,F18,F14,F11)</f>
        <v>9284.2000000000007</v>
      </c>
      <c r="G42" s="54">
        <f>E42-F42</f>
        <v>470.29999999999927</v>
      </c>
      <c r="H42" s="55">
        <f>G42/E42</f>
        <v>4.8213644984366116E-2</v>
      </c>
      <c r="I42" s="20"/>
      <c r="J42" s="20"/>
      <c r="K42" s="20"/>
      <c r="L42" s="58">
        <f>SUM(L40,L37,L34,L31,L28,L25,L21,L18,L14,L11)</f>
        <v>285</v>
      </c>
      <c r="M42" s="20"/>
      <c r="N42" s="58">
        <f>SUM(N40,N37,N34,N31,N28,N25,N21,N18,N14,N11)</f>
        <v>11</v>
      </c>
      <c r="O42" s="52">
        <f>SUM(O9:O38)</f>
        <v>372</v>
      </c>
    </row>
    <row r="44" spans="1:15" x14ac:dyDescent="0.25">
      <c r="H44" s="60"/>
    </row>
  </sheetData>
  <mergeCells count="20">
    <mergeCell ref="C3:C4"/>
    <mergeCell ref="D3:D4"/>
    <mergeCell ref="E3:H3"/>
    <mergeCell ref="I3:L4"/>
    <mergeCell ref="M5:M7"/>
    <mergeCell ref="N5:N7"/>
    <mergeCell ref="O5:O7"/>
    <mergeCell ref="A8:L8"/>
    <mergeCell ref="M3:O4"/>
    <mergeCell ref="E4:H4"/>
    <mergeCell ref="A5:A7"/>
    <mergeCell ref="B5:B7"/>
    <mergeCell ref="C5:C7"/>
    <mergeCell ref="D5:D7"/>
    <mergeCell ref="F5:F7"/>
    <mergeCell ref="H5:H7"/>
    <mergeCell ref="J5:J7"/>
    <mergeCell ref="K5:K7"/>
    <mergeCell ref="A3:A4"/>
    <mergeCell ref="B3:B4"/>
  </mergeCells>
  <pageMargins left="0.7" right="0.7" top="0.75" bottom="0.75" header="0.3" footer="0.3"/>
  <pageSetup orientation="landscape" r:id="rId1"/>
  <headerFooter>
    <oddHeader>&amp;C&amp;"Arial"&amp;11&amp;K0078D7Internal Use Only&amp;1#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modified xsi:type="dcterms:W3CDTF">2022-03-28T20:20:25Z</dcterms:modified>
  <cp:category/>
  <cp:contentStatus/>
</cp:coreProperties>
</file>