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1 Rate Case Discovery\OPC's Fifth Set of PODs\OPC's 5th POD No. 91\Dismantlement Study - Public Attachment\"/>
    </mc:Choice>
  </mc:AlternateContent>
  <xr:revisionPtr revIDLastSave="0" documentId="13_ncr:1_{C6EBB2E3-E21F-43B7-B750-DFE2F1D60E23}" xr6:coauthVersionLast="45" xr6:coauthVersionMax="45" xr10:uidLastSave="{00000000-0000-0000-0000-000000000000}"/>
  <bookViews>
    <workbookView xWindow="30660" yWindow="3690" windowWidth="24615" windowHeight="11205" tabRatio="771" xr2:uid="{00000000-000D-0000-FFFF-FFFF00000000}"/>
  </bookViews>
  <sheets>
    <sheet name=" (S2) Accrual" sheetId="7" r:id="rId1"/>
    <sheet name="(S3 - 2022) Sep Factor" sheetId="11" r:id="rId2"/>
    <sheet name="(S3 - 2023) Sep Factor" sheetId="15" r:id="rId3"/>
    <sheet name=" (S4) Inflation" sheetId="9" r:id="rId4"/>
    <sheet name=" (S5.1 - Combined)" sheetId="12" r:id="rId5"/>
    <sheet name=" (S5.2 - FPL Standalone)" sheetId="17" r:id="rId6"/>
    <sheet name=" (S5.2 - Gulf Standalone)" sheetId="18" r:id="rId7"/>
    <sheet name=" (S6) Future Exp" sheetId="10" r:id="rId8"/>
  </sheets>
  <externalReferences>
    <externalReference r:id="rId9"/>
  </externalReferences>
  <definedNames>
    <definedName name="\0" localSheetId="4">'[1]Input 1'!#REF!</definedName>
    <definedName name="\0" localSheetId="5">'[1]Input 1'!#REF!</definedName>
    <definedName name="\0" localSheetId="6">'[1]Input 1'!#REF!</definedName>
    <definedName name="\0" localSheetId="2">'[1]Input 1'!#REF!</definedName>
    <definedName name="\0">'[1]Input 1'!#REF!</definedName>
    <definedName name="\d" localSheetId="4">'[1]Input 1'!#REF!</definedName>
    <definedName name="\d" localSheetId="5">'[1]Input 1'!#REF!</definedName>
    <definedName name="\d" localSheetId="6">'[1]Input 1'!#REF!</definedName>
    <definedName name="\d" localSheetId="2">'[1]Input 1'!#REF!</definedName>
    <definedName name="\d">'[1]Input 1'!#REF!</definedName>
    <definedName name="\h" localSheetId="4">'[1]Input 1'!#REF!</definedName>
    <definedName name="\h" localSheetId="5">'[1]Input 1'!#REF!</definedName>
    <definedName name="\h" localSheetId="6">'[1]Input 1'!#REF!</definedName>
    <definedName name="\h" localSheetId="2">'[1]Input 1'!#REF!</definedName>
    <definedName name="\h">'[1]Input 1'!#REF!</definedName>
    <definedName name="\l" localSheetId="4">'[1]Input 1'!#REF!</definedName>
    <definedName name="\l" localSheetId="5">'[1]Input 1'!#REF!</definedName>
    <definedName name="\l" localSheetId="6">'[1]Input 1'!#REF!</definedName>
    <definedName name="\l" localSheetId="2">'[1]Input 1'!#REF!</definedName>
    <definedName name="\l">'[1]Input 1'!#REF!</definedName>
    <definedName name="\p" localSheetId="4">'[1]Monthly Accrual'!#REF!</definedName>
    <definedName name="\p" localSheetId="5">'[1]Monthly Accrual'!#REF!</definedName>
    <definedName name="\p" localSheetId="6">'[1]Monthly Accrual'!#REF!</definedName>
    <definedName name="\p" localSheetId="2">'[1]Monthly Accrual'!#REF!</definedName>
    <definedName name="\p">'[1]Monthly Accrual'!#REF!</definedName>
    <definedName name="\s" localSheetId="4">'[1]Input 1'!#REF!</definedName>
    <definedName name="\s" localSheetId="5">'[1]Input 1'!#REF!</definedName>
    <definedName name="\s" localSheetId="6">'[1]Input 1'!#REF!</definedName>
    <definedName name="\s" localSheetId="2">'[1]Input 1'!#REF!</definedName>
    <definedName name="\s">'[1]Input 1'!#REF!</definedName>
    <definedName name="_xlnm._FilterDatabase" localSheetId="4" hidden="1">' (S5.1 - Combined)'!$B$11:$U$152</definedName>
    <definedName name="_xlnm._FilterDatabase" localSheetId="5" hidden="1">' (S5.2 - FPL Standalone)'!$B$10:$U$119</definedName>
    <definedName name="LOCATE" localSheetId="4">'[1]Input 1'!#REF!</definedName>
    <definedName name="LOCATE" localSheetId="5">'[1]Input 1'!#REF!</definedName>
    <definedName name="LOCATE" localSheetId="6">'[1]Input 1'!#REF!</definedName>
    <definedName name="LOCATE" localSheetId="2">'[1]Input 1'!#REF!</definedName>
    <definedName name="LOCATE">'[1]Input 1'!#REF!</definedName>
    <definedName name="_xlnm.Print_Area" localSheetId="0">' (S2) Accrual'!$A$8:$F$111</definedName>
    <definedName name="_xlnm.Print_Area" localSheetId="3">' (S4) Inflation'!$A$1:$M$70</definedName>
    <definedName name="_xlnm.Print_Area" localSheetId="4">' (S5.1 - Combined)'!$A$1:$U$159</definedName>
    <definedName name="_xlnm.Print_Area" localSheetId="5">' (S5.2 - FPL Standalone)'!$A$1:$U$126</definedName>
    <definedName name="_xlnm.Print_Area" localSheetId="6">' (S5.2 - Gulf Standalone)'!$A$1:$U$51</definedName>
    <definedName name="_xlnm.Print_Area" localSheetId="7">' (S6) Future Exp'!$B$1:$E$62</definedName>
    <definedName name="_xlnm.Print_Area" localSheetId="1">'(S3 - 2022) Sep Factor'!$A$1:$F$146</definedName>
    <definedName name="_xlnm.Print_Area" localSheetId="2">'(S3 - 2023) Sep Factor'!$A$1:$F$146</definedName>
    <definedName name="_xlnm.Print_Titles" localSheetId="4">' (S5.1 - Combined)'!$8:$11</definedName>
    <definedName name="_xlnm.Print_Titles" localSheetId="5">' (S5.2 - FPL Standalone)'!$1:$10</definedName>
    <definedName name="_xlnm.Print_Titles" localSheetId="6">' (S5.2 - Gulf Standalone)'!$1:$1</definedName>
    <definedName name="_xlnm.Print_Titles" localSheetId="1">'(S3 - 2022) Sep Factor'!$1:$9</definedName>
    <definedName name="_xlnm.Print_Titles" localSheetId="2">'(S3 - 2023) Sep Factor'!$1:$9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4" i="7" l="1"/>
  <c r="E93" i="7"/>
  <c r="E92" i="7"/>
  <c r="E91" i="7"/>
  <c r="E90" i="7"/>
  <c r="E89" i="7"/>
  <c r="E88" i="7"/>
  <c r="E87" i="7"/>
  <c r="E86" i="7"/>
  <c r="E103" i="7" l="1"/>
  <c r="E74" i="7" l="1"/>
  <c r="E68" i="7" l="1"/>
  <c r="U46" i="18" l="1"/>
  <c r="T46" i="18"/>
  <c r="S46" i="18"/>
  <c r="R46" i="18"/>
  <c r="Q46" i="18"/>
  <c r="P46" i="18"/>
  <c r="N46" i="18"/>
  <c r="M46" i="18"/>
  <c r="K46" i="18"/>
  <c r="J46" i="18"/>
  <c r="I46" i="18"/>
  <c r="D46" i="18"/>
  <c r="X47" i="18" l="1"/>
  <c r="X50" i="18" s="1"/>
  <c r="P154" i="12" l="1"/>
  <c r="U121" i="17" l="1"/>
  <c r="T121" i="17"/>
  <c r="S121" i="17"/>
  <c r="R121" i="17"/>
  <c r="Q121" i="17"/>
  <c r="P121" i="17"/>
  <c r="N121" i="17"/>
  <c r="M121" i="17"/>
  <c r="K121" i="17"/>
  <c r="J121" i="17"/>
  <c r="I121" i="17"/>
  <c r="D121" i="17"/>
  <c r="X122" i="17" l="1"/>
  <c r="X125" i="17" s="1"/>
  <c r="J154" i="12"/>
  <c r="I154" i="12"/>
  <c r="D154" i="12"/>
  <c r="C141" i="15" l="1"/>
  <c r="B141" i="15"/>
  <c r="B149" i="15" s="1"/>
  <c r="F139" i="15"/>
  <c r="E139" i="15"/>
  <c r="F138" i="15"/>
  <c r="E138" i="15"/>
  <c r="F137" i="15"/>
  <c r="E137" i="15"/>
  <c r="F136" i="15"/>
  <c r="E136" i="15"/>
  <c r="F134" i="15"/>
  <c r="E134" i="15"/>
  <c r="F133" i="15"/>
  <c r="E133" i="15"/>
  <c r="F132" i="15"/>
  <c r="E132" i="15"/>
  <c r="F131" i="15"/>
  <c r="E131" i="15"/>
  <c r="F129" i="15"/>
  <c r="E129" i="15"/>
  <c r="F128" i="15"/>
  <c r="E128" i="15"/>
  <c r="F127" i="15"/>
  <c r="E127" i="15"/>
  <c r="F126" i="15"/>
  <c r="E126" i="15"/>
  <c r="F125" i="15"/>
  <c r="E125" i="15"/>
  <c r="F124" i="15"/>
  <c r="E124" i="15"/>
  <c r="F123" i="15"/>
  <c r="E123" i="15"/>
  <c r="F122" i="15"/>
  <c r="E122" i="15"/>
  <c r="F121" i="15"/>
  <c r="E121" i="15"/>
  <c r="F120" i="15"/>
  <c r="E120" i="15"/>
  <c r="F119" i="15"/>
  <c r="E119" i="15"/>
  <c r="F118" i="15"/>
  <c r="E118" i="15"/>
  <c r="F117" i="15"/>
  <c r="E117" i="15"/>
  <c r="F116" i="15"/>
  <c r="E116" i="15"/>
  <c r="F115" i="15"/>
  <c r="E115" i="15"/>
  <c r="F114" i="15"/>
  <c r="E114" i="15"/>
  <c r="F113" i="15"/>
  <c r="E113" i="15"/>
  <c r="F112" i="15"/>
  <c r="E112" i="15"/>
  <c r="F111" i="15"/>
  <c r="E111" i="15"/>
  <c r="F110" i="15"/>
  <c r="E110" i="15"/>
  <c r="F109" i="15"/>
  <c r="E109" i="15"/>
  <c r="F108" i="15"/>
  <c r="E108" i="15"/>
  <c r="F107" i="15"/>
  <c r="E107" i="15"/>
  <c r="F106" i="15"/>
  <c r="E106" i="15"/>
  <c r="F105" i="15"/>
  <c r="E105" i="15"/>
  <c r="F104" i="15"/>
  <c r="E104" i="15"/>
  <c r="F103" i="15"/>
  <c r="E103" i="15"/>
  <c r="F102" i="15"/>
  <c r="E102" i="15"/>
  <c r="F101" i="15"/>
  <c r="E101" i="15"/>
  <c r="F100" i="15"/>
  <c r="E100" i="15"/>
  <c r="F99" i="15"/>
  <c r="E99" i="15"/>
  <c r="F98" i="15"/>
  <c r="E98" i="15"/>
  <c r="F97" i="15"/>
  <c r="E97" i="15"/>
  <c r="F96" i="15"/>
  <c r="E96" i="15"/>
  <c r="F95" i="15"/>
  <c r="E95" i="15"/>
  <c r="F94" i="15"/>
  <c r="E94" i="15"/>
  <c r="F93" i="15"/>
  <c r="E93" i="15"/>
  <c r="F92" i="15"/>
  <c r="E92" i="15"/>
  <c r="F91" i="15"/>
  <c r="E91" i="15"/>
  <c r="F89" i="15"/>
  <c r="E89" i="15"/>
  <c r="F87" i="15"/>
  <c r="E87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F78" i="15"/>
  <c r="E78" i="15"/>
  <c r="F76" i="15"/>
  <c r="E76" i="15"/>
  <c r="F75" i="15"/>
  <c r="E75" i="15"/>
  <c r="F74" i="15"/>
  <c r="E74" i="15"/>
  <c r="F72" i="15"/>
  <c r="E72" i="15"/>
  <c r="F71" i="15"/>
  <c r="E71" i="15"/>
  <c r="F69" i="15"/>
  <c r="E69" i="15"/>
  <c r="F68" i="15"/>
  <c r="E68" i="15"/>
  <c r="F66" i="15"/>
  <c r="E66" i="15"/>
  <c r="F64" i="15"/>
  <c r="E64" i="15"/>
  <c r="F63" i="15"/>
  <c r="E63" i="15"/>
  <c r="F62" i="15"/>
  <c r="E62" i="15"/>
  <c r="F61" i="15"/>
  <c r="E61" i="15"/>
  <c r="F59" i="15"/>
  <c r="E59" i="15"/>
  <c r="F58" i="15"/>
  <c r="E58" i="15"/>
  <c r="F56" i="15"/>
  <c r="E56" i="15"/>
  <c r="F55" i="15"/>
  <c r="E55" i="15"/>
  <c r="F54" i="15"/>
  <c r="E54" i="15"/>
  <c r="F53" i="15"/>
  <c r="E53" i="15"/>
  <c r="F52" i="15"/>
  <c r="E52" i="15"/>
  <c r="F51" i="15"/>
  <c r="E51" i="15"/>
  <c r="F50" i="15"/>
  <c r="E50" i="15"/>
  <c r="F48" i="15"/>
  <c r="E48" i="15"/>
  <c r="F46" i="15"/>
  <c r="E46" i="15"/>
  <c r="F45" i="15"/>
  <c r="E45" i="15"/>
  <c r="F44" i="15"/>
  <c r="E44" i="15"/>
  <c r="F43" i="15"/>
  <c r="E43" i="15"/>
  <c r="F41" i="15"/>
  <c r="E41" i="15"/>
  <c r="F40" i="15"/>
  <c r="E40" i="15"/>
  <c r="F39" i="15"/>
  <c r="E39" i="15"/>
  <c r="F37" i="15"/>
  <c r="E37" i="15"/>
  <c r="F35" i="15"/>
  <c r="E35" i="15"/>
  <c r="F34" i="15"/>
  <c r="E34" i="15"/>
  <c r="F33" i="15"/>
  <c r="E33" i="15"/>
  <c r="F32" i="15"/>
  <c r="E32" i="15"/>
  <c r="F30" i="15"/>
  <c r="E30" i="15"/>
  <c r="F29" i="15"/>
  <c r="E29" i="15"/>
  <c r="F28" i="15"/>
  <c r="E28" i="15"/>
  <c r="F27" i="15"/>
  <c r="E27" i="15"/>
  <c r="F26" i="15"/>
  <c r="E26" i="15"/>
  <c r="F24" i="15"/>
  <c r="E24" i="15"/>
  <c r="F23" i="15"/>
  <c r="E23" i="15"/>
  <c r="F21" i="15"/>
  <c r="E21" i="15"/>
  <c r="F20" i="15"/>
  <c r="E20" i="15"/>
  <c r="F19" i="15"/>
  <c r="E19" i="15"/>
  <c r="F18" i="15"/>
  <c r="E18" i="15"/>
  <c r="F17" i="15"/>
  <c r="E17" i="15"/>
  <c r="F16" i="15"/>
  <c r="E16" i="15"/>
  <c r="F15" i="15"/>
  <c r="E15" i="15"/>
  <c r="F14" i="15"/>
  <c r="E14" i="15"/>
  <c r="F12" i="15"/>
  <c r="E12" i="15"/>
  <c r="F11" i="15"/>
  <c r="E11" i="15"/>
  <c r="F89" i="11"/>
  <c r="E89" i="11"/>
  <c r="C141" i="11"/>
  <c r="B141" i="11"/>
  <c r="B149" i="11" s="1"/>
  <c r="F139" i="11"/>
  <c r="E139" i="11"/>
  <c r="F138" i="11"/>
  <c r="E138" i="11"/>
  <c r="F137" i="11"/>
  <c r="E137" i="11"/>
  <c r="F136" i="11"/>
  <c r="E136" i="11"/>
  <c r="F134" i="11"/>
  <c r="E134" i="11"/>
  <c r="F133" i="11"/>
  <c r="E133" i="11"/>
  <c r="F132" i="11"/>
  <c r="E132" i="11"/>
  <c r="F131" i="11"/>
  <c r="E131" i="11"/>
  <c r="F129" i="11"/>
  <c r="E129" i="11"/>
  <c r="F128" i="11"/>
  <c r="E128" i="11"/>
  <c r="F127" i="11"/>
  <c r="E127" i="11"/>
  <c r="F126" i="11"/>
  <c r="E126" i="11"/>
  <c r="F125" i="11"/>
  <c r="E125" i="11"/>
  <c r="F124" i="11"/>
  <c r="E124" i="11"/>
  <c r="F123" i="11"/>
  <c r="E123" i="11"/>
  <c r="F122" i="11"/>
  <c r="E122" i="11"/>
  <c r="F121" i="11"/>
  <c r="E121" i="11"/>
  <c r="F120" i="11"/>
  <c r="E120" i="11"/>
  <c r="F119" i="11"/>
  <c r="E119" i="11"/>
  <c r="F118" i="11"/>
  <c r="E118" i="11"/>
  <c r="F117" i="11"/>
  <c r="E117" i="11"/>
  <c r="F116" i="11"/>
  <c r="E116" i="11"/>
  <c r="F115" i="11"/>
  <c r="E115" i="11"/>
  <c r="F114" i="11"/>
  <c r="E114" i="11"/>
  <c r="F113" i="11"/>
  <c r="E113" i="11"/>
  <c r="F112" i="11"/>
  <c r="E112" i="11"/>
  <c r="F111" i="11"/>
  <c r="E111" i="11"/>
  <c r="F110" i="11"/>
  <c r="E110" i="11"/>
  <c r="F109" i="11"/>
  <c r="E109" i="11"/>
  <c r="F108" i="11"/>
  <c r="E108" i="11"/>
  <c r="F107" i="11"/>
  <c r="E107" i="11"/>
  <c r="F106" i="11"/>
  <c r="E106" i="11"/>
  <c r="F105" i="11"/>
  <c r="E105" i="11"/>
  <c r="F104" i="11"/>
  <c r="E104" i="11"/>
  <c r="F103" i="11"/>
  <c r="E103" i="11"/>
  <c r="F102" i="11"/>
  <c r="E102" i="11"/>
  <c r="F101" i="11"/>
  <c r="E101" i="11"/>
  <c r="F100" i="11"/>
  <c r="E100" i="11"/>
  <c r="F99" i="11"/>
  <c r="E99" i="11"/>
  <c r="F98" i="11"/>
  <c r="E98" i="11"/>
  <c r="F97" i="11"/>
  <c r="E97" i="11"/>
  <c r="F96" i="11"/>
  <c r="E96" i="11"/>
  <c r="F95" i="11"/>
  <c r="E95" i="11"/>
  <c r="F94" i="11"/>
  <c r="E94" i="11"/>
  <c r="F93" i="11"/>
  <c r="E93" i="11"/>
  <c r="F92" i="11"/>
  <c r="E92" i="11"/>
  <c r="F91" i="11"/>
  <c r="E91" i="11"/>
  <c r="F87" i="11"/>
  <c r="E87" i="11"/>
  <c r="F85" i="11"/>
  <c r="E85" i="11"/>
  <c r="F84" i="11"/>
  <c r="E84" i="11"/>
  <c r="F83" i="11"/>
  <c r="E83" i="11"/>
  <c r="F82" i="11"/>
  <c r="E82" i="11"/>
  <c r="F81" i="11"/>
  <c r="E81" i="11"/>
  <c r="F80" i="11"/>
  <c r="E80" i="11"/>
  <c r="F79" i="11"/>
  <c r="E79" i="11"/>
  <c r="F78" i="11"/>
  <c r="E78" i="11"/>
  <c r="F76" i="11"/>
  <c r="E76" i="11"/>
  <c r="F75" i="11"/>
  <c r="E75" i="11"/>
  <c r="F74" i="11"/>
  <c r="E74" i="11"/>
  <c r="F72" i="11"/>
  <c r="E72" i="11"/>
  <c r="F71" i="11"/>
  <c r="E71" i="11"/>
  <c r="F69" i="11"/>
  <c r="E69" i="11"/>
  <c r="F68" i="11"/>
  <c r="E68" i="11"/>
  <c r="F66" i="11"/>
  <c r="E66" i="11"/>
  <c r="F64" i="11"/>
  <c r="E64" i="11"/>
  <c r="F63" i="11"/>
  <c r="E63" i="11"/>
  <c r="F62" i="11"/>
  <c r="E62" i="11"/>
  <c r="F61" i="11"/>
  <c r="E61" i="11"/>
  <c r="F59" i="11"/>
  <c r="E59" i="11"/>
  <c r="F58" i="11"/>
  <c r="E58" i="11"/>
  <c r="F56" i="11"/>
  <c r="E56" i="11"/>
  <c r="F55" i="11"/>
  <c r="E55" i="11"/>
  <c r="F54" i="11"/>
  <c r="E54" i="11"/>
  <c r="F53" i="11"/>
  <c r="E53" i="11"/>
  <c r="F52" i="11"/>
  <c r="E52" i="11"/>
  <c r="F51" i="11"/>
  <c r="E51" i="11"/>
  <c r="F50" i="11"/>
  <c r="E50" i="11"/>
  <c r="F48" i="11"/>
  <c r="E48" i="11"/>
  <c r="F46" i="11"/>
  <c r="E46" i="11"/>
  <c r="F45" i="11"/>
  <c r="E45" i="11"/>
  <c r="F44" i="11"/>
  <c r="E44" i="11"/>
  <c r="F43" i="11"/>
  <c r="E43" i="11"/>
  <c r="F41" i="11"/>
  <c r="E41" i="11"/>
  <c r="F40" i="11"/>
  <c r="E40" i="11"/>
  <c r="F39" i="11"/>
  <c r="E39" i="11"/>
  <c r="F37" i="11"/>
  <c r="E37" i="11"/>
  <c r="F35" i="11"/>
  <c r="E35" i="11"/>
  <c r="F34" i="11"/>
  <c r="E34" i="11"/>
  <c r="F33" i="11"/>
  <c r="E33" i="11"/>
  <c r="F32" i="11"/>
  <c r="E32" i="11"/>
  <c r="F30" i="11"/>
  <c r="E30" i="11"/>
  <c r="F29" i="11"/>
  <c r="E29" i="11"/>
  <c r="F28" i="11"/>
  <c r="E28" i="11"/>
  <c r="F27" i="11"/>
  <c r="E27" i="11"/>
  <c r="F26" i="11"/>
  <c r="E26" i="11"/>
  <c r="F24" i="11"/>
  <c r="E24" i="11"/>
  <c r="F23" i="11"/>
  <c r="E23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E12" i="11"/>
  <c r="F12" i="11"/>
  <c r="F11" i="11"/>
  <c r="E11" i="11"/>
  <c r="E141" i="15" l="1"/>
  <c r="E149" i="15" s="1"/>
  <c r="F141" i="15"/>
  <c r="F149" i="15" s="1"/>
  <c r="E141" i="11"/>
  <c r="E149" i="11" s="1"/>
  <c r="F141" i="11"/>
  <c r="F149" i="11" s="1"/>
  <c r="E15" i="7"/>
  <c r="E14" i="7"/>
  <c r="E66" i="7"/>
  <c r="E65" i="7"/>
  <c r="E64" i="7"/>
  <c r="E63" i="7"/>
  <c r="E62" i="7"/>
  <c r="E61" i="7"/>
  <c r="E35" i="7"/>
  <c r="D54" i="7"/>
  <c r="C54" i="7"/>
  <c r="E43" i="7"/>
  <c r="E42" i="7"/>
  <c r="E41" i="7"/>
  <c r="E40" i="7"/>
  <c r="E39" i="7"/>
  <c r="E38" i="7"/>
  <c r="E37" i="7"/>
  <c r="E36" i="7"/>
  <c r="E34" i="7"/>
  <c r="E33" i="7"/>
  <c r="E32" i="7"/>
  <c r="E31" i="7"/>
  <c r="E30" i="7"/>
  <c r="E29" i="7"/>
  <c r="E53" i="7"/>
  <c r="E52" i="7"/>
  <c r="E51" i="7"/>
  <c r="E50" i="7"/>
  <c r="E49" i="7"/>
  <c r="E48" i="7"/>
  <c r="E47" i="7"/>
  <c r="E46" i="7"/>
  <c r="E45" i="7"/>
  <c r="E44" i="7"/>
  <c r="E16" i="7"/>
  <c r="E17" i="7"/>
  <c r="E18" i="7"/>
  <c r="E19" i="7"/>
  <c r="E20" i="7"/>
  <c r="E21" i="7"/>
  <c r="E22" i="7"/>
  <c r="E23" i="7"/>
  <c r="E100" i="7" s="1"/>
  <c r="E24" i="7"/>
  <c r="E25" i="7"/>
  <c r="E26" i="7"/>
  <c r="E27" i="7"/>
  <c r="E28" i="7"/>
  <c r="E67" i="7"/>
  <c r="E69" i="7"/>
  <c r="E70" i="7"/>
  <c r="E71" i="7"/>
  <c r="E72" i="7"/>
  <c r="E73" i="7"/>
  <c r="E75" i="7"/>
  <c r="E76" i="7"/>
  <c r="E77" i="7"/>
  <c r="E78" i="7"/>
  <c r="D95" i="7" l="1"/>
  <c r="C95" i="7"/>
  <c r="E54" i="7" l="1"/>
  <c r="E95" i="7"/>
  <c r="C79" i="7" l="1"/>
  <c r="D79" i="7"/>
  <c r="D97" i="7" s="1"/>
  <c r="C97" i="7" l="1"/>
  <c r="N154" i="12"/>
  <c r="M154" i="12"/>
  <c r="K154" i="12"/>
  <c r="C149" i="11" s="1"/>
  <c r="K161" i="12" l="1"/>
  <c r="K165" i="12" s="1"/>
  <c r="C149" i="15"/>
  <c r="U154" i="12"/>
  <c r="T154" i="12"/>
  <c r="S154" i="12"/>
  <c r="R154" i="12"/>
  <c r="Q154" i="12"/>
  <c r="D59" i="10" l="1"/>
  <c r="D64" i="10" s="1"/>
  <c r="E79" i="7" l="1"/>
  <c r="E97" i="7" l="1"/>
  <c r="E99" i="7" l="1"/>
  <c r="E101" i="7" s="1"/>
  <c r="H101" i="7" s="1"/>
</calcChain>
</file>

<file path=xl/sharedStrings.xml><?xml version="1.0" encoding="utf-8"?>
<sst xmlns="http://schemas.openxmlformats.org/spreadsheetml/2006/main" count="850" uniqueCount="303">
  <si>
    <t>Unit</t>
  </si>
  <si>
    <t>Cedar Bay</t>
  </si>
  <si>
    <t xml:space="preserve"> </t>
  </si>
  <si>
    <t>Plant Site</t>
  </si>
  <si>
    <t>Cape Canaveral</t>
  </si>
  <si>
    <t>Manatee</t>
  </si>
  <si>
    <t>Martin</t>
  </si>
  <si>
    <t>Port Everglades</t>
  </si>
  <si>
    <t>Sanford</t>
  </si>
  <si>
    <t>Scherer</t>
  </si>
  <si>
    <t>Turkey Point</t>
  </si>
  <si>
    <t>Space Coast Solar</t>
  </si>
  <si>
    <t>Manatee Solar</t>
  </si>
  <si>
    <t>Okeechobee</t>
  </si>
  <si>
    <t>Grand Total</t>
  </si>
  <si>
    <t>Annual Accrual</t>
  </si>
  <si>
    <t>Proposed</t>
  </si>
  <si>
    <t>Accrual</t>
  </si>
  <si>
    <t>Lauderdale</t>
  </si>
  <si>
    <t>West County</t>
  </si>
  <si>
    <t>Total</t>
  </si>
  <si>
    <t>Notes:</t>
  </si>
  <si>
    <t>Citrus Solar</t>
  </si>
  <si>
    <r>
      <t>Port Everglades</t>
    </r>
    <r>
      <rPr>
        <vertAlign val="superscript"/>
        <sz val="11"/>
        <color theme="1"/>
        <rFont val="Times New Roman"/>
        <family val="1"/>
      </rPr>
      <t>2</t>
    </r>
  </si>
  <si>
    <t>ck</t>
  </si>
  <si>
    <t>INFLATION FORECAST</t>
  </si>
  <si>
    <t>The U.S. Economy</t>
  </si>
  <si>
    <t>GLOBAL INSIGHT</t>
  </si>
  <si>
    <t>PCJWSSNF</t>
  </si>
  <si>
    <t>PCWPISOP2000</t>
  </si>
  <si>
    <t>PCJPGDP</t>
  </si>
  <si>
    <t>PCWPI10</t>
  </si>
  <si>
    <t>Compensation per Hour (Non-Farm)</t>
  </si>
  <si>
    <t>Producer Price Index (Intermediate Materials)</t>
  </si>
  <si>
    <t>GDP Deflator (Implicit)</t>
  </si>
  <si>
    <t>METAL &amp; METAL PRODUCTS</t>
  </si>
  <si>
    <t>ANNUAL</t>
  </si>
  <si>
    <t>COMPOUNDED</t>
  </si>
  <si>
    <t>RATE OF</t>
  </si>
  <si>
    <t>MULTIPLIER</t>
  </si>
  <si>
    <t>YEAR</t>
  </si>
  <si>
    <t>CHANGE</t>
  </si>
  <si>
    <t>Year</t>
  </si>
  <si>
    <t>Projected Dismantlement Expenditures</t>
  </si>
  <si>
    <t>Jurisdictional</t>
  </si>
  <si>
    <t>Future Cost</t>
  </si>
  <si>
    <t>Difference</t>
  </si>
  <si>
    <t>1st Yr Expense (Future $)</t>
  </si>
  <si>
    <t>2nd Yr Expense (Future $)</t>
  </si>
  <si>
    <t>4 Year Average</t>
  </si>
  <si>
    <t>Monthly Accrual</t>
  </si>
  <si>
    <t>N/A</t>
  </si>
  <si>
    <t>Babcock Ranch Solar</t>
  </si>
  <si>
    <t>Ft. Myers</t>
  </si>
  <si>
    <t>Riviera Beach</t>
  </si>
  <si>
    <t>Dismantlement Cost in Future Dollars</t>
  </si>
  <si>
    <t>St. Johns River</t>
  </si>
  <si>
    <t>Increase / (Decrease)</t>
  </si>
  <si>
    <t xml:space="preserve">[A] </t>
  </si>
  <si>
    <t>[A] Total increase in dismantlement accrual</t>
  </si>
  <si>
    <t>Increase in base rate dismantlement accrual</t>
  </si>
  <si>
    <t>Ft. Myers Common</t>
  </si>
  <si>
    <t>Ft. Myers Unit 2</t>
  </si>
  <si>
    <t>Ft. Lauderdale Common</t>
  </si>
  <si>
    <t>Manatee Common</t>
  </si>
  <si>
    <t>Manatee Unit 1</t>
  </si>
  <si>
    <t>Manatee Unit 2</t>
  </si>
  <si>
    <t>Manatee Unit 3</t>
  </si>
  <si>
    <t>Martin Common</t>
  </si>
  <si>
    <t>Martin Unit 3</t>
  </si>
  <si>
    <t>Martin Unit 4</t>
  </si>
  <si>
    <t>Martin Unit 8</t>
  </si>
  <si>
    <t>Sanford Common</t>
  </si>
  <si>
    <t>Sanford Unit 4</t>
  </si>
  <si>
    <t>Sanford Unit 5</t>
  </si>
  <si>
    <t>Turkey Point Common</t>
  </si>
  <si>
    <t>Turkey Point Unit 5</t>
  </si>
  <si>
    <t>West County Common</t>
  </si>
  <si>
    <t>West County Unit 1</t>
  </si>
  <si>
    <t>West County Unit 2</t>
  </si>
  <si>
    <t>West County Unit 3</t>
  </si>
  <si>
    <t>Future Dismantlement Expenditures by Year
(Per 2021 Dismantlement Study)</t>
  </si>
  <si>
    <t>Dania Beach</t>
  </si>
  <si>
    <t>Indiantown</t>
  </si>
  <si>
    <r>
      <t>Dania Beach</t>
    </r>
    <r>
      <rPr>
        <vertAlign val="superscript"/>
        <sz val="11"/>
        <color theme="1"/>
        <rFont val="Times New Roman"/>
        <family val="1"/>
      </rPr>
      <t>1</t>
    </r>
  </si>
  <si>
    <t>Riviera</t>
  </si>
  <si>
    <r>
      <t>St. Johns River</t>
    </r>
    <r>
      <rPr>
        <vertAlign val="superscript"/>
        <sz val="11"/>
        <color theme="1"/>
        <rFont val="Times New Roman"/>
        <family val="1"/>
      </rPr>
      <t>2</t>
    </r>
  </si>
  <si>
    <t>Currently Approved</t>
  </si>
  <si>
    <t>in Dismantlement</t>
  </si>
  <si>
    <t>Crist</t>
  </si>
  <si>
    <t xml:space="preserve">Daniel </t>
  </si>
  <si>
    <t>Pace/Pea Ridge Cogen</t>
  </si>
  <si>
    <t xml:space="preserve">Perdido Landfill </t>
  </si>
  <si>
    <t>Scholz</t>
  </si>
  <si>
    <t>Smith</t>
  </si>
  <si>
    <t>Gulf Fossil Generation</t>
  </si>
  <si>
    <t>FPL Fossil Generation</t>
  </si>
  <si>
    <r>
      <rPr>
        <vertAlign val="super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Unit was partially dismantled or fully dismantled since 2016 Dismantlement Study as a result of a repowering or final retirement - See Executive Summary</t>
    </r>
  </si>
  <si>
    <r>
      <t>Lauderdale</t>
    </r>
    <r>
      <rPr>
        <vertAlign val="superscript"/>
        <sz val="11"/>
        <color theme="1"/>
        <rFont val="Times New Roman"/>
        <family val="1"/>
      </rPr>
      <t>2</t>
    </r>
  </si>
  <si>
    <r>
      <t>Cedar Bay</t>
    </r>
    <r>
      <rPr>
        <vertAlign val="superscript"/>
        <sz val="11"/>
        <color theme="1"/>
        <rFont val="Times New Roman"/>
        <family val="1"/>
      </rPr>
      <t>2</t>
    </r>
  </si>
  <si>
    <r>
      <t>Ft. Myers</t>
    </r>
    <r>
      <rPr>
        <vertAlign val="superscript"/>
        <sz val="11"/>
        <color theme="1"/>
        <rFont val="Times New Roman"/>
        <family val="1"/>
      </rPr>
      <t>2</t>
    </r>
  </si>
  <si>
    <r>
      <t>Martin</t>
    </r>
    <r>
      <rPr>
        <vertAlign val="superscript"/>
        <sz val="11"/>
        <color theme="1"/>
        <rFont val="Times New Roman"/>
        <family val="1"/>
      </rPr>
      <t>2</t>
    </r>
  </si>
  <si>
    <r>
      <t>Scholz</t>
    </r>
    <r>
      <rPr>
        <vertAlign val="superscript"/>
        <sz val="11"/>
        <color theme="1"/>
        <rFont val="Times New Roman"/>
        <family val="1"/>
      </rPr>
      <t>2</t>
    </r>
  </si>
  <si>
    <r>
      <t>Smith</t>
    </r>
    <r>
      <rPr>
        <vertAlign val="superscript"/>
        <sz val="11"/>
        <color theme="1"/>
        <rFont val="Times New Roman"/>
        <family val="1"/>
      </rPr>
      <t>2</t>
    </r>
  </si>
  <si>
    <t>Combined Solar Generation</t>
  </si>
  <si>
    <r>
      <t xml:space="preserve">Annual Accrual </t>
    </r>
    <r>
      <rPr>
        <b/>
        <vertAlign val="superscript"/>
        <sz val="11"/>
        <rFont val="Times New Roman"/>
        <family val="1"/>
      </rPr>
      <t>3</t>
    </r>
  </si>
  <si>
    <r>
      <t xml:space="preserve">Annual Accrual </t>
    </r>
    <r>
      <rPr>
        <b/>
        <vertAlign val="superscript"/>
        <sz val="11"/>
        <rFont val="Times New Roman"/>
        <family val="1"/>
      </rPr>
      <t>4</t>
    </r>
  </si>
  <si>
    <r>
      <t>Coral Farm Solar</t>
    </r>
    <r>
      <rPr>
        <vertAlign val="superscript"/>
        <sz val="11"/>
        <color theme="1"/>
        <rFont val="Times New Roman"/>
        <family val="1"/>
      </rPr>
      <t>1</t>
    </r>
  </si>
  <si>
    <r>
      <t>Cattle Ranch Solar</t>
    </r>
    <r>
      <rPr>
        <vertAlign val="superscript"/>
        <sz val="11"/>
        <color theme="1"/>
        <rFont val="Times New Roman"/>
        <family val="1"/>
      </rPr>
      <t>1</t>
    </r>
  </si>
  <si>
    <r>
      <t>Babcock Preserve Solar</t>
    </r>
    <r>
      <rPr>
        <vertAlign val="superscript"/>
        <sz val="11"/>
        <color theme="1"/>
        <rFont val="Times New Roman"/>
        <family val="1"/>
      </rPr>
      <t>1</t>
    </r>
  </si>
  <si>
    <r>
      <t>Barefoot Bay Solar</t>
    </r>
    <r>
      <rPr>
        <vertAlign val="superscript"/>
        <sz val="11"/>
        <color theme="1"/>
        <rFont val="Times New Roman"/>
        <family val="1"/>
      </rPr>
      <t>1</t>
    </r>
  </si>
  <si>
    <r>
      <t>Blue Cypress Solar</t>
    </r>
    <r>
      <rPr>
        <vertAlign val="superscript"/>
        <sz val="11"/>
        <color theme="1"/>
        <rFont val="Times New Roman"/>
        <family val="1"/>
      </rPr>
      <t>1</t>
    </r>
  </si>
  <si>
    <r>
      <t>Blue Heron Solar</t>
    </r>
    <r>
      <rPr>
        <vertAlign val="superscript"/>
        <sz val="11"/>
        <color theme="1"/>
        <rFont val="Times New Roman"/>
        <family val="1"/>
      </rPr>
      <t>1</t>
    </r>
  </si>
  <si>
    <r>
      <t>Blue Indigo Solar</t>
    </r>
    <r>
      <rPr>
        <vertAlign val="superscript"/>
        <sz val="11"/>
        <color theme="1"/>
        <rFont val="Times New Roman"/>
        <family val="1"/>
      </rPr>
      <t>1</t>
    </r>
  </si>
  <si>
    <r>
      <t>Lakeside Solar</t>
    </r>
    <r>
      <rPr>
        <vertAlign val="superscript"/>
        <sz val="11"/>
        <color theme="1"/>
        <rFont val="Times New Roman"/>
        <family val="1"/>
      </rPr>
      <t>1</t>
    </r>
  </si>
  <si>
    <r>
      <t>Echo River Solar</t>
    </r>
    <r>
      <rPr>
        <vertAlign val="superscript"/>
        <sz val="11"/>
        <color theme="1"/>
        <rFont val="Times New Roman"/>
        <family val="1"/>
      </rPr>
      <t>1</t>
    </r>
  </si>
  <si>
    <r>
      <t>Egret Solar</t>
    </r>
    <r>
      <rPr>
        <vertAlign val="superscript"/>
        <sz val="11"/>
        <color theme="1"/>
        <rFont val="Times New Roman"/>
        <family val="1"/>
      </rPr>
      <t>1</t>
    </r>
  </si>
  <si>
    <r>
      <t>Hammock Solar</t>
    </r>
    <r>
      <rPr>
        <vertAlign val="superscript"/>
        <sz val="11"/>
        <color theme="1"/>
        <rFont val="Times New Roman"/>
        <family val="1"/>
      </rPr>
      <t>1</t>
    </r>
  </si>
  <si>
    <r>
      <t>Hibiscus Solar</t>
    </r>
    <r>
      <rPr>
        <vertAlign val="superscript"/>
        <sz val="11"/>
        <color theme="1"/>
        <rFont val="Times New Roman"/>
        <family val="1"/>
      </rPr>
      <t>1</t>
    </r>
  </si>
  <si>
    <r>
      <t>Horizon Solar</t>
    </r>
    <r>
      <rPr>
        <vertAlign val="superscript"/>
        <sz val="11"/>
        <color theme="1"/>
        <rFont val="Times New Roman"/>
        <family val="1"/>
      </rPr>
      <t>1</t>
    </r>
  </si>
  <si>
    <r>
      <t>Indian River Solar</t>
    </r>
    <r>
      <rPr>
        <vertAlign val="superscript"/>
        <sz val="11"/>
        <color theme="1"/>
        <rFont val="Times New Roman"/>
        <family val="1"/>
      </rPr>
      <t>1</t>
    </r>
  </si>
  <si>
    <r>
      <t>Interstate Solar</t>
    </r>
    <r>
      <rPr>
        <vertAlign val="superscript"/>
        <sz val="11"/>
        <color theme="1"/>
        <rFont val="Times New Roman"/>
        <family val="1"/>
      </rPr>
      <t>1</t>
    </r>
  </si>
  <si>
    <r>
      <t>Loggerhead Solar</t>
    </r>
    <r>
      <rPr>
        <vertAlign val="superscript"/>
        <sz val="11"/>
        <color theme="1"/>
        <rFont val="Times New Roman"/>
        <family val="1"/>
      </rPr>
      <t>1</t>
    </r>
  </si>
  <si>
    <r>
      <t>Magnolia Springs Solar</t>
    </r>
    <r>
      <rPr>
        <vertAlign val="superscript"/>
        <sz val="11"/>
        <color theme="1"/>
        <rFont val="Times New Roman"/>
        <family val="1"/>
      </rPr>
      <t>1</t>
    </r>
  </si>
  <si>
    <r>
      <t>Miami-Dade Solar</t>
    </r>
    <r>
      <rPr>
        <vertAlign val="superscript"/>
        <sz val="11"/>
        <color theme="1"/>
        <rFont val="Times New Roman"/>
        <family val="1"/>
      </rPr>
      <t>1</t>
    </r>
  </si>
  <si>
    <t>DeSoto Solar (Solar Energy Ctr)</t>
  </si>
  <si>
    <r>
      <t>Nassau Solar</t>
    </r>
    <r>
      <rPr>
        <vertAlign val="superscript"/>
        <sz val="11"/>
        <color theme="1"/>
        <rFont val="Times New Roman"/>
        <family val="1"/>
      </rPr>
      <t>1</t>
    </r>
  </si>
  <si>
    <r>
      <t>Northern Preserve Solar</t>
    </r>
    <r>
      <rPr>
        <vertAlign val="superscript"/>
        <sz val="11"/>
        <color theme="1"/>
        <rFont val="Times New Roman"/>
        <family val="1"/>
      </rPr>
      <t>1</t>
    </r>
  </si>
  <si>
    <r>
      <t>Okeechobee Solar</t>
    </r>
    <r>
      <rPr>
        <vertAlign val="superscript"/>
        <sz val="11"/>
        <color theme="1"/>
        <rFont val="Times New Roman"/>
        <family val="1"/>
      </rPr>
      <t>1</t>
    </r>
  </si>
  <si>
    <r>
      <t>Pioneer Trail Solar</t>
    </r>
    <r>
      <rPr>
        <vertAlign val="superscript"/>
        <sz val="11"/>
        <color theme="1"/>
        <rFont val="Times New Roman"/>
        <family val="1"/>
      </rPr>
      <t>1</t>
    </r>
  </si>
  <si>
    <r>
      <t>Proposed Solar 2021</t>
    </r>
    <r>
      <rPr>
        <vertAlign val="superscript"/>
        <sz val="11"/>
        <color theme="1"/>
        <rFont val="Times New Roman"/>
        <family val="1"/>
      </rPr>
      <t>1</t>
    </r>
  </si>
  <si>
    <r>
      <t>Proposed Solar 2022</t>
    </r>
    <r>
      <rPr>
        <vertAlign val="superscript"/>
        <sz val="11"/>
        <color theme="1"/>
        <rFont val="Times New Roman"/>
        <family val="1"/>
      </rPr>
      <t>1</t>
    </r>
  </si>
  <si>
    <r>
      <t>Proposed Solar 2023</t>
    </r>
    <r>
      <rPr>
        <vertAlign val="superscript"/>
        <sz val="11"/>
        <color theme="1"/>
        <rFont val="Times New Roman"/>
        <family val="1"/>
      </rPr>
      <t>1</t>
    </r>
  </si>
  <si>
    <r>
      <t>Proposed Solar 2024</t>
    </r>
    <r>
      <rPr>
        <vertAlign val="superscript"/>
        <sz val="11"/>
        <color theme="1"/>
        <rFont val="Times New Roman"/>
        <family val="1"/>
      </rPr>
      <t>1</t>
    </r>
  </si>
  <si>
    <r>
      <t>Proposed Solar 2025</t>
    </r>
    <r>
      <rPr>
        <vertAlign val="superscript"/>
        <sz val="11"/>
        <color theme="1"/>
        <rFont val="Times New Roman"/>
        <family val="1"/>
      </rPr>
      <t>1</t>
    </r>
  </si>
  <si>
    <r>
      <t>Southfork Solar</t>
    </r>
    <r>
      <rPr>
        <vertAlign val="superscript"/>
        <sz val="11"/>
        <color theme="1"/>
        <rFont val="Times New Roman"/>
        <family val="1"/>
      </rPr>
      <t>1</t>
    </r>
  </si>
  <si>
    <r>
      <t>Sunshine Gateway Solar</t>
    </r>
    <r>
      <rPr>
        <vertAlign val="superscript"/>
        <sz val="11"/>
        <color theme="1"/>
        <rFont val="Times New Roman"/>
        <family val="1"/>
      </rPr>
      <t>1</t>
    </r>
  </si>
  <si>
    <r>
      <t>Sweetbay Solar</t>
    </r>
    <r>
      <rPr>
        <vertAlign val="superscript"/>
        <sz val="11"/>
        <color theme="1"/>
        <rFont val="Times New Roman"/>
        <family val="1"/>
      </rPr>
      <t>1</t>
    </r>
  </si>
  <si>
    <r>
      <t>Trailside Solar</t>
    </r>
    <r>
      <rPr>
        <vertAlign val="superscript"/>
        <sz val="11"/>
        <color theme="1"/>
        <rFont val="Times New Roman"/>
        <family val="1"/>
      </rPr>
      <t>1</t>
    </r>
  </si>
  <si>
    <r>
      <t>Twin Lakes Solar</t>
    </r>
    <r>
      <rPr>
        <vertAlign val="superscript"/>
        <sz val="11"/>
        <color theme="1"/>
        <rFont val="Times New Roman"/>
        <family val="1"/>
      </rPr>
      <t>1</t>
    </r>
  </si>
  <si>
    <r>
      <t>Union Springs Solar</t>
    </r>
    <r>
      <rPr>
        <vertAlign val="superscript"/>
        <sz val="11"/>
        <color theme="1"/>
        <rFont val="Times New Roman"/>
        <family val="1"/>
      </rPr>
      <t>1</t>
    </r>
  </si>
  <si>
    <r>
      <t>Wildflower Solar</t>
    </r>
    <r>
      <rPr>
        <vertAlign val="superscript"/>
        <sz val="11"/>
        <color theme="1"/>
        <rFont val="Times New Roman"/>
        <family val="1"/>
      </rPr>
      <t>1</t>
    </r>
  </si>
  <si>
    <t>Martin ISCC (Solar)</t>
  </si>
  <si>
    <t>Grand Total Accrual</t>
  </si>
  <si>
    <t>Cape Canaveral CC Common</t>
  </si>
  <si>
    <t>Cape Canaveral CC Unit 5</t>
  </si>
  <si>
    <t>Crist Ash Landfill (West)</t>
  </si>
  <si>
    <t>Crist Coal Handling</t>
  </si>
  <si>
    <t>Crist Common</t>
  </si>
  <si>
    <t>Crist Unit 4</t>
  </si>
  <si>
    <t>Crist Unit 5</t>
  </si>
  <si>
    <t>Crist Unit 6</t>
  </si>
  <si>
    <t>Crist Unit 7</t>
  </si>
  <si>
    <t>Ft. Myers GT (Blackstart)</t>
  </si>
  <si>
    <t>Ft. Myers Unit 3 (A, B, C &amp; D)</t>
  </si>
  <si>
    <t>Ft. Lauderdale GT (Blackstart)</t>
  </si>
  <si>
    <t>Ft. Lauderdale Unit 6 (Peaker)</t>
  </si>
  <si>
    <t>Okeechobee Clean Energy Common</t>
  </si>
  <si>
    <t>Okeechobee Clean Energy Unit 1</t>
  </si>
  <si>
    <t>Pace/Pea Ridge Cogen Common</t>
  </si>
  <si>
    <t>Pace/Pea Ridge Cogen Unit 1</t>
  </si>
  <si>
    <t>Pace/Pea Ridge Cogen Unit 2</t>
  </si>
  <si>
    <t>Pace/Pea Ridge Cogen Unit 3</t>
  </si>
  <si>
    <t>Perdido Landfill Units 1-3</t>
  </si>
  <si>
    <t>Port Everglades Common</t>
  </si>
  <si>
    <t>Port Everglades Unit 5</t>
  </si>
  <si>
    <t>Riviera Beach Common</t>
  </si>
  <si>
    <t>Riviera Beach Unit 5</t>
  </si>
  <si>
    <t>Solar</t>
  </si>
  <si>
    <t>Turkey Point Sync Condenser 1</t>
  </si>
  <si>
    <t>Turkey Point Sync Condenser 2</t>
  </si>
  <si>
    <t>WCEC</t>
  </si>
  <si>
    <t>Manatee Energy Storage</t>
  </si>
  <si>
    <r>
      <t>Crist Unit 8A,B,C,D (CT)</t>
    </r>
    <r>
      <rPr>
        <vertAlign val="superscript"/>
        <sz val="11"/>
        <color theme="1"/>
        <rFont val="Times New Roman"/>
        <family val="1"/>
      </rPr>
      <t>1</t>
    </r>
  </si>
  <si>
    <r>
      <t>Dania Beach Common</t>
    </r>
    <r>
      <rPr>
        <vertAlign val="superscript"/>
        <sz val="11"/>
        <color theme="1"/>
        <rFont val="Times New Roman"/>
        <family val="1"/>
      </rPr>
      <t>1</t>
    </r>
  </si>
  <si>
    <r>
      <t>Dania Beach Unit 7</t>
    </r>
    <r>
      <rPr>
        <vertAlign val="superscript"/>
        <sz val="11"/>
        <color theme="1"/>
        <rFont val="Times New Roman"/>
        <family val="1"/>
      </rPr>
      <t>1</t>
    </r>
  </si>
  <si>
    <r>
      <t>Daniel Ash Pond</t>
    </r>
    <r>
      <rPr>
        <vertAlign val="superscript"/>
        <sz val="11"/>
        <color theme="1"/>
        <rFont val="Times New Roman"/>
        <family val="1"/>
      </rPr>
      <t>3</t>
    </r>
  </si>
  <si>
    <r>
      <t>Daniel Coal Handling</t>
    </r>
    <r>
      <rPr>
        <vertAlign val="superscript"/>
        <sz val="11"/>
        <color theme="1"/>
        <rFont val="Times New Roman"/>
        <family val="1"/>
      </rPr>
      <t>3</t>
    </r>
  </si>
  <si>
    <r>
      <t>Daniel Common</t>
    </r>
    <r>
      <rPr>
        <vertAlign val="superscript"/>
        <sz val="11"/>
        <color theme="1"/>
        <rFont val="Times New Roman"/>
        <family val="1"/>
      </rPr>
      <t>3</t>
    </r>
  </si>
  <si>
    <r>
      <t>Daniel Unit 1</t>
    </r>
    <r>
      <rPr>
        <vertAlign val="superscript"/>
        <sz val="11"/>
        <color theme="1"/>
        <rFont val="Times New Roman"/>
        <family val="1"/>
      </rPr>
      <t>3</t>
    </r>
  </si>
  <si>
    <r>
      <t>Indiantown Common</t>
    </r>
    <r>
      <rPr>
        <vertAlign val="superscript"/>
        <sz val="11"/>
        <color theme="1"/>
        <rFont val="Times New Roman"/>
        <family val="1"/>
      </rPr>
      <t>1(2)</t>
    </r>
  </si>
  <si>
    <r>
      <t>Manatee Energy Storage</t>
    </r>
    <r>
      <rPr>
        <vertAlign val="superscript"/>
        <sz val="11"/>
        <color theme="1"/>
        <rFont val="Times New Roman"/>
        <family val="1"/>
      </rPr>
      <t>1</t>
    </r>
  </si>
  <si>
    <r>
      <t>Daniel Unit 2</t>
    </r>
    <r>
      <rPr>
        <vertAlign val="superscript"/>
        <sz val="11"/>
        <color theme="1"/>
        <rFont val="Times New Roman"/>
        <family val="1"/>
      </rPr>
      <t>3</t>
    </r>
  </si>
  <si>
    <r>
      <rPr>
        <vertAlign val="super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 Net of Ownership</t>
    </r>
  </si>
  <si>
    <r>
      <t>Martin Unit 1</t>
    </r>
    <r>
      <rPr>
        <vertAlign val="superscript"/>
        <sz val="11"/>
        <color theme="1"/>
        <rFont val="Times New Roman"/>
        <family val="1"/>
      </rPr>
      <t>2</t>
    </r>
  </si>
  <si>
    <r>
      <t>Martin Unit 2</t>
    </r>
    <r>
      <rPr>
        <vertAlign val="superscript"/>
        <sz val="11"/>
        <color theme="1"/>
        <rFont val="Times New Roman"/>
        <family val="1"/>
      </rPr>
      <t>2</t>
    </r>
  </si>
  <si>
    <r>
      <t>Smith Common</t>
    </r>
    <r>
      <rPr>
        <vertAlign val="superscript"/>
        <sz val="11"/>
        <color theme="1"/>
        <rFont val="Times New Roman"/>
        <family val="1"/>
      </rPr>
      <t>2</t>
    </r>
  </si>
  <si>
    <r>
      <t>Scholz Common</t>
    </r>
    <r>
      <rPr>
        <vertAlign val="superscript"/>
        <sz val="11"/>
        <color theme="1"/>
        <rFont val="Times New Roman"/>
        <family val="1"/>
      </rPr>
      <t>2</t>
    </r>
  </si>
  <si>
    <r>
      <t>Scherer Ash Pond</t>
    </r>
    <r>
      <rPr>
        <i/>
        <sz val="11"/>
        <color theme="1"/>
        <rFont val="Times New Roman"/>
        <family val="1"/>
      </rPr>
      <t xml:space="preserve"> (FPL)</t>
    </r>
    <r>
      <rPr>
        <vertAlign val="superscript"/>
        <sz val="11"/>
        <color theme="1"/>
        <rFont val="Times New Roman"/>
        <family val="1"/>
      </rPr>
      <t>3</t>
    </r>
  </si>
  <si>
    <r>
      <t xml:space="preserve">Scherer Coal Handling </t>
    </r>
    <r>
      <rPr>
        <i/>
        <sz val="11"/>
        <color theme="1"/>
        <rFont val="Times New Roman"/>
        <family val="1"/>
      </rPr>
      <t>(FPL)</t>
    </r>
    <r>
      <rPr>
        <vertAlign val="superscript"/>
        <sz val="11"/>
        <color theme="1"/>
        <rFont val="Times New Roman"/>
        <family val="1"/>
      </rPr>
      <t>3</t>
    </r>
  </si>
  <si>
    <r>
      <t>Scherer Coal Handling</t>
    </r>
    <r>
      <rPr>
        <i/>
        <sz val="11"/>
        <color theme="1"/>
        <rFont val="Times New Roman"/>
        <family val="1"/>
      </rPr>
      <t xml:space="preserve"> (Gulf)</t>
    </r>
    <r>
      <rPr>
        <vertAlign val="superscript"/>
        <sz val="11"/>
        <color theme="1"/>
        <rFont val="Times New Roman"/>
        <family val="1"/>
      </rPr>
      <t>3</t>
    </r>
  </si>
  <si>
    <r>
      <t xml:space="preserve">Scherer Common </t>
    </r>
    <r>
      <rPr>
        <i/>
        <sz val="11"/>
        <color theme="1"/>
        <rFont val="Times New Roman"/>
        <family val="1"/>
      </rPr>
      <t>(FPL)</t>
    </r>
    <r>
      <rPr>
        <vertAlign val="superscript"/>
        <sz val="11"/>
        <color theme="1"/>
        <rFont val="Times New Roman"/>
        <family val="1"/>
      </rPr>
      <t>3</t>
    </r>
  </si>
  <si>
    <r>
      <t xml:space="preserve">Scherer Common </t>
    </r>
    <r>
      <rPr>
        <i/>
        <sz val="11"/>
        <color theme="1"/>
        <rFont val="Times New Roman"/>
        <family val="1"/>
      </rPr>
      <t>(Gulf)</t>
    </r>
    <r>
      <rPr>
        <vertAlign val="superscript"/>
        <sz val="11"/>
        <color theme="1"/>
        <rFont val="Times New Roman"/>
        <family val="1"/>
      </rPr>
      <t>3</t>
    </r>
  </si>
  <si>
    <t>30 Year Outlook: (August 2020)</t>
  </si>
  <si>
    <t xml:space="preserve">  FROM 2020</t>
  </si>
  <si>
    <r>
      <t xml:space="preserve">Scherer Ash Pond </t>
    </r>
    <r>
      <rPr>
        <i/>
        <sz val="11"/>
        <color theme="1"/>
        <rFont val="Times New Roman"/>
        <family val="1"/>
      </rPr>
      <t>(Gulf)</t>
    </r>
    <r>
      <rPr>
        <vertAlign val="superscript"/>
        <sz val="11"/>
        <color theme="1"/>
        <rFont val="Times New Roman"/>
        <family val="1"/>
      </rPr>
      <t>3</t>
    </r>
  </si>
  <si>
    <r>
      <t>Crist Unit 8A,B,C,D (CT)</t>
    </r>
    <r>
      <rPr>
        <vertAlign val="superscript"/>
        <sz val="10"/>
        <color theme="1"/>
        <rFont val="Times New Roman"/>
        <family val="1"/>
      </rPr>
      <t>1</t>
    </r>
  </si>
  <si>
    <r>
      <t>Dania Beach Common</t>
    </r>
    <r>
      <rPr>
        <vertAlign val="superscript"/>
        <sz val="10"/>
        <color theme="1"/>
        <rFont val="Times New Roman"/>
        <family val="1"/>
      </rPr>
      <t>1</t>
    </r>
  </si>
  <si>
    <r>
      <t>Dania Beach Unit 7</t>
    </r>
    <r>
      <rPr>
        <vertAlign val="superscript"/>
        <sz val="10"/>
        <color theme="1"/>
        <rFont val="Times New Roman"/>
        <family val="1"/>
      </rPr>
      <t>1</t>
    </r>
  </si>
  <si>
    <r>
      <t>Daniel Ash Pond</t>
    </r>
    <r>
      <rPr>
        <vertAlign val="superscript"/>
        <sz val="10"/>
        <color theme="1"/>
        <rFont val="Times New Roman"/>
        <family val="1"/>
      </rPr>
      <t>3</t>
    </r>
  </si>
  <si>
    <r>
      <t>Daniel Coal Handling</t>
    </r>
    <r>
      <rPr>
        <vertAlign val="superscript"/>
        <sz val="10"/>
        <color theme="1"/>
        <rFont val="Times New Roman"/>
        <family val="1"/>
      </rPr>
      <t>3</t>
    </r>
  </si>
  <si>
    <r>
      <t>Daniel Common</t>
    </r>
    <r>
      <rPr>
        <vertAlign val="superscript"/>
        <sz val="10"/>
        <color theme="1"/>
        <rFont val="Times New Roman"/>
        <family val="1"/>
      </rPr>
      <t>3</t>
    </r>
  </si>
  <si>
    <r>
      <t>Daniel Unit 1</t>
    </r>
    <r>
      <rPr>
        <vertAlign val="superscript"/>
        <sz val="10"/>
        <color theme="1"/>
        <rFont val="Times New Roman"/>
        <family val="1"/>
      </rPr>
      <t>3</t>
    </r>
  </si>
  <si>
    <r>
      <t>Daniel Unit 2</t>
    </r>
    <r>
      <rPr>
        <vertAlign val="superscript"/>
        <sz val="10"/>
        <color theme="1"/>
        <rFont val="Times New Roman"/>
        <family val="1"/>
      </rPr>
      <t>3</t>
    </r>
  </si>
  <si>
    <r>
      <t>Ft. Lauderdale Unit 4</t>
    </r>
    <r>
      <rPr>
        <vertAlign val="superscript"/>
        <sz val="10"/>
        <color theme="1"/>
        <rFont val="Times New Roman"/>
        <family val="1"/>
      </rPr>
      <t>2</t>
    </r>
  </si>
  <si>
    <r>
      <t>Ft. Lauderdale Unit 5</t>
    </r>
    <r>
      <rPr>
        <vertAlign val="superscript"/>
        <sz val="10"/>
        <color theme="1"/>
        <rFont val="Times New Roman"/>
        <family val="1"/>
      </rPr>
      <t>2</t>
    </r>
  </si>
  <si>
    <r>
      <t>Manatee Energy Storage</t>
    </r>
    <r>
      <rPr>
        <vertAlign val="superscript"/>
        <sz val="10"/>
        <color theme="1"/>
        <rFont val="Times New Roman"/>
        <family val="1"/>
      </rPr>
      <t>1</t>
    </r>
  </si>
  <si>
    <r>
      <t>Martin Unit 1</t>
    </r>
    <r>
      <rPr>
        <vertAlign val="superscript"/>
        <sz val="10"/>
        <color theme="1"/>
        <rFont val="Times New Roman"/>
        <family val="1"/>
      </rPr>
      <t>2</t>
    </r>
  </si>
  <si>
    <r>
      <t>Martin Unit 2</t>
    </r>
    <r>
      <rPr>
        <vertAlign val="superscript"/>
        <sz val="10"/>
        <color theme="1"/>
        <rFont val="Times New Roman"/>
        <family val="1"/>
      </rPr>
      <t>2</t>
    </r>
  </si>
  <si>
    <r>
      <t>Port Everglades GTs</t>
    </r>
    <r>
      <rPr>
        <vertAlign val="superscript"/>
        <sz val="10"/>
        <color theme="1"/>
        <rFont val="Times New Roman"/>
        <family val="1"/>
      </rPr>
      <t>2</t>
    </r>
  </si>
  <si>
    <r>
      <t xml:space="preserve">Scherer Coal Handling </t>
    </r>
    <r>
      <rPr>
        <i/>
        <sz val="10"/>
        <color theme="1"/>
        <rFont val="Times New Roman"/>
        <family val="1"/>
      </rPr>
      <t>(FPL)</t>
    </r>
    <r>
      <rPr>
        <vertAlign val="superscript"/>
        <sz val="10"/>
        <color theme="1"/>
        <rFont val="Times New Roman"/>
        <family val="1"/>
      </rPr>
      <t>3</t>
    </r>
  </si>
  <si>
    <r>
      <t>Scherer Coal Handling</t>
    </r>
    <r>
      <rPr>
        <i/>
        <sz val="10"/>
        <color theme="1"/>
        <rFont val="Times New Roman"/>
        <family val="1"/>
      </rPr>
      <t xml:space="preserve"> (Gulf)</t>
    </r>
    <r>
      <rPr>
        <vertAlign val="superscript"/>
        <sz val="10"/>
        <color theme="1"/>
        <rFont val="Times New Roman"/>
        <family val="1"/>
      </rPr>
      <t>3</t>
    </r>
  </si>
  <si>
    <r>
      <t xml:space="preserve">Scherer Common </t>
    </r>
    <r>
      <rPr>
        <i/>
        <sz val="10"/>
        <color theme="1"/>
        <rFont val="Times New Roman"/>
        <family val="1"/>
      </rPr>
      <t>(FPL)</t>
    </r>
    <r>
      <rPr>
        <vertAlign val="superscript"/>
        <sz val="10"/>
        <color theme="1"/>
        <rFont val="Times New Roman"/>
        <family val="1"/>
      </rPr>
      <t>3</t>
    </r>
  </si>
  <si>
    <r>
      <t xml:space="preserve">Scherer Common </t>
    </r>
    <r>
      <rPr>
        <i/>
        <sz val="10"/>
        <color theme="1"/>
        <rFont val="Times New Roman"/>
        <family val="1"/>
      </rPr>
      <t>(Gulf)</t>
    </r>
    <r>
      <rPr>
        <vertAlign val="superscript"/>
        <sz val="10"/>
        <color theme="1"/>
        <rFont val="Times New Roman"/>
        <family val="1"/>
      </rPr>
      <t>3</t>
    </r>
  </si>
  <si>
    <r>
      <t>Scholz Common</t>
    </r>
    <r>
      <rPr>
        <vertAlign val="superscript"/>
        <sz val="10"/>
        <color theme="1"/>
        <rFont val="Times New Roman"/>
        <family val="1"/>
      </rPr>
      <t>2</t>
    </r>
  </si>
  <si>
    <r>
      <t>Smith Common</t>
    </r>
    <r>
      <rPr>
        <vertAlign val="superscript"/>
        <sz val="10"/>
        <color theme="1"/>
        <rFont val="Times New Roman"/>
        <family val="1"/>
      </rPr>
      <t>2</t>
    </r>
  </si>
  <si>
    <r>
      <t>Babcock Preserve Solar</t>
    </r>
    <r>
      <rPr>
        <vertAlign val="superscript"/>
        <sz val="10"/>
        <color theme="1"/>
        <rFont val="Times New Roman"/>
        <family val="1"/>
      </rPr>
      <t>1</t>
    </r>
  </si>
  <si>
    <r>
      <t>Barefoot Bay Solar</t>
    </r>
    <r>
      <rPr>
        <vertAlign val="superscript"/>
        <sz val="10"/>
        <color theme="1"/>
        <rFont val="Times New Roman"/>
        <family val="1"/>
      </rPr>
      <t>1</t>
    </r>
  </si>
  <si>
    <r>
      <t>Blue Cypress Solar</t>
    </r>
    <r>
      <rPr>
        <vertAlign val="superscript"/>
        <sz val="10"/>
        <color theme="1"/>
        <rFont val="Times New Roman"/>
        <family val="1"/>
      </rPr>
      <t>1</t>
    </r>
  </si>
  <si>
    <r>
      <t>Blue Heron Solar</t>
    </r>
    <r>
      <rPr>
        <vertAlign val="superscript"/>
        <sz val="10"/>
        <color theme="1"/>
        <rFont val="Times New Roman"/>
        <family val="1"/>
      </rPr>
      <t>1</t>
    </r>
  </si>
  <si>
    <r>
      <t>Blue Indigo Solar</t>
    </r>
    <r>
      <rPr>
        <vertAlign val="superscript"/>
        <sz val="10"/>
        <color theme="1"/>
        <rFont val="Times New Roman"/>
        <family val="1"/>
      </rPr>
      <t>1</t>
    </r>
  </si>
  <si>
    <r>
      <t>Cattle Ranch Solar</t>
    </r>
    <r>
      <rPr>
        <vertAlign val="superscript"/>
        <sz val="10"/>
        <color theme="1"/>
        <rFont val="Times New Roman"/>
        <family val="1"/>
      </rPr>
      <t>1</t>
    </r>
  </si>
  <si>
    <r>
      <t>Coral Farm Solar</t>
    </r>
    <r>
      <rPr>
        <vertAlign val="superscript"/>
        <sz val="10"/>
        <color theme="1"/>
        <rFont val="Times New Roman"/>
        <family val="1"/>
      </rPr>
      <t>1</t>
    </r>
  </si>
  <si>
    <r>
      <t>Echo River Solar</t>
    </r>
    <r>
      <rPr>
        <vertAlign val="superscript"/>
        <sz val="10"/>
        <color theme="1"/>
        <rFont val="Times New Roman"/>
        <family val="1"/>
      </rPr>
      <t>1</t>
    </r>
  </si>
  <si>
    <r>
      <t>Egret Solar</t>
    </r>
    <r>
      <rPr>
        <vertAlign val="superscript"/>
        <sz val="10"/>
        <color theme="1"/>
        <rFont val="Times New Roman"/>
        <family val="1"/>
      </rPr>
      <t>1</t>
    </r>
  </si>
  <si>
    <r>
      <t>Hammock Solar</t>
    </r>
    <r>
      <rPr>
        <vertAlign val="superscript"/>
        <sz val="10"/>
        <color theme="1"/>
        <rFont val="Times New Roman"/>
        <family val="1"/>
      </rPr>
      <t>1</t>
    </r>
  </si>
  <si>
    <r>
      <t>Hibiscus Solar</t>
    </r>
    <r>
      <rPr>
        <vertAlign val="superscript"/>
        <sz val="10"/>
        <color theme="1"/>
        <rFont val="Times New Roman"/>
        <family val="1"/>
      </rPr>
      <t>1</t>
    </r>
  </si>
  <si>
    <r>
      <t>Horizon Solar</t>
    </r>
    <r>
      <rPr>
        <vertAlign val="superscript"/>
        <sz val="10"/>
        <color theme="1"/>
        <rFont val="Times New Roman"/>
        <family val="1"/>
      </rPr>
      <t>1</t>
    </r>
  </si>
  <si>
    <r>
      <t>Indian River Solar</t>
    </r>
    <r>
      <rPr>
        <vertAlign val="superscript"/>
        <sz val="10"/>
        <color theme="1"/>
        <rFont val="Times New Roman"/>
        <family val="1"/>
      </rPr>
      <t>1</t>
    </r>
  </si>
  <si>
    <r>
      <t>Interstate Solar</t>
    </r>
    <r>
      <rPr>
        <vertAlign val="superscript"/>
        <sz val="10"/>
        <color theme="1"/>
        <rFont val="Times New Roman"/>
        <family val="1"/>
      </rPr>
      <t>1</t>
    </r>
  </si>
  <si>
    <r>
      <t>Lakeside Solar</t>
    </r>
    <r>
      <rPr>
        <vertAlign val="superscript"/>
        <sz val="10"/>
        <color theme="1"/>
        <rFont val="Times New Roman"/>
        <family val="1"/>
      </rPr>
      <t>1</t>
    </r>
  </si>
  <si>
    <r>
      <t>Loggerhead Solar</t>
    </r>
    <r>
      <rPr>
        <vertAlign val="superscript"/>
        <sz val="10"/>
        <color theme="1"/>
        <rFont val="Times New Roman"/>
        <family val="1"/>
      </rPr>
      <t>1</t>
    </r>
  </si>
  <si>
    <r>
      <t>Magnolia Springs Solar</t>
    </r>
    <r>
      <rPr>
        <vertAlign val="superscript"/>
        <sz val="10"/>
        <color theme="1"/>
        <rFont val="Times New Roman"/>
        <family val="1"/>
      </rPr>
      <t>1</t>
    </r>
  </si>
  <si>
    <r>
      <t>Miami-Dade Solar</t>
    </r>
    <r>
      <rPr>
        <vertAlign val="superscript"/>
        <sz val="10"/>
        <color theme="1"/>
        <rFont val="Times New Roman"/>
        <family val="1"/>
      </rPr>
      <t>1</t>
    </r>
  </si>
  <si>
    <r>
      <t>Nassau Solar</t>
    </r>
    <r>
      <rPr>
        <vertAlign val="superscript"/>
        <sz val="10"/>
        <color theme="1"/>
        <rFont val="Times New Roman"/>
        <family val="1"/>
      </rPr>
      <t>1</t>
    </r>
  </si>
  <si>
    <r>
      <t>Northern Preserve Solar</t>
    </r>
    <r>
      <rPr>
        <vertAlign val="superscript"/>
        <sz val="10"/>
        <color theme="1"/>
        <rFont val="Times New Roman"/>
        <family val="1"/>
      </rPr>
      <t>1</t>
    </r>
  </si>
  <si>
    <r>
      <t>Okeechobee Solar</t>
    </r>
    <r>
      <rPr>
        <vertAlign val="superscript"/>
        <sz val="10"/>
        <color theme="1"/>
        <rFont val="Times New Roman"/>
        <family val="1"/>
      </rPr>
      <t>1</t>
    </r>
  </si>
  <si>
    <r>
      <t>Pioneer Trail Solar</t>
    </r>
    <r>
      <rPr>
        <vertAlign val="superscript"/>
        <sz val="10"/>
        <color theme="1"/>
        <rFont val="Times New Roman"/>
        <family val="1"/>
      </rPr>
      <t>1</t>
    </r>
  </si>
  <si>
    <r>
      <t>Proposed Solar 2021</t>
    </r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- Gulf</t>
    </r>
  </si>
  <si>
    <r>
      <t>Proposed Solar 2021</t>
    </r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- FPL</t>
    </r>
  </si>
  <si>
    <r>
      <t>Proposed Solar 2022</t>
    </r>
    <r>
      <rPr>
        <vertAlign val="superscript"/>
        <sz val="10"/>
        <color theme="1"/>
        <rFont val="Times New Roman"/>
        <family val="1"/>
      </rPr>
      <t>1</t>
    </r>
  </si>
  <si>
    <r>
      <t>Proposed Solar 2023</t>
    </r>
    <r>
      <rPr>
        <vertAlign val="superscript"/>
        <sz val="10"/>
        <color theme="1"/>
        <rFont val="Times New Roman"/>
        <family val="1"/>
      </rPr>
      <t>1</t>
    </r>
  </si>
  <si>
    <r>
      <t>Proposed Solar 2024</t>
    </r>
    <r>
      <rPr>
        <vertAlign val="superscript"/>
        <sz val="10"/>
        <color theme="1"/>
        <rFont val="Times New Roman"/>
        <family val="1"/>
      </rPr>
      <t>1</t>
    </r>
  </si>
  <si>
    <r>
      <t>Proposed Solar 2025</t>
    </r>
    <r>
      <rPr>
        <vertAlign val="superscript"/>
        <sz val="10"/>
        <color theme="1"/>
        <rFont val="Times New Roman"/>
        <family val="1"/>
      </rPr>
      <t>1</t>
    </r>
  </si>
  <si>
    <r>
      <t>Southfork Solar</t>
    </r>
    <r>
      <rPr>
        <vertAlign val="superscript"/>
        <sz val="10"/>
        <color theme="1"/>
        <rFont val="Times New Roman"/>
        <family val="1"/>
      </rPr>
      <t>1</t>
    </r>
  </si>
  <si>
    <r>
      <t>Sunshine Gateway Solar</t>
    </r>
    <r>
      <rPr>
        <vertAlign val="superscript"/>
        <sz val="10"/>
        <color theme="1"/>
        <rFont val="Times New Roman"/>
        <family val="1"/>
      </rPr>
      <t>1</t>
    </r>
  </si>
  <si>
    <r>
      <t>Sweetbay Solar</t>
    </r>
    <r>
      <rPr>
        <vertAlign val="superscript"/>
        <sz val="10"/>
        <color theme="1"/>
        <rFont val="Times New Roman"/>
        <family val="1"/>
      </rPr>
      <t>1</t>
    </r>
  </si>
  <si>
    <r>
      <t>Trailside Solar</t>
    </r>
    <r>
      <rPr>
        <vertAlign val="superscript"/>
        <sz val="10"/>
        <color theme="1"/>
        <rFont val="Times New Roman"/>
        <family val="1"/>
      </rPr>
      <t>1</t>
    </r>
  </si>
  <si>
    <r>
      <t>Twin Lakes Solar</t>
    </r>
    <r>
      <rPr>
        <vertAlign val="superscript"/>
        <sz val="10"/>
        <color theme="1"/>
        <rFont val="Times New Roman"/>
        <family val="1"/>
      </rPr>
      <t>1</t>
    </r>
  </si>
  <si>
    <r>
      <t>Union Springs Solar</t>
    </r>
    <r>
      <rPr>
        <vertAlign val="superscript"/>
        <sz val="10"/>
        <color theme="1"/>
        <rFont val="Times New Roman"/>
        <family val="1"/>
      </rPr>
      <t>1</t>
    </r>
  </si>
  <si>
    <r>
      <t>Wildflower Solar</t>
    </r>
    <r>
      <rPr>
        <vertAlign val="superscript"/>
        <sz val="10"/>
        <color theme="1"/>
        <rFont val="Times New Roman"/>
        <family val="1"/>
      </rPr>
      <t>1</t>
    </r>
  </si>
  <si>
    <t>Economic
Recovery Year</t>
  </si>
  <si>
    <t>Recovery Period
As of 1/1/2022</t>
  </si>
  <si>
    <t>Scherer - FPL</t>
  </si>
  <si>
    <t>Scherer - Gulf</t>
  </si>
  <si>
    <t>Internal Est</t>
  </si>
  <si>
    <t>Total Cost
(Future $)</t>
  </si>
  <si>
    <t>Adj Reserve as of 12/31/2021</t>
  </si>
  <si>
    <t>Amount
To Accrue</t>
  </si>
  <si>
    <t>Dismantlement
Cost in 2021 Dollars</t>
  </si>
  <si>
    <t>Florida Power &amp; Light</t>
  </si>
  <si>
    <r>
      <t xml:space="preserve">Scherer Unit 3 </t>
    </r>
    <r>
      <rPr>
        <i/>
        <sz val="10"/>
        <color theme="1"/>
        <rFont val="Times New Roman"/>
        <family val="1"/>
      </rPr>
      <t>(Gulf)</t>
    </r>
    <r>
      <rPr>
        <vertAlign val="superscript"/>
        <sz val="10"/>
        <color theme="1"/>
        <rFont val="Times New Roman"/>
        <family val="1"/>
      </rPr>
      <t>3</t>
    </r>
  </si>
  <si>
    <r>
      <t xml:space="preserve">Scherer Unit 4 </t>
    </r>
    <r>
      <rPr>
        <i/>
        <sz val="10"/>
        <color theme="1"/>
        <rFont val="Times New Roman"/>
        <family val="1"/>
      </rPr>
      <t>(FPL)</t>
    </r>
    <r>
      <rPr>
        <vertAlign val="superscript"/>
        <sz val="10"/>
        <color theme="1"/>
        <rFont val="Times New Roman"/>
        <family val="1"/>
      </rPr>
      <t>3</t>
    </r>
  </si>
  <si>
    <t>Gulf Power</t>
  </si>
  <si>
    <t>Dismantlement Cost in 2021 Dollars</t>
  </si>
  <si>
    <t>Effective 1/1/2022</t>
  </si>
  <si>
    <r>
      <rPr>
        <vertAlign val="super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 FPL Accrual Approved by Order No. PSC-16-0560-AS-EI (Docket No. 160021-EI)</t>
    </r>
  </si>
  <si>
    <r>
      <t>Crist Unit 8</t>
    </r>
    <r>
      <rPr>
        <vertAlign val="superscript"/>
        <sz val="11"/>
        <color theme="1"/>
        <rFont val="Times New Roman"/>
        <family val="1"/>
      </rPr>
      <t>1</t>
    </r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</si>
  <si>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New or proposed unit(s) since 2016 Dismantlement Study</t>
    </r>
  </si>
  <si>
    <r>
      <rPr>
        <vertAlign val="super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 xml:space="preserve"> Gulf Power Accrual Approved by Order No. PSC-17-0178-S-EI (Docket No. 160170-EI)</t>
    </r>
  </si>
  <si>
    <t>Total dismantlement accrual for new or proposed units since last Dismantlement Study</t>
  </si>
  <si>
    <r>
      <t>Indiantown</t>
    </r>
    <r>
      <rPr>
        <vertAlign val="superscript"/>
        <sz val="11"/>
        <color theme="1"/>
        <rFont val="Times New Roman"/>
        <family val="1"/>
      </rPr>
      <t>1, 2</t>
    </r>
  </si>
  <si>
    <t>Less accrual currently recoverable through the Environmental Cost Recovery Clause</t>
  </si>
  <si>
    <r>
      <t>Indiantown Common</t>
    </r>
    <r>
      <rPr>
        <vertAlign val="superscript"/>
        <sz val="11"/>
        <color theme="1"/>
        <rFont val="Times New Roman"/>
        <family val="1"/>
      </rPr>
      <t>1, 2</t>
    </r>
  </si>
  <si>
    <t>Scherer - Unit 4 (Coal Combustion Residuals)</t>
  </si>
  <si>
    <t>Scherer - Unit 3 (Coal Combustion Residuals)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</si>
  <si>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New or proposed units since 2016 Dismantlement Study</t>
    </r>
  </si>
  <si>
    <r>
      <rPr>
        <vertAlign val="super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Unit has been partially or fully dismantled since 2016 Dismantlement Study - See Executive Summary</t>
    </r>
  </si>
  <si>
    <r>
      <t xml:space="preserve">Scherer Unit 3 </t>
    </r>
    <r>
      <rPr>
        <i/>
        <sz val="11"/>
        <color theme="1"/>
        <rFont val="Times New Roman"/>
        <family val="1"/>
      </rPr>
      <t>(Gulf)</t>
    </r>
    <r>
      <rPr>
        <vertAlign val="superscript"/>
        <sz val="11"/>
        <color theme="1"/>
        <rFont val="Times New Roman"/>
        <family val="1"/>
      </rPr>
      <t>3</t>
    </r>
  </si>
  <si>
    <r>
      <t xml:space="preserve">Scherer Unit 4 </t>
    </r>
    <r>
      <rPr>
        <i/>
        <sz val="11"/>
        <color theme="1"/>
        <rFont val="Times New Roman"/>
        <family val="1"/>
      </rPr>
      <t>(FPL)</t>
    </r>
    <r>
      <rPr>
        <vertAlign val="superscript"/>
        <sz val="11"/>
        <color theme="1"/>
        <rFont val="Times New Roman"/>
        <family val="1"/>
      </rPr>
      <t>3</t>
    </r>
  </si>
  <si>
    <t xml:space="preserve">Note: </t>
  </si>
  <si>
    <t>Unless otherwise noted (Section 5), FPL assumes dismantlement will commence at retirement and span two years for accrual calculations</t>
  </si>
  <si>
    <r>
      <t>Scherer Ash Pond</t>
    </r>
    <r>
      <rPr>
        <i/>
        <sz val="10"/>
        <color theme="1"/>
        <rFont val="Times New Roman"/>
        <family val="1"/>
      </rPr>
      <t xml:space="preserve"> (FPL)</t>
    </r>
    <r>
      <rPr>
        <vertAlign val="superscript"/>
        <sz val="10"/>
        <color theme="1"/>
        <rFont val="Times New Roman"/>
        <family val="1"/>
      </rPr>
      <t>3, 4</t>
    </r>
  </si>
  <si>
    <r>
      <t xml:space="preserve">Scherer Ash Pond </t>
    </r>
    <r>
      <rPr>
        <i/>
        <sz val="10"/>
        <color theme="1"/>
        <rFont val="Times New Roman"/>
        <family val="1"/>
      </rPr>
      <t>(Gulf)</t>
    </r>
    <r>
      <rPr>
        <vertAlign val="superscript"/>
        <sz val="10"/>
        <color theme="1"/>
        <rFont val="Times New Roman"/>
        <family val="1"/>
      </rPr>
      <t>3, 4</t>
    </r>
  </si>
  <si>
    <r>
      <t>SJRPP Common</t>
    </r>
    <r>
      <rPr>
        <vertAlign val="superscript"/>
        <sz val="10"/>
        <color theme="1"/>
        <rFont val="Times New Roman"/>
        <family val="1"/>
      </rPr>
      <t>1, 3</t>
    </r>
  </si>
  <si>
    <r>
      <t>SJRPP Handling</t>
    </r>
    <r>
      <rPr>
        <vertAlign val="superscript"/>
        <sz val="10"/>
        <color theme="1"/>
        <rFont val="Times New Roman"/>
        <family val="1"/>
      </rPr>
      <t>1, 3</t>
    </r>
  </si>
  <si>
    <r>
      <t>SJRPP Unit 1</t>
    </r>
    <r>
      <rPr>
        <vertAlign val="superscript"/>
        <sz val="10"/>
        <color theme="1"/>
        <rFont val="Times New Roman"/>
        <family val="1"/>
      </rPr>
      <t>1, 3</t>
    </r>
  </si>
  <si>
    <r>
      <t>SJRPP Unit 2</t>
    </r>
    <r>
      <rPr>
        <vertAlign val="superscript"/>
        <sz val="10"/>
        <color theme="1"/>
        <rFont val="Times New Roman"/>
        <family val="1"/>
      </rPr>
      <t>1, 3</t>
    </r>
  </si>
  <si>
    <r>
      <rPr>
        <vertAlign val="super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 xml:space="preserve"> Dismantlement costs are incurred over multiple years based on timing of remediation activities</t>
    </r>
  </si>
  <si>
    <r>
      <t>Indiantown Common</t>
    </r>
    <r>
      <rPr>
        <vertAlign val="superscript"/>
        <sz val="10"/>
        <color theme="1"/>
        <rFont val="Times New Roman"/>
        <family val="1"/>
      </rPr>
      <t>1, 2</t>
    </r>
  </si>
  <si>
    <t>Units retired in or before 2021 with forecasted expenditures in the year 2021, will have those expenditures reflected in year 2022 above</t>
  </si>
  <si>
    <r>
      <rPr>
        <vertAlign val="superscript"/>
        <sz val="10"/>
        <color theme="1"/>
        <rFont val="Times New Roman"/>
        <family val="1"/>
      </rPr>
      <t>5</t>
    </r>
    <r>
      <rPr>
        <sz val="10"/>
        <color theme="1"/>
        <rFont val="Times New Roman"/>
        <family val="1"/>
      </rPr>
      <t xml:space="preserve"> Does not include $8.3 million related coal ash pond closure accrual that FPL is proposing to transfer to the Environmental Cost Recovery Clause</t>
    </r>
  </si>
  <si>
    <t>After Tax ck</t>
  </si>
  <si>
    <r>
      <rPr>
        <vertAlign val="superscript"/>
        <sz val="10"/>
        <color theme="1"/>
        <rFont val="Times New Roman"/>
        <family val="1"/>
      </rPr>
      <t xml:space="preserve">6 </t>
    </r>
    <r>
      <rPr>
        <sz val="10"/>
        <color theme="1"/>
        <rFont val="Times New Roman"/>
        <family val="1"/>
      </rPr>
      <t xml:space="preserve">After-tax amount of $17.3 million is reflected as a Per Book Company Adjustment to Net Operating Income for both the 2022 Test Year and 2023 Subsequent Year. </t>
    </r>
  </si>
  <si>
    <t xml:space="preserve">     20210015-EI     </t>
  </si>
  <si>
    <t xml:space="preserve">     FPL 047013</t>
  </si>
  <si>
    <t xml:space="preserve">     FPL 047014</t>
  </si>
  <si>
    <t xml:space="preserve">     FPL 047015</t>
  </si>
  <si>
    <t xml:space="preserve">     FPL 047016</t>
  </si>
  <si>
    <t xml:space="preserve">     FPL 047017</t>
  </si>
  <si>
    <t xml:space="preserve">     FPL 047018</t>
  </si>
  <si>
    <t xml:space="preserve">     FPL 047019</t>
  </si>
  <si>
    <t xml:space="preserve">     FPL 047020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</si>
</sst>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0.000_)"/>
    <numFmt numFmtId="166" formatCode="0."/>
    <numFmt numFmtId="167" formatCode="m\o\n\th\ d\,\ yyyy"/>
    <numFmt numFmtId="168" formatCode="#.00"/>
    <numFmt numFmtId="169" formatCode="#."/>
    <numFmt numFmtId="170" formatCode="0.00_)"/>
    <numFmt numFmtId="171" formatCode="0.0_)"/>
    <numFmt numFmtId="172" formatCode="0.000000"/>
    <numFmt numFmtId="173" formatCode="0_)"/>
    <numFmt numFmtId="174" formatCode="_(* #,##0_);_(* \(#,##0\);_(* &quot;-&quot;??_);_(@_)"/>
    <numFmt numFmtId="175" formatCode="General_)"/>
    <numFmt numFmtId="176" formatCode="0.000000_)"/>
    <numFmt numFmtId="177" formatCode="0.0%"/>
    <numFmt numFmtId="178" formatCode="0.00000%"/>
    <numFmt numFmtId="179" formatCode="_(&quot;$&quot;* #,##0_);_(&quot;$&quot;* \(#,##0\);_(&quot;$&quot;* &quot;-&quot;??_);_(@_)"/>
    <numFmt numFmtId="180" formatCode="_(&quot;$&quot;* #,##0.00_);_(&quot;$&quot;* \(#,##0.00\);_(&quot;$&quot;* &quot;-&quot;_);_(@_)"/>
    <numFmt numFmtId="181" formatCode="0.000"/>
  </numFmts>
  <fonts count="84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0"/>
      <name val="?? ??"/>
      <family val="1"/>
      <charset val="128"/>
    </font>
    <font>
      <sz val="12"/>
      <color rgb="FF9C0006"/>
      <name val="Calibri"/>
      <family val="2"/>
      <scheme val="minor"/>
    </font>
    <font>
      <sz val="11"/>
      <name val="Tms Rmn"/>
      <family val="1"/>
    </font>
    <font>
      <sz val="11"/>
      <name val="Arial"/>
      <family val="2"/>
    </font>
    <font>
      <sz val="1"/>
      <color indexed="8"/>
      <name val="Courier"/>
      <family val="3"/>
    </font>
    <font>
      <sz val="12"/>
      <name val="SWISS"/>
    </font>
    <font>
      <i/>
      <sz val="11"/>
      <color indexed="55"/>
      <name val="Arial"/>
      <family val="2"/>
    </font>
    <font>
      <b/>
      <sz val="1"/>
      <color indexed="8"/>
      <name val="Courier"/>
      <family val="3"/>
    </font>
    <font>
      <u/>
      <sz val="10"/>
      <color theme="10"/>
      <name val="Arial"/>
      <family val="2"/>
    </font>
    <font>
      <sz val="10"/>
      <color indexed="17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0"/>
      <name val="Helv"/>
    </font>
    <font>
      <sz val="10"/>
      <color indexed="21"/>
      <name val="Helv"/>
    </font>
    <font>
      <sz val="10"/>
      <color indexed="18"/>
      <name val="MS Sans Serif"/>
      <family val="2"/>
    </font>
    <font>
      <sz val="8"/>
      <color indexed="16"/>
      <name val="MS Sans Serif"/>
      <family val="2"/>
    </font>
    <font>
      <sz val="10"/>
      <color indexed="16"/>
      <name val="MS Sans Serif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indexed="14"/>
      <name val="MS Sans Serif"/>
      <family val="2"/>
    </font>
    <font>
      <sz val="8"/>
      <name val="Times New Roman"/>
      <family val="1"/>
    </font>
    <font>
      <sz val="10"/>
      <name val="ＭＳ 明朝"/>
      <family val="1"/>
      <charset val="128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u val="singleAccounting"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u val="doubleAccounting"/>
      <sz val="11"/>
      <name val="Arial"/>
      <family val="2"/>
    </font>
    <font>
      <b/>
      <u val="singleAccounting"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sz val="10"/>
      <name val="Courier"/>
      <family val="3"/>
    </font>
    <font>
      <sz val="8"/>
      <name val="Arial"/>
      <family val="2"/>
    </font>
    <font>
      <sz val="10"/>
      <color rgb="FF000000"/>
      <name val="Times New Roman"/>
      <family val="1"/>
    </font>
    <font>
      <sz val="12"/>
      <name val="Helv"/>
    </font>
    <font>
      <sz val="10"/>
      <name val="Courier"/>
      <family val="3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8"/>
      <color theme="1"/>
      <name val="Times New Roman"/>
      <family val="1"/>
    </font>
    <font>
      <b/>
      <u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</font>
    <font>
      <i/>
      <sz val="8"/>
      <name val="Times New Roman"/>
      <family val="1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Times New Roman"/>
      <family val="1"/>
    </font>
    <font>
      <vertAlign val="superscript"/>
      <sz val="10"/>
      <name val="Times New Roman"/>
      <family val="1"/>
    </font>
    <font>
      <sz val="10"/>
      <color theme="0"/>
      <name val="Times New Roman"/>
      <family val="1"/>
    </font>
    <font>
      <i/>
      <sz val="10"/>
      <color rgb="FFFF0000"/>
      <name val="Times New Roman"/>
      <family val="1"/>
    </font>
    <font>
      <b/>
      <u/>
      <sz val="10"/>
      <color theme="1"/>
      <name val="Times New Roman"/>
      <family val="1"/>
    </font>
    <font>
      <b/>
      <sz val="8"/>
      <name val="Times New Roman"/>
      <family val="1"/>
    </font>
    <font>
      <sz val="9"/>
      <color theme="1"/>
      <name val="Times New Roman"/>
      <family val="1"/>
    </font>
    <font>
      <i/>
      <sz val="11"/>
      <name val="Times New Roman"/>
      <family val="1"/>
    </font>
    <font>
      <i/>
      <sz val="8"/>
      <color theme="1"/>
      <name val="Times New Roman"/>
      <family val="1"/>
    </font>
    <font>
      <sz val="9"/>
      <name val="Times New Roman"/>
      <family val="1"/>
    </font>
    <font>
      <b/>
      <vertAlign val="superscript"/>
      <sz val="11"/>
      <name val="Times New Roman"/>
      <family val="1"/>
    </font>
    <font>
      <i/>
      <sz val="10"/>
      <color theme="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4214">
    <xf numFmtId="0" fontId="0" fillId="0" borderId="0"/>
    <xf numFmtId="43" fontId="9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9" fillId="0" borderId="0"/>
    <xf numFmtId="0" fontId="15" fillId="0" borderId="0"/>
    <xf numFmtId="44" fontId="1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5" fillId="0" borderId="0"/>
    <xf numFmtId="164" fontId="15" fillId="0" borderId="0"/>
    <xf numFmtId="164" fontId="16" fillId="0" borderId="0"/>
    <xf numFmtId="164" fontId="15" fillId="0" borderId="0"/>
    <xf numFmtId="164" fontId="17" fillId="3" borderId="0" applyNumberFormat="0" applyBorder="0" applyAlignment="0" applyProtection="0"/>
    <xf numFmtId="164" fontId="13" fillId="6" borderId="2" applyNumberFormat="0" applyAlignment="0" applyProtection="0"/>
    <xf numFmtId="0" fontId="13" fillId="6" borderId="2" applyNumberFormat="0" applyAlignment="0" applyProtection="0"/>
    <xf numFmtId="0" fontId="13" fillId="6" borderId="2" applyNumberFormat="0" applyAlignment="0" applyProtection="0"/>
    <xf numFmtId="164" fontId="13" fillId="6" borderId="2" applyNumberFormat="0" applyAlignment="0" applyProtection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165" fontId="18" fillId="0" borderId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20" fillId="0" borderId="0">
      <protection locked="0"/>
    </xf>
    <xf numFmtId="164" fontId="21" fillId="0" borderId="0" applyFont="0" applyFill="0" applyBorder="0" applyAlignment="0" applyProtection="0"/>
    <xf numFmtId="168" fontId="20" fillId="0" borderId="0">
      <protection locked="0"/>
    </xf>
    <xf numFmtId="164" fontId="10" fillId="2" borderId="0" applyNumberFormat="0" applyBorder="0" applyAlignment="0" applyProtection="0"/>
    <xf numFmtId="9" fontId="22" fillId="7" borderId="0" applyNumberFormat="0" applyFill="0" applyBorder="0" applyAlignment="0" applyProtection="0"/>
    <xf numFmtId="169" fontId="23" fillId="0" borderId="0">
      <protection locked="0"/>
    </xf>
    <xf numFmtId="169" fontId="23" fillId="0" borderId="0">
      <protection locked="0"/>
    </xf>
    <xf numFmtId="0" fontId="24" fillId="0" borderId="0" applyNumberFormat="0" applyFill="0" applyBorder="0" applyAlignment="0" applyProtection="0"/>
    <xf numFmtId="164" fontId="12" fillId="5" borderId="1" applyNumberFormat="0" applyAlignment="0" applyProtection="0"/>
    <xf numFmtId="0" fontId="12" fillId="5" borderId="1" applyNumberFormat="0" applyAlignment="0" applyProtection="0"/>
    <xf numFmtId="0" fontId="12" fillId="5" borderId="1" applyNumberFormat="0" applyAlignment="0" applyProtection="0"/>
    <xf numFmtId="164" fontId="12" fillId="5" borderId="1" applyNumberFormat="0" applyAlignment="0" applyProtection="0"/>
    <xf numFmtId="164" fontId="25" fillId="0" borderId="0"/>
    <xf numFmtId="164" fontId="25" fillId="0" borderId="0"/>
    <xf numFmtId="164" fontId="25" fillId="0" borderId="0"/>
    <xf numFmtId="164" fontId="11" fillId="4" borderId="0" applyNumberFormat="0" applyBorder="0" applyAlignment="0" applyProtection="0"/>
    <xf numFmtId="37" fontId="26" fillId="0" borderId="0"/>
    <xf numFmtId="170" fontId="27" fillId="0" borderId="0"/>
    <xf numFmtId="170" fontId="28" fillId="0" borderId="3"/>
    <xf numFmtId="171" fontId="29" fillId="0" borderId="4" applyNumberFormat="0" applyBorder="0">
      <protection locked="0"/>
    </xf>
    <xf numFmtId="171" fontId="29" fillId="0" borderId="4" applyNumberFormat="0" applyBorder="0">
      <protection locked="0"/>
    </xf>
    <xf numFmtId="171" fontId="29" fillId="0" borderId="4" applyNumberFormat="0" applyBorder="0">
      <protection locked="0"/>
    </xf>
    <xf numFmtId="171" fontId="29" fillId="0" borderId="4" applyNumberFormat="0" applyBorder="0">
      <protection locked="0"/>
    </xf>
    <xf numFmtId="171" fontId="29" fillId="0" borderId="4" applyNumberFormat="0" applyBorder="0">
      <protection locked="0"/>
    </xf>
    <xf numFmtId="164" fontId="30" fillId="0" borderId="0" applyNumberFormat="0" applyAlignment="0">
      <alignment horizontal="center"/>
    </xf>
    <xf numFmtId="164" fontId="30" fillId="0" borderId="0" applyNumberFormat="0" applyAlignment="0">
      <alignment horizontal="center"/>
    </xf>
    <xf numFmtId="171" fontId="31" fillId="0" borderId="0" applyNumberFormat="0" applyAlignment="0"/>
    <xf numFmtId="171" fontId="32" fillId="0" borderId="0" applyNumberFormat="0"/>
    <xf numFmtId="164" fontId="15" fillId="0" borderId="0"/>
    <xf numFmtId="0" fontId="9" fillId="0" borderId="0"/>
    <xf numFmtId="0" fontId="9" fillId="0" borderId="0"/>
    <xf numFmtId="164" fontId="9" fillId="0" borderId="0"/>
    <xf numFmtId="0" fontId="9" fillId="0" borderId="0"/>
    <xf numFmtId="0" fontId="15" fillId="0" borderId="0"/>
    <xf numFmtId="164" fontId="15" fillId="0" borderId="0"/>
    <xf numFmtId="44" fontId="15" fillId="0" borderId="0"/>
    <xf numFmtId="44" fontId="15" fillId="0" borderId="0"/>
    <xf numFmtId="44" fontId="15" fillId="0" borderId="0"/>
    <xf numFmtId="44" fontId="15" fillId="0" borderId="0"/>
    <xf numFmtId="0" fontId="15" fillId="0" borderId="0"/>
    <xf numFmtId="164" fontId="15" fillId="0" borderId="0"/>
    <xf numFmtId="164" fontId="15" fillId="0" borderId="0"/>
    <xf numFmtId="0" fontId="9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0" fontId="15" fillId="0" borderId="0"/>
    <xf numFmtId="164" fontId="33" fillId="0" borderId="0"/>
    <xf numFmtId="164" fontId="15" fillId="0" borderId="0"/>
    <xf numFmtId="164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33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33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33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33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33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71" fontId="28" fillId="0" borderId="4"/>
    <xf numFmtId="171" fontId="28" fillId="0" borderId="4"/>
    <xf numFmtId="171" fontId="28" fillId="0" borderId="4"/>
    <xf numFmtId="171" fontId="28" fillId="0" borderId="4"/>
    <xf numFmtId="171" fontId="28" fillId="0" borderId="4"/>
    <xf numFmtId="171" fontId="25" fillId="0" borderId="0" applyNumberForma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4" fillId="0" borderId="0" applyNumberFormat="0" applyFill="0" applyBorder="0" applyAlignment="0" applyProtection="0"/>
    <xf numFmtId="172" fontId="15" fillId="0" borderId="0">
      <alignment horizontal="left" wrapText="1"/>
    </xf>
    <xf numFmtId="172" fontId="15" fillId="0" borderId="0">
      <alignment horizontal="left" wrapText="1"/>
    </xf>
    <xf numFmtId="164" fontId="35" fillId="0" borderId="0"/>
    <xf numFmtId="164" fontId="35" fillId="0" borderId="0"/>
    <xf numFmtId="164" fontId="35" fillId="0" borderId="0"/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38" fontId="36" fillId="0" borderId="5" applyBorder="0" applyAlignment="0" applyProtection="0">
      <alignment horizontal="center"/>
    </xf>
    <xf numFmtId="164" fontId="37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38" fillId="0" borderId="0"/>
    <xf numFmtId="40" fontId="38" fillId="0" borderId="0" applyFont="0" applyFill="0" applyBorder="0" applyAlignment="0" applyProtection="0"/>
    <xf numFmtId="0" fontId="38" fillId="0" borderId="0"/>
    <xf numFmtId="0" fontId="38" fillId="0" borderId="0"/>
    <xf numFmtId="4" fontId="39" fillId="0" borderId="0" applyNumberFormat="0" applyProtection="0">
      <alignment horizontal="right" vertical="justify"/>
    </xf>
    <xf numFmtId="4" fontId="40" fillId="8" borderId="9" applyNumberFormat="0" applyProtection="0">
      <alignment vertical="center"/>
    </xf>
    <xf numFmtId="4" fontId="41" fillId="8" borderId="9" applyNumberFormat="0" applyProtection="0">
      <alignment horizontal="left" vertical="center" indent="1"/>
    </xf>
    <xf numFmtId="0" fontId="42" fillId="0" borderId="0" applyNumberFormat="0" applyProtection="0">
      <alignment horizontal="center"/>
    </xf>
    <xf numFmtId="4" fontId="41" fillId="0" borderId="0" applyNumberFormat="0" applyProtection="0">
      <alignment horizontal="left"/>
    </xf>
    <xf numFmtId="4" fontId="39" fillId="9" borderId="9" applyNumberFormat="0" applyProtection="0">
      <alignment horizontal="right" vertical="center"/>
    </xf>
    <xf numFmtId="4" fontId="39" fillId="10" borderId="9" applyNumberFormat="0" applyProtection="0">
      <alignment horizontal="right" vertical="center"/>
    </xf>
    <xf numFmtId="4" fontId="39" fillId="14" borderId="9" applyNumberFormat="0" applyProtection="0">
      <alignment horizontal="right" vertical="center"/>
    </xf>
    <xf numFmtId="4" fontId="39" fillId="12" borderId="9" applyNumberFormat="0" applyProtection="0">
      <alignment horizontal="right" vertical="center"/>
    </xf>
    <xf numFmtId="4" fontId="39" fillId="13" borderId="9" applyNumberFormat="0" applyProtection="0">
      <alignment horizontal="right" vertical="center"/>
    </xf>
    <xf numFmtId="4" fontId="39" fillId="16" borderId="9" applyNumberFormat="0" applyProtection="0">
      <alignment horizontal="right" vertical="center"/>
    </xf>
    <xf numFmtId="4" fontId="39" fillId="15" borderId="9" applyNumberFormat="0" applyProtection="0">
      <alignment horizontal="right" vertical="center"/>
    </xf>
    <xf numFmtId="4" fontId="39" fillId="17" borderId="9" applyNumberFormat="0" applyProtection="0">
      <alignment horizontal="right" vertical="center"/>
    </xf>
    <xf numFmtId="4" fontId="39" fillId="11" borderId="9" applyNumberFormat="0" applyProtection="0">
      <alignment horizontal="right" vertical="center"/>
    </xf>
    <xf numFmtId="4" fontId="41" fillId="0" borderId="0" applyNumberFormat="0" applyProtection="0">
      <alignment horizontal="left" vertical="center" indent="1"/>
    </xf>
    <xf numFmtId="4" fontId="39" fillId="0" borderId="0" applyNumberFormat="0" applyProtection="0">
      <alignment horizontal="left" vertical="center" indent="1"/>
    </xf>
    <xf numFmtId="4" fontId="43" fillId="18" borderId="0" applyNumberFormat="0" applyProtection="0">
      <alignment horizontal="left" vertical="center" indent="1"/>
    </xf>
    <xf numFmtId="4" fontId="39" fillId="19" borderId="9" applyNumberFormat="0" applyProtection="0">
      <alignment horizontal="right" vertical="center"/>
    </xf>
    <xf numFmtId="4" fontId="41" fillId="0" borderId="0" applyNumberFormat="0" applyProtection="0">
      <alignment horizontal="left" vertical="center" indent="1"/>
    </xf>
    <xf numFmtId="4" fontId="44" fillId="0" borderId="0" applyNumberFormat="0" applyProtection="0">
      <alignment horizontal="right" vertical="center"/>
    </xf>
    <xf numFmtId="0" fontId="45" fillId="0" borderId="0" applyNumberFormat="0" applyProtection="0">
      <alignment horizontal="left" vertical="center" indent="1"/>
    </xf>
    <xf numFmtId="0" fontId="15" fillId="18" borderId="9" applyNumberFormat="0" applyProtection="0">
      <alignment horizontal="left" vertical="top" indent="1"/>
    </xf>
    <xf numFmtId="0" fontId="46" fillId="0" borderId="0" applyNumberFormat="0" applyProtection="0">
      <alignment horizontal="left" vertical="center" indent="1"/>
    </xf>
    <xf numFmtId="0" fontId="15" fillId="20" borderId="9" applyNumberFormat="0" applyProtection="0">
      <alignment horizontal="left" vertical="top" indent="1"/>
    </xf>
    <xf numFmtId="0" fontId="15" fillId="0" borderId="0" applyNumberFormat="0" applyProtection="0">
      <alignment horizontal="left" vertical="center" indent="1"/>
    </xf>
    <xf numFmtId="0" fontId="15" fillId="0" borderId="0" applyNumberFormat="0" applyProtection="0">
      <alignment horizontal="left" vertical="center" indent="1"/>
    </xf>
    <xf numFmtId="0" fontId="15" fillId="0" borderId="0" applyNumberFormat="0" applyProtection="0">
      <alignment horizontal="left" vertical="center" indent="1"/>
    </xf>
    <xf numFmtId="0" fontId="15" fillId="21" borderId="9" applyNumberFormat="0" applyProtection="0">
      <alignment horizontal="left" vertical="top" indent="1"/>
    </xf>
    <xf numFmtId="0" fontId="15" fillId="0" borderId="0" applyNumberFormat="0" applyProtection="0">
      <alignment horizontal="left" vertical="center" indent="1"/>
    </xf>
    <xf numFmtId="0" fontId="15" fillId="22" borderId="9" applyNumberFormat="0" applyProtection="0">
      <alignment horizontal="left" vertical="top" indent="1"/>
    </xf>
    <xf numFmtId="4" fontId="39" fillId="23" borderId="9" applyNumberFormat="0" applyProtection="0">
      <alignment vertical="center"/>
    </xf>
    <xf numFmtId="4" fontId="47" fillId="23" borderId="9" applyNumberFormat="0" applyProtection="0">
      <alignment vertical="center"/>
    </xf>
    <xf numFmtId="4" fontId="39" fillId="23" borderId="9" applyNumberFormat="0" applyProtection="0">
      <alignment horizontal="left" vertical="center" indent="1"/>
    </xf>
    <xf numFmtId="0" fontId="39" fillId="23" borderId="9" applyNumberFormat="0" applyProtection="0">
      <alignment horizontal="left" vertical="top" indent="1"/>
    </xf>
    <xf numFmtId="4" fontId="39" fillId="0" borderId="0" applyNumberFormat="0" applyProtection="0">
      <alignment horizontal="right" vertical="justify"/>
    </xf>
    <xf numFmtId="4" fontId="47" fillId="24" borderId="9" applyNumberFormat="0" applyProtection="0">
      <alignment horizontal="right" vertical="center"/>
    </xf>
    <xf numFmtId="4" fontId="41" fillId="0" borderId="0" applyNumberFormat="0" applyProtection="0">
      <alignment horizontal="left" vertical="center" wrapText="1" indent="1"/>
    </xf>
    <xf numFmtId="0" fontId="42" fillId="0" borderId="0" applyNumberFormat="0" applyProtection="0">
      <alignment horizontal="center" wrapText="1"/>
    </xf>
    <xf numFmtId="4" fontId="48" fillId="0" borderId="0" applyNumberFormat="0" applyProtection="0">
      <alignment horizontal="left"/>
    </xf>
    <xf numFmtId="4" fontId="49" fillId="0" borderId="0" applyNumberFormat="0" applyProtection="0">
      <alignment horizontal="right"/>
    </xf>
    <xf numFmtId="43" fontId="15" fillId="0" borderId="0" applyFont="0" applyFill="0" applyBorder="0" applyAlignment="0" applyProtection="0"/>
    <xf numFmtId="0" fontId="15" fillId="0" borderId="0"/>
    <xf numFmtId="40" fontId="38" fillId="0" borderId="0" applyFont="0" applyFill="0" applyBorder="0" applyAlignment="0" applyProtection="0"/>
    <xf numFmtId="0" fontId="15" fillId="0" borderId="0" applyNumberFormat="0" applyProtection="0">
      <alignment horizontal="left" vertical="center" indent="1"/>
    </xf>
    <xf numFmtId="0" fontId="15" fillId="0" borderId="0" applyNumberFormat="0" applyProtection="0">
      <alignment horizontal="left" vertical="center" indent="1"/>
    </xf>
    <xf numFmtId="0" fontId="15" fillId="0" borderId="0"/>
    <xf numFmtId="0" fontId="15" fillId="0" borderId="0"/>
    <xf numFmtId="40" fontId="3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38" fillId="0" borderId="0"/>
    <xf numFmtId="0" fontId="15" fillId="0" borderId="0"/>
    <xf numFmtId="9" fontId="38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0" fontId="38" fillId="0" borderId="0" applyFont="0" applyFill="0" applyBorder="0" applyAlignment="0" applyProtection="0"/>
    <xf numFmtId="0" fontId="38" fillId="0" borderId="0"/>
    <xf numFmtId="0" fontId="38" fillId="0" borderId="0"/>
    <xf numFmtId="40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4" fontId="14" fillId="0" borderId="0" applyFont="0" applyFill="0" applyBorder="0" applyAlignment="0" applyProtection="0"/>
    <xf numFmtId="0" fontId="9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164" fontId="9" fillId="0" borderId="0"/>
    <xf numFmtId="0" fontId="9" fillId="0" borderId="0"/>
    <xf numFmtId="0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164" fontId="9" fillId="0" borderId="0"/>
    <xf numFmtId="0" fontId="9" fillId="0" borderId="0"/>
    <xf numFmtId="0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37" fontId="50" fillId="0" borderId="0"/>
    <xf numFmtId="1" fontId="50" fillId="0" borderId="0"/>
    <xf numFmtId="37" fontId="50" fillId="0" borderId="0"/>
    <xf numFmtId="1" fontId="50" fillId="0" borderId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15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15" fillId="0" borderId="0" applyFont="0" applyFill="0" applyBorder="0" applyAlignment="0" applyProtection="0"/>
    <xf numFmtId="37" fontId="26" fillId="0" borderId="0"/>
    <xf numFmtId="175" fontId="50" fillId="0" borderId="0"/>
    <xf numFmtId="0" fontId="14" fillId="0" borderId="0"/>
    <xf numFmtId="1" fontId="50" fillId="0" borderId="0"/>
    <xf numFmtId="0" fontId="15" fillId="0" borderId="0"/>
    <xf numFmtId="0" fontId="15" fillId="0" borderId="0"/>
    <xf numFmtId="0" fontId="38" fillId="0" borderId="0"/>
    <xf numFmtId="37" fontId="50" fillId="0" borderId="0"/>
    <xf numFmtId="0" fontId="15" fillId="0" borderId="0"/>
    <xf numFmtId="9" fontId="5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" fontId="50" fillId="0" borderId="0"/>
    <xf numFmtId="0" fontId="52" fillId="0" borderId="0"/>
    <xf numFmtId="43" fontId="52" fillId="0" borderId="0" applyFont="0" applyFill="0" applyBorder="0" applyAlignment="0" applyProtection="0"/>
    <xf numFmtId="0" fontId="14" fillId="0" borderId="0"/>
    <xf numFmtId="37" fontId="50" fillId="0" borderId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" fontId="50" fillId="0" borderId="0"/>
    <xf numFmtId="9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1" fontId="50" fillId="0" borderId="0"/>
    <xf numFmtId="43" fontId="5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39" fontId="26" fillId="0" borderId="0"/>
    <xf numFmtId="37" fontId="26" fillId="0" borderId="0"/>
    <xf numFmtId="37" fontId="50" fillId="0" borderId="0"/>
    <xf numFmtId="0" fontId="38" fillId="0" borderId="0"/>
    <xf numFmtId="37" fontId="50" fillId="0" borderId="0"/>
    <xf numFmtId="173" fontId="50" fillId="0" borderId="0"/>
    <xf numFmtId="39" fontId="26" fillId="0" borderId="0"/>
    <xf numFmtId="39" fontId="26" fillId="0" borderId="0"/>
    <xf numFmtId="173" fontId="50" fillId="0" borderId="0"/>
    <xf numFmtId="1" fontId="50" fillId="0" borderId="0"/>
    <xf numFmtId="175" fontId="53" fillId="0" borderId="0"/>
    <xf numFmtId="173" fontId="50" fillId="0" borderId="0"/>
    <xf numFmtId="173" fontId="50" fillId="0" borderId="0"/>
    <xf numFmtId="175" fontId="50" fillId="0" borderId="0"/>
    <xf numFmtId="173" fontId="50" fillId="0" borderId="0"/>
    <xf numFmtId="175" fontId="50" fillId="0" borderId="0"/>
    <xf numFmtId="175" fontId="50" fillId="0" borderId="0"/>
    <xf numFmtId="39" fontId="26" fillId="0" borderId="0"/>
    <xf numFmtId="9" fontId="3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1" fontId="50" fillId="0" borderId="0"/>
    <xf numFmtId="1" fontId="50" fillId="0" borderId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3" fontId="50" fillId="0" borderId="0"/>
    <xf numFmtId="9" fontId="14" fillId="0" borderId="0" applyFont="0" applyFill="0" applyBorder="0" applyAlignment="0" applyProtection="0"/>
    <xf numFmtId="1" fontId="50" fillId="0" borderId="0"/>
    <xf numFmtId="1" fontId="50" fillId="0" borderId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" fontId="50" fillId="0" borderId="0"/>
    <xf numFmtId="1" fontId="50" fillId="0" borderId="0"/>
    <xf numFmtId="1" fontId="50" fillId="0" borderId="0"/>
    <xf numFmtId="1" fontId="50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" fontId="50" fillId="0" borderId="0"/>
    <xf numFmtId="0" fontId="51" fillId="0" borderId="0"/>
    <xf numFmtId="0" fontId="38" fillId="0" borderId="0"/>
    <xf numFmtId="43" fontId="5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52" fillId="0" borderId="0"/>
    <xf numFmtId="43" fontId="5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5" fillId="0" borderId="0"/>
    <xf numFmtId="0" fontId="9" fillId="0" borderId="0"/>
    <xf numFmtId="44" fontId="15" fillId="0" borderId="0"/>
    <xf numFmtId="44" fontId="15" fillId="0" borderId="0"/>
    <xf numFmtId="44" fontId="15" fillId="0" borderId="0"/>
    <xf numFmtId="44" fontId="15" fillId="0" borderId="0"/>
    <xf numFmtId="43" fontId="14" fillId="0" borderId="0" applyFont="0" applyFill="0" applyBorder="0" applyAlignment="0" applyProtection="0"/>
    <xf numFmtId="164" fontId="15" fillId="0" borderId="0"/>
    <xf numFmtId="164" fontId="15" fillId="0" borderId="0"/>
    <xf numFmtId="0" fontId="9" fillId="0" borderId="0"/>
    <xf numFmtId="0" fontId="15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0" fontId="15" fillId="0" borderId="0"/>
    <xf numFmtId="164" fontId="15" fillId="0" borderId="0"/>
    <xf numFmtId="164" fontId="15" fillId="0" borderId="0"/>
    <xf numFmtId="0" fontId="9" fillId="0" borderId="0"/>
    <xf numFmtId="0" fontId="9" fillId="0" borderId="0"/>
    <xf numFmtId="164" fontId="15" fillId="0" borderId="0"/>
    <xf numFmtId="164" fontId="15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5" fillId="0" borderId="0" applyFont="0" applyFill="0" applyBorder="0" applyAlignment="0" applyProtection="0"/>
    <xf numFmtId="0" fontId="14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33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33" fillId="0" borderId="0" applyFont="0" applyFill="0" applyBorder="0" applyAlignment="0" applyProtection="0"/>
    <xf numFmtId="40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8" fontId="38" fillId="0" borderId="0" applyFont="0" applyFill="0" applyBorder="0" applyAlignment="0" applyProtection="0"/>
    <xf numFmtId="173" fontId="50" fillId="0" borderId="0"/>
    <xf numFmtId="37" fontId="26" fillId="0" borderId="0"/>
    <xf numFmtId="43" fontId="15" fillId="0" borderId="0" applyFont="0" applyFill="0" applyBorder="0" applyAlignment="0" applyProtection="0"/>
    <xf numFmtId="0" fontId="38" fillId="0" borderId="0"/>
    <xf numFmtId="175" fontId="50" fillId="0" borderId="0"/>
    <xf numFmtId="175" fontId="5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4" fontId="9" fillId="0" borderId="0"/>
    <xf numFmtId="164" fontId="9" fillId="0" borderId="0"/>
    <xf numFmtId="0" fontId="9" fillId="0" borderId="0"/>
    <xf numFmtId="0" fontId="9" fillId="0" borderId="0"/>
    <xf numFmtId="164" fontId="9" fillId="0" borderId="0"/>
    <xf numFmtId="164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/>
    <xf numFmtId="164" fontId="9" fillId="0" borderId="0"/>
    <xf numFmtId="164" fontId="9" fillId="0" borderId="0"/>
    <xf numFmtId="164" fontId="9" fillId="0" borderId="0"/>
    <xf numFmtId="0" fontId="9" fillId="0" borderId="0"/>
    <xf numFmtId="0" fontId="9" fillId="0" borderId="0"/>
    <xf numFmtId="164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/>
    <xf numFmtId="9" fontId="9" fillId="0" borderId="0" applyFont="0" applyFill="0" applyBorder="0" applyAlignment="0" applyProtection="0"/>
    <xf numFmtId="164" fontId="9" fillId="0" borderId="0"/>
    <xf numFmtId="9" fontId="9" fillId="0" borderId="0" applyFont="0" applyFill="0" applyBorder="0" applyAlignment="0" applyProtection="0"/>
    <xf numFmtId="164" fontId="9" fillId="0" borderId="0"/>
    <xf numFmtId="164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/>
    <xf numFmtId="164" fontId="9" fillId="0" borderId="0"/>
    <xf numFmtId="0" fontId="9" fillId="0" borderId="0"/>
    <xf numFmtId="0" fontId="9" fillId="0" borderId="0"/>
    <xf numFmtId="164" fontId="9" fillId="0" borderId="0"/>
    <xf numFmtId="164" fontId="9" fillId="0" borderId="0"/>
    <xf numFmtId="164" fontId="9" fillId="0" borderId="0"/>
    <xf numFmtId="9" fontId="9" fillId="0" borderId="0" applyFont="0" applyFill="0" applyBorder="0" applyAlignment="0" applyProtection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9" fontId="9" fillId="0" borderId="0" applyFont="0" applyFill="0" applyBorder="0" applyAlignment="0" applyProtection="0"/>
    <xf numFmtId="164" fontId="9" fillId="0" borderId="0"/>
    <xf numFmtId="164" fontId="9" fillId="0" borderId="0"/>
    <xf numFmtId="43" fontId="9" fillId="0" borderId="0" applyFont="0" applyFill="0" applyBorder="0" applyAlignment="0" applyProtection="0"/>
    <xf numFmtId="164" fontId="9" fillId="0" borderId="0"/>
    <xf numFmtId="164" fontId="9" fillId="0" borderId="0"/>
    <xf numFmtId="9" fontId="9" fillId="0" borderId="0" applyFont="0" applyFill="0" applyBorder="0" applyAlignment="0" applyProtection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4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" fontId="50" fillId="0" borderId="0"/>
    <xf numFmtId="0" fontId="15" fillId="0" borderId="0"/>
    <xf numFmtId="1" fontId="54" fillId="0" borderId="0"/>
    <xf numFmtId="43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1" fontId="54" fillId="0" borderId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" fontId="54" fillId="0" borderId="0"/>
    <xf numFmtId="43" fontId="55" fillId="0" borderId="0" applyFont="0" applyFill="0" applyBorder="0" applyAlignment="0" applyProtection="0"/>
    <xf numFmtId="1" fontId="54" fillId="0" borderId="0"/>
    <xf numFmtId="43" fontId="55" fillId="0" borderId="0" applyFont="0" applyFill="0" applyBorder="0" applyAlignment="0" applyProtection="0"/>
    <xf numFmtId="1" fontId="54" fillId="0" borderId="0"/>
    <xf numFmtId="1" fontId="54" fillId="0" borderId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" fontId="54" fillId="0" borderId="0"/>
    <xf numFmtId="0" fontId="14" fillId="0" borderId="0"/>
    <xf numFmtId="43" fontId="14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" fontId="50" fillId="0" borderId="0"/>
    <xf numFmtId="1" fontId="50" fillId="0" borderId="0"/>
    <xf numFmtId="1" fontId="50" fillId="0" borderId="0"/>
    <xf numFmtId="1" fontId="50" fillId="0" borderId="0"/>
    <xf numFmtId="1" fontId="50" fillId="0" borderId="0"/>
    <xf numFmtId="1" fontId="50" fillId="0" borderId="0"/>
    <xf numFmtId="1" fontId="50" fillId="0" borderId="0"/>
    <xf numFmtId="9" fontId="9" fillId="0" borderId="0" applyFont="0" applyFill="0" applyBorder="0" applyAlignment="0" applyProtection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5" fillId="0" borderId="0"/>
    <xf numFmtId="43" fontId="1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" fontId="50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1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0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50" fillId="0" borderId="0"/>
    <xf numFmtId="43" fontId="15" fillId="0" borderId="0" applyFont="0" applyFill="0" applyBorder="0" applyAlignment="0" applyProtection="0"/>
    <xf numFmtId="37" fontId="26" fillId="0" borderId="0"/>
    <xf numFmtId="0" fontId="15" fillId="0" borderId="0"/>
    <xf numFmtId="164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0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50" fillId="0" borderId="0"/>
    <xf numFmtId="43" fontId="15" fillId="0" borderId="0" applyFont="0" applyFill="0" applyBorder="0" applyAlignment="0" applyProtection="0"/>
    <xf numFmtId="37" fontId="26" fillId="0" borderId="0"/>
    <xf numFmtId="0" fontId="15" fillId="0" borderId="0"/>
    <xf numFmtId="164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43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9" fillId="0" borderId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9" fillId="0" borderId="0"/>
    <xf numFmtId="44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50" fillId="0" borderId="0"/>
    <xf numFmtId="1" fontId="50" fillId="0" borderId="0"/>
    <xf numFmtId="1" fontId="5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4">
    <xf numFmtId="0" fontId="0" fillId="0" borderId="0" xfId="0"/>
    <xf numFmtId="0" fontId="58" fillId="0" borderId="0" xfId="0" applyFont="1"/>
    <xf numFmtId="0" fontId="59" fillId="0" borderId="0" xfId="0" applyFont="1" applyAlignment="1">
      <alignment horizontal="center"/>
    </xf>
    <xf numFmtId="0" fontId="59" fillId="0" borderId="0" xfId="0" applyFont="1"/>
    <xf numFmtId="0" fontId="61" fillId="0" borderId="0" xfId="0" applyFont="1" applyFill="1" applyBorder="1" applyAlignment="1">
      <alignment horizontal="center"/>
    </xf>
    <xf numFmtId="1" fontId="56" fillId="0" borderId="0" xfId="512" applyFont="1"/>
    <xf numFmtId="0" fontId="56" fillId="0" borderId="0" xfId="512" applyNumberFormat="1" applyFont="1" applyAlignment="1">
      <alignment horizontal="center"/>
    </xf>
    <xf numFmtId="0" fontId="56" fillId="0" borderId="0" xfId="512" applyNumberFormat="1" applyFont="1"/>
    <xf numFmtId="1" fontId="69" fillId="0" borderId="0" xfId="512" applyFont="1" applyAlignment="1">
      <alignment horizontal="center"/>
    </xf>
    <xf numFmtId="173" fontId="36" fillId="0" borderId="16" xfId="586" applyNumberFormat="1" applyFont="1" applyFill="1" applyBorder="1" applyAlignment="1" applyProtection="1">
      <alignment horizontal="center"/>
    </xf>
    <xf numFmtId="177" fontId="36" fillId="0" borderId="8" xfId="586" applyNumberFormat="1" applyFont="1" applyFill="1" applyBorder="1" applyAlignment="1">
      <alignment horizontal="center"/>
    </xf>
    <xf numFmtId="1" fontId="56" fillId="0" borderId="0" xfId="512" applyFont="1" applyFill="1"/>
    <xf numFmtId="1" fontId="56" fillId="0" borderId="0" xfId="512" applyFont="1" applyBorder="1"/>
    <xf numFmtId="0" fontId="64" fillId="0" borderId="0" xfId="512" applyNumberFormat="1" applyFont="1" applyFill="1"/>
    <xf numFmtId="0" fontId="64" fillId="0" borderId="0" xfId="0" applyFont="1"/>
    <xf numFmtId="41" fontId="64" fillId="0" borderId="0" xfId="0" applyNumberFormat="1" applyFont="1"/>
    <xf numFmtId="0" fontId="70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6" xfId="0" applyFont="1" applyBorder="1" applyAlignment="1">
      <alignment horizontal="center"/>
    </xf>
    <xf numFmtId="0" fontId="67" fillId="0" borderId="0" xfId="0" applyFont="1"/>
    <xf numFmtId="0" fontId="67" fillId="0" borderId="0" xfId="0" applyFont="1" applyFill="1"/>
    <xf numFmtId="0" fontId="67" fillId="0" borderId="0" xfId="0" applyFont="1" applyBorder="1"/>
    <xf numFmtId="0" fontId="58" fillId="0" borderId="0" xfId="1199" applyFont="1"/>
    <xf numFmtId="0" fontId="59" fillId="0" borderId="0" xfId="1199" applyFont="1" applyAlignment="1">
      <alignment horizontal="center" vertical="center"/>
    </xf>
    <xf numFmtId="0" fontId="72" fillId="0" borderId="0" xfId="1199" applyFont="1" applyAlignment="1">
      <alignment horizontal="center" vertical="center"/>
    </xf>
    <xf numFmtId="0" fontId="72" fillId="0" borderId="0" xfId="1199" applyFont="1" applyFill="1" applyAlignment="1">
      <alignment horizontal="center"/>
    </xf>
    <xf numFmtId="43" fontId="58" fillId="0" borderId="0" xfId="1201" applyFont="1" applyFill="1"/>
    <xf numFmtId="0" fontId="58" fillId="0" borderId="0" xfId="1199" applyFont="1" applyFill="1"/>
    <xf numFmtId="0" fontId="58" fillId="25" borderId="0" xfId="1199" applyFont="1" applyFill="1"/>
    <xf numFmtId="0" fontId="66" fillId="0" borderId="0" xfId="1199" applyFont="1" applyAlignment="1">
      <alignment horizontal="center"/>
    </xf>
    <xf numFmtId="174" fontId="67" fillId="0" borderId="0" xfId="1201" applyNumberFormat="1" applyFont="1" applyBorder="1"/>
    <xf numFmtId="43" fontId="67" fillId="0" borderId="0" xfId="1199" applyNumberFormat="1" applyFont="1" applyBorder="1"/>
    <xf numFmtId="179" fontId="58" fillId="0" borderId="0" xfId="1199" applyNumberFormat="1" applyFont="1" applyBorder="1"/>
    <xf numFmtId="179" fontId="61" fillId="0" borderId="0" xfId="6" applyNumberFormat="1" applyFont="1" applyFill="1" applyBorder="1"/>
    <xf numFmtId="43" fontId="59" fillId="0" borderId="0" xfId="1201" applyFont="1" applyBorder="1"/>
    <xf numFmtId="179" fontId="58" fillId="0" borderId="0" xfId="1199" applyNumberFormat="1" applyFont="1"/>
    <xf numFmtId="174" fontId="66" fillId="0" borderId="0" xfId="1199" applyNumberFormat="1" applyFont="1" applyAlignment="1">
      <alignment horizontal="right"/>
    </xf>
    <xf numFmtId="0" fontId="66" fillId="0" borderId="0" xfId="1199" applyFont="1" applyAlignment="1">
      <alignment horizontal="right"/>
    </xf>
    <xf numFmtId="0" fontId="57" fillId="0" borderId="0" xfId="1199" applyFont="1"/>
    <xf numFmtId="0" fontId="74" fillId="0" borderId="0" xfId="1199" applyFont="1" applyAlignment="1">
      <alignment horizontal="center"/>
    </xf>
    <xf numFmtId="0" fontId="62" fillId="0" borderId="0" xfId="1199" applyFont="1" applyBorder="1" applyAlignment="1">
      <alignment horizontal="center"/>
    </xf>
    <xf numFmtId="0" fontId="62" fillId="0" borderId="0" xfId="1199" applyFont="1"/>
    <xf numFmtId="9" fontId="75" fillId="0" borderId="0" xfId="1200" applyFont="1" applyBorder="1" applyAlignment="1">
      <alignment horizontal="center"/>
    </xf>
    <xf numFmtId="0" fontId="71" fillId="0" borderId="4" xfId="1199" applyFont="1" applyBorder="1" applyAlignment="1">
      <alignment horizontal="center" vertical="center"/>
    </xf>
    <xf numFmtId="37" fontId="57" fillId="0" borderId="16" xfId="514" applyNumberFormat="1" applyFont="1" applyFill="1" applyBorder="1" applyAlignment="1" applyProtection="1">
      <alignment horizontal="center" vertical="center"/>
    </xf>
    <xf numFmtId="37" fontId="57" fillId="0" borderId="4" xfId="514" applyNumberFormat="1" applyFont="1" applyFill="1" applyBorder="1" applyAlignment="1" applyProtection="1">
      <alignment horizontal="center" vertical="center" wrapText="1"/>
    </xf>
    <xf numFmtId="0" fontId="71" fillId="0" borderId="4" xfId="1199" applyFont="1" applyBorder="1" applyAlignment="1">
      <alignment horizontal="center" vertical="center" wrapText="1"/>
    </xf>
    <xf numFmtId="3" fontId="56" fillId="0" borderId="16" xfId="564" applyNumberFormat="1" applyFont="1" applyFill="1" applyBorder="1"/>
    <xf numFmtId="0" fontId="62" fillId="0" borderId="16" xfId="1199" applyFont="1" applyFill="1" applyBorder="1" applyAlignment="1">
      <alignment horizontal="center"/>
    </xf>
    <xf numFmtId="0" fontId="62" fillId="0" borderId="0" xfId="1199" applyFont="1" applyFill="1" applyBorder="1" applyAlignment="1">
      <alignment horizontal="center"/>
    </xf>
    <xf numFmtId="174" fontId="62" fillId="0" borderId="0" xfId="1199" applyNumberFormat="1" applyFont="1" applyFill="1"/>
    <xf numFmtId="0" fontId="62" fillId="0" borderId="18" xfId="1199" applyFont="1" applyFill="1" applyBorder="1" applyAlignment="1">
      <alignment horizontal="center"/>
    </xf>
    <xf numFmtId="174" fontId="62" fillId="0" borderId="0" xfId="420" applyNumberFormat="1" applyFont="1" applyFill="1" applyBorder="1"/>
    <xf numFmtId="0" fontId="71" fillId="0" borderId="6" xfId="1199" applyFont="1" applyBorder="1"/>
    <xf numFmtId="37" fontId="61" fillId="0" borderId="4" xfId="514" applyNumberFormat="1" applyFont="1" applyFill="1" applyBorder="1" applyAlignment="1" applyProtection="1">
      <alignment horizontal="center" vertical="center" wrapText="1"/>
    </xf>
    <xf numFmtId="37" fontId="57" fillId="0" borderId="17" xfId="514" applyNumberFormat="1" applyFont="1" applyFill="1" applyBorder="1" applyAlignment="1" applyProtection="1">
      <alignment horizontal="center" vertical="center"/>
    </xf>
    <xf numFmtId="3" fontId="56" fillId="0" borderId="17" xfId="564" applyNumberFormat="1" applyFont="1" applyFill="1" applyBorder="1"/>
    <xf numFmtId="5" fontId="71" fillId="0" borderId="6" xfId="1199" applyNumberFormat="1" applyFont="1" applyBorder="1"/>
    <xf numFmtId="0" fontId="59" fillId="0" borderId="21" xfId="0" pivotButton="1" applyFont="1" applyBorder="1" applyAlignment="1">
      <alignment horizontal="center"/>
    </xf>
    <xf numFmtId="41" fontId="59" fillId="0" borderId="21" xfId="0" applyNumberFormat="1" applyFont="1" applyBorder="1" applyAlignment="1">
      <alignment horizontal="center" wrapText="1"/>
    </xf>
    <xf numFmtId="174" fontId="56" fillId="0" borderId="16" xfId="1" applyNumberFormat="1" applyFont="1" applyFill="1" applyBorder="1" applyAlignment="1">
      <alignment horizontal="right"/>
    </xf>
    <xf numFmtId="174" fontId="62" fillId="0" borderId="0" xfId="420" applyNumberFormat="1" applyFont="1" applyFill="1" applyBorder="1" applyAlignment="1">
      <alignment horizontal="right"/>
    </xf>
    <xf numFmtId="174" fontId="62" fillId="0" borderId="8" xfId="1" applyNumberFormat="1" applyFont="1" applyFill="1" applyBorder="1" applyAlignment="1">
      <alignment horizontal="right"/>
    </xf>
    <xf numFmtId="174" fontId="62" fillId="0" borderId="0" xfId="1" applyNumberFormat="1" applyFont="1" applyFill="1" applyBorder="1" applyAlignment="1">
      <alignment horizontal="right"/>
    </xf>
    <xf numFmtId="174" fontId="62" fillId="0" borderId="17" xfId="1" applyNumberFormat="1" applyFont="1" applyFill="1" applyBorder="1" applyAlignment="1">
      <alignment horizontal="right"/>
    </xf>
    <xf numFmtId="174" fontId="62" fillId="0" borderId="0" xfId="1201" applyNumberFormat="1" applyFont="1" applyFill="1" applyAlignment="1">
      <alignment horizontal="right"/>
    </xf>
    <xf numFmtId="174" fontId="62" fillId="0" borderId="0" xfId="1199" applyNumberFormat="1" applyFont="1" applyFill="1" applyAlignment="1">
      <alignment horizontal="right"/>
    </xf>
    <xf numFmtId="174" fontId="56" fillId="0" borderId="8" xfId="1" applyNumberFormat="1" applyFont="1" applyBorder="1" applyAlignment="1">
      <alignment horizontal="right"/>
    </xf>
    <xf numFmtId="174" fontId="56" fillId="0" borderId="0" xfId="1199" applyNumberFormat="1" applyFont="1" applyFill="1" applyBorder="1" applyAlignment="1">
      <alignment horizontal="right"/>
    </xf>
    <xf numFmtId="174" fontId="62" fillId="0" borderId="16" xfId="1" applyNumberFormat="1" applyFont="1" applyFill="1" applyBorder="1" applyAlignment="1">
      <alignment horizontal="right"/>
    </xf>
    <xf numFmtId="0" fontId="62" fillId="0" borderId="0" xfId="1199" applyFont="1" applyFill="1" applyAlignment="1">
      <alignment horizontal="right"/>
    </xf>
    <xf numFmtId="174" fontId="67" fillId="0" borderId="8" xfId="1" applyNumberFormat="1" applyFont="1" applyBorder="1" applyAlignment="1">
      <alignment horizontal="right"/>
    </xf>
    <xf numFmtId="174" fontId="67" fillId="0" borderId="17" xfId="1" applyNumberFormat="1" applyFont="1" applyBorder="1" applyAlignment="1">
      <alignment horizontal="right"/>
    </xf>
    <xf numFmtId="37" fontId="36" fillId="0" borderId="13" xfId="586" applyNumberFormat="1" applyFont="1" applyFill="1" applyBorder="1" applyAlignment="1" applyProtection="1">
      <alignment horizontal="center"/>
    </xf>
    <xf numFmtId="37" fontId="36" fillId="0" borderId="14" xfId="586" applyNumberFormat="1" applyFont="1" applyFill="1" applyBorder="1" applyAlignment="1" applyProtection="1">
      <alignment horizontal="center"/>
    </xf>
    <xf numFmtId="176" fontId="36" fillId="0" borderId="15" xfId="586" applyNumberFormat="1" applyFont="1" applyFill="1" applyBorder="1" applyAlignment="1" applyProtection="1">
      <alignment horizontal="center"/>
    </xf>
    <xf numFmtId="1" fontId="36" fillId="0" borderId="16" xfId="514" applyFont="1" applyFill="1" applyBorder="1" applyAlignment="1">
      <alignment horizontal="center"/>
    </xf>
    <xf numFmtId="37" fontId="36" fillId="0" borderId="8" xfId="586" applyNumberFormat="1" applyFont="1" applyFill="1" applyBorder="1" applyAlignment="1" applyProtection="1">
      <alignment horizontal="center"/>
    </xf>
    <xf numFmtId="176" fontId="36" fillId="0" borderId="17" xfId="586" applyNumberFormat="1" applyFont="1" applyFill="1" applyBorder="1" applyAlignment="1" applyProtection="1">
      <alignment horizontal="center"/>
    </xf>
    <xf numFmtId="37" fontId="36" fillId="0" borderId="18" xfId="586" applyNumberFormat="1" applyFont="1" applyFill="1" applyBorder="1" applyAlignment="1" applyProtection="1">
      <alignment horizontal="center"/>
    </xf>
    <xf numFmtId="37" fontId="36" fillId="0" borderId="19" xfId="586" applyNumberFormat="1" applyFont="1" applyFill="1" applyBorder="1" applyAlignment="1" applyProtection="1">
      <alignment horizontal="center"/>
    </xf>
    <xf numFmtId="0" fontId="36" fillId="0" borderId="0" xfId="512" applyNumberFormat="1" applyFont="1"/>
    <xf numFmtId="0" fontId="36" fillId="0" borderId="0" xfId="603" applyNumberFormat="1" applyFont="1" applyFill="1" applyAlignment="1">
      <alignment horizontal="center"/>
    </xf>
    <xf numFmtId="0" fontId="36" fillId="0" borderId="0" xfId="603" applyNumberFormat="1" applyFont="1" applyFill="1"/>
    <xf numFmtId="176" fontId="36" fillId="0" borderId="20" xfId="586" quotePrefix="1" applyNumberFormat="1" applyFont="1" applyFill="1" applyBorder="1" applyAlignment="1" applyProtection="1">
      <alignment horizontal="center"/>
      <protection locked="0"/>
    </xf>
    <xf numFmtId="37" fontId="58" fillId="0" borderId="0" xfId="0" applyNumberFormat="1" applyFont="1" applyAlignment="1">
      <alignment horizontal="right"/>
    </xf>
    <xf numFmtId="179" fontId="58" fillId="0" borderId="0" xfId="1971" applyNumberFormat="1" applyFont="1" applyAlignment="1">
      <alignment horizontal="right"/>
    </xf>
    <xf numFmtId="179" fontId="56" fillId="0" borderId="16" xfId="1971" applyNumberFormat="1" applyFont="1" applyFill="1" applyBorder="1" applyAlignment="1">
      <alignment horizontal="right"/>
    </xf>
    <xf numFmtId="179" fontId="62" fillId="0" borderId="8" xfId="1971" applyNumberFormat="1" applyFont="1" applyFill="1" applyBorder="1" applyAlignment="1">
      <alignment horizontal="right"/>
    </xf>
    <xf numFmtId="179" fontId="62" fillId="0" borderId="0" xfId="1971" applyNumberFormat="1" applyFont="1" applyFill="1" applyBorder="1" applyAlignment="1">
      <alignment horizontal="right"/>
    </xf>
    <xf numFmtId="179" fontId="62" fillId="0" borderId="17" xfId="1971" applyNumberFormat="1" applyFont="1" applyFill="1" applyBorder="1" applyAlignment="1">
      <alignment horizontal="right"/>
    </xf>
    <xf numFmtId="179" fontId="62" fillId="0" borderId="16" xfId="1971" applyNumberFormat="1" applyFont="1" applyFill="1" applyBorder="1" applyAlignment="1">
      <alignment horizontal="right"/>
    </xf>
    <xf numFmtId="179" fontId="71" fillId="0" borderId="6" xfId="1971" applyNumberFormat="1" applyFont="1" applyBorder="1" applyAlignment="1">
      <alignment horizontal="right"/>
    </xf>
    <xf numFmtId="179" fontId="59" fillId="0" borderId="6" xfId="1971" applyNumberFormat="1" applyFont="1" applyBorder="1" applyAlignment="1">
      <alignment horizontal="right"/>
    </xf>
    <xf numFmtId="0" fontId="58" fillId="0" borderId="0" xfId="0" applyFont="1" applyFill="1"/>
    <xf numFmtId="0" fontId="58" fillId="0" borderId="0" xfId="0" applyFont="1" applyAlignment="1">
      <alignment horizontal="left" indent="1"/>
    </xf>
    <xf numFmtId="0" fontId="61" fillId="0" borderId="7" xfId="0" applyFont="1" applyFill="1" applyBorder="1" applyAlignment="1">
      <alignment horizontal="center"/>
    </xf>
    <xf numFmtId="42" fontId="59" fillId="0" borderId="6" xfId="1" applyNumberFormat="1" applyFont="1" applyFill="1" applyBorder="1" applyAlignment="1">
      <alignment horizontal="right"/>
    </xf>
    <xf numFmtId="42" fontId="59" fillId="0" borderId="0" xfId="1" applyNumberFormat="1" applyFont="1" applyFill="1" applyBorder="1" applyAlignment="1">
      <alignment horizontal="right"/>
    </xf>
    <xf numFmtId="180" fontId="59" fillId="0" borderId="0" xfId="1" applyNumberFormat="1" applyFont="1" applyFill="1" applyBorder="1" applyAlignment="1">
      <alignment horizontal="right"/>
    </xf>
    <xf numFmtId="174" fontId="67" fillId="0" borderId="0" xfId="1" applyNumberFormat="1" applyFont="1" applyBorder="1" applyAlignment="1">
      <alignment horizontal="right"/>
    </xf>
    <xf numFmtId="0" fontId="59" fillId="0" borderId="6" xfId="0" applyFont="1" applyFill="1" applyBorder="1" applyAlignment="1">
      <alignment horizontal="left"/>
    </xf>
    <xf numFmtId="0" fontId="67" fillId="0" borderId="14" xfId="0" applyFont="1" applyBorder="1"/>
    <xf numFmtId="0" fontId="67" fillId="0" borderId="15" xfId="0" applyFont="1" applyBorder="1"/>
    <xf numFmtId="179" fontId="67" fillId="0" borderId="8" xfId="1971" applyNumberFormat="1" applyFont="1" applyBorder="1" applyAlignment="1">
      <alignment horizontal="right"/>
    </xf>
    <xf numFmtId="179" fontId="67" fillId="0" borderId="17" xfId="1971" applyNumberFormat="1" applyFont="1" applyBorder="1" applyAlignment="1">
      <alignment horizontal="right"/>
    </xf>
    <xf numFmtId="174" fontId="67" fillId="0" borderId="19" xfId="1" applyNumberFormat="1" applyFont="1" applyBorder="1" applyAlignment="1">
      <alignment horizontal="right"/>
    </xf>
    <xf numFmtId="174" fontId="67" fillId="0" borderId="20" xfId="1" applyNumberFormat="1" applyFont="1" applyBorder="1" applyAlignment="1">
      <alignment horizontal="right"/>
    </xf>
    <xf numFmtId="174" fontId="67" fillId="0" borderId="8" xfId="1" applyNumberFormat="1" applyFont="1" applyBorder="1"/>
    <xf numFmtId="174" fontId="67" fillId="0" borderId="17" xfId="1" applyNumberFormat="1" applyFont="1" applyBorder="1"/>
    <xf numFmtId="9" fontId="67" fillId="0" borderId="0" xfId="1197" applyFont="1"/>
    <xf numFmtId="0" fontId="62" fillId="0" borderId="0" xfId="0" applyFont="1" applyAlignment="1">
      <alignment wrapText="1"/>
    </xf>
    <xf numFmtId="0" fontId="65" fillId="0" borderId="0" xfId="0" applyFont="1" applyFill="1" applyBorder="1" applyAlignment="1">
      <alignment horizontal="left"/>
    </xf>
    <xf numFmtId="43" fontId="59" fillId="0" borderId="14" xfId="0" applyNumberFormat="1" applyFont="1" applyFill="1" applyBorder="1"/>
    <xf numFmtId="43" fontId="59" fillId="0" borderId="15" xfId="0" applyNumberFormat="1" applyFont="1" applyFill="1" applyBorder="1"/>
    <xf numFmtId="0" fontId="58" fillId="0" borderId="0" xfId="0" applyFont="1" applyFill="1" applyBorder="1" applyAlignment="1">
      <alignment horizontal="left" indent="1"/>
    </xf>
    <xf numFmtId="179" fontId="58" fillId="0" borderId="8" xfId="1971" applyNumberFormat="1" applyFont="1" applyFill="1" applyBorder="1"/>
    <xf numFmtId="179" fontId="58" fillId="0" borderId="17" xfId="1971" applyNumberFormat="1" applyFont="1" applyFill="1" applyBorder="1"/>
    <xf numFmtId="0" fontId="58" fillId="0" borderId="0" xfId="0" applyFont="1" applyFill="1" applyAlignment="1">
      <alignment horizontal="left" indent="1"/>
    </xf>
    <xf numFmtId="0" fontId="79" fillId="0" borderId="0" xfId="0" applyFont="1"/>
    <xf numFmtId="0" fontId="56" fillId="0" borderId="0" xfId="0" quotePrefix="1" applyFont="1" applyAlignment="1">
      <alignment horizontal="left"/>
    </xf>
    <xf numFmtId="0" fontId="61" fillId="0" borderId="0" xfId="0" applyFont="1" applyAlignment="1"/>
    <xf numFmtId="0" fontId="67" fillId="0" borderId="0" xfId="0" applyFont="1" applyAlignment="1"/>
    <xf numFmtId="0" fontId="62" fillId="0" borderId="0" xfId="0" applyFont="1" applyAlignment="1">
      <alignment horizontal="left"/>
    </xf>
    <xf numFmtId="0" fontId="67" fillId="0" borderId="0" xfId="0" applyFont="1" applyFill="1" applyBorder="1"/>
    <xf numFmtId="174" fontId="67" fillId="0" borderId="8" xfId="1" applyNumberFormat="1" applyFont="1" applyFill="1" applyBorder="1" applyAlignment="1">
      <alignment horizontal="right"/>
    </xf>
    <xf numFmtId="174" fontId="67" fillId="0" borderId="17" xfId="1" applyNumberFormat="1" applyFont="1" applyFill="1" applyBorder="1" applyAlignment="1">
      <alignment horizontal="right"/>
    </xf>
    <xf numFmtId="0" fontId="68" fillId="0" borderId="0" xfId="0" applyFont="1" applyFill="1" applyBorder="1"/>
    <xf numFmtId="0" fontId="56" fillId="0" borderId="0" xfId="603" applyNumberFormat="1" applyFont="1" applyFill="1"/>
    <xf numFmtId="0" fontId="56" fillId="0" borderId="0" xfId="0" applyFont="1" applyFill="1" applyBorder="1"/>
    <xf numFmtId="0" fontId="56" fillId="0" borderId="0" xfId="0" applyFont="1" applyFill="1" applyAlignment="1">
      <alignment horizontal="left"/>
    </xf>
    <xf numFmtId="0" fontId="36" fillId="0" borderId="16" xfId="603" applyNumberFormat="1" applyFont="1" applyFill="1" applyBorder="1"/>
    <xf numFmtId="181" fontId="36" fillId="0" borderId="17" xfId="223" applyNumberFormat="1" applyFont="1" applyFill="1" applyBorder="1" applyAlignment="1">
      <alignment horizontal="center"/>
    </xf>
    <xf numFmtId="0" fontId="64" fillId="0" borderId="0" xfId="512" applyNumberFormat="1" applyFont="1" applyFill="1" applyAlignment="1">
      <alignment horizontal="center"/>
    </xf>
    <xf numFmtId="173" fontId="36" fillId="0" borderId="18" xfId="586" applyNumberFormat="1" applyFont="1" applyFill="1" applyBorder="1" applyAlignment="1" applyProtection="1">
      <alignment horizontal="center"/>
    </xf>
    <xf numFmtId="177" fontId="36" fillId="0" borderId="19" xfId="586" applyNumberFormat="1" applyFont="1" applyFill="1" applyBorder="1" applyAlignment="1">
      <alignment horizontal="center"/>
    </xf>
    <xf numFmtId="181" fontId="36" fillId="0" borderId="20" xfId="223" applyNumberFormat="1" applyFont="1" applyFill="1" applyBorder="1" applyAlignment="1">
      <alignment horizontal="center"/>
    </xf>
    <xf numFmtId="0" fontId="56" fillId="0" borderId="0" xfId="603" applyNumberFormat="1" applyFont="1" applyFill="1" applyAlignment="1">
      <alignment horizontal="center"/>
    </xf>
    <xf numFmtId="0" fontId="36" fillId="0" borderId="0" xfId="512" applyNumberFormat="1" applyFont="1" applyFill="1"/>
    <xf numFmtId="0" fontId="36" fillId="0" borderId="0" xfId="512" applyNumberFormat="1" applyFont="1" applyFill="1" applyAlignment="1">
      <alignment horizontal="center"/>
    </xf>
    <xf numFmtId="0" fontId="36" fillId="0" borderId="0" xfId="512" applyNumberFormat="1" applyFont="1" applyFill="1" applyBorder="1"/>
    <xf numFmtId="0" fontId="36" fillId="0" borderId="0" xfId="512" applyNumberFormat="1" applyFont="1" applyFill="1" applyBorder="1" applyAlignment="1">
      <alignment horizontal="center"/>
    </xf>
    <xf numFmtId="0" fontId="36" fillId="0" borderId="0" xfId="512" applyNumberFormat="1" applyFont="1" applyAlignment="1">
      <alignment horizontal="center"/>
    </xf>
    <xf numFmtId="0" fontId="62" fillId="0" borderId="16" xfId="0" applyFont="1" applyFill="1" applyBorder="1" applyAlignment="1">
      <alignment horizontal="left" indent="1"/>
    </xf>
    <xf numFmtId="0" fontId="62" fillId="0" borderId="18" xfId="0" applyFont="1" applyFill="1" applyBorder="1" applyAlignment="1">
      <alignment horizontal="left" indent="1"/>
    </xf>
    <xf numFmtId="174" fontId="62" fillId="0" borderId="8" xfId="1" applyNumberFormat="1" applyFont="1" applyBorder="1" applyAlignment="1">
      <alignment horizontal="center"/>
    </xf>
    <xf numFmtId="174" fontId="62" fillId="0" borderId="0" xfId="1" applyNumberFormat="1" applyFont="1" applyBorder="1" applyAlignment="1">
      <alignment horizontal="center"/>
    </xf>
    <xf numFmtId="174" fontId="56" fillId="0" borderId="17" xfId="1" applyNumberFormat="1" applyFont="1" applyBorder="1" applyAlignment="1">
      <alignment horizontal="right"/>
    </xf>
    <xf numFmtId="174" fontId="62" fillId="0" borderId="8" xfId="1" applyNumberFormat="1" applyFont="1" applyBorder="1" applyAlignment="1">
      <alignment horizontal="right"/>
    </xf>
    <xf numFmtId="174" fontId="62" fillId="0" borderId="0" xfId="1" applyNumberFormat="1" applyFont="1" applyBorder="1" applyAlignment="1">
      <alignment horizontal="right"/>
    </xf>
    <xf numFmtId="174" fontId="62" fillId="0" borderId="19" xfId="1" applyNumberFormat="1" applyFont="1" applyFill="1" applyBorder="1" applyAlignment="1">
      <alignment horizontal="right"/>
    </xf>
    <xf numFmtId="174" fontId="62" fillId="0" borderId="7" xfId="1" applyNumberFormat="1" applyFont="1" applyFill="1" applyBorder="1" applyAlignment="1">
      <alignment horizontal="right"/>
    </xf>
    <xf numFmtId="174" fontId="62" fillId="0" borderId="20" xfId="1" applyNumberFormat="1" applyFont="1" applyFill="1" applyBorder="1" applyAlignment="1">
      <alignment horizontal="right"/>
    </xf>
    <xf numFmtId="174" fontId="56" fillId="0" borderId="16" xfId="1" applyNumberFormat="1" applyFont="1" applyBorder="1" applyAlignment="1">
      <alignment horizontal="right"/>
    </xf>
    <xf numFmtId="174" fontId="56" fillId="0" borderId="18" xfId="1" applyNumberFormat="1" applyFont="1" applyFill="1" applyBorder="1" applyAlignment="1">
      <alignment horizontal="right"/>
    </xf>
    <xf numFmtId="0" fontId="71" fillId="0" borderId="4" xfId="3609" applyFont="1" applyBorder="1" applyAlignment="1">
      <alignment horizontal="center" vertical="center" wrapText="1"/>
    </xf>
    <xf numFmtId="43" fontId="58" fillId="0" borderId="0" xfId="1" applyFont="1"/>
    <xf numFmtId="43" fontId="58" fillId="0" borderId="0" xfId="1199" applyNumberFormat="1" applyFont="1"/>
    <xf numFmtId="43" fontId="58" fillId="0" borderId="7" xfId="1" applyFont="1" applyBorder="1"/>
    <xf numFmtId="0" fontId="71" fillId="0" borderId="4" xfId="3609" applyFont="1" applyFill="1" applyBorder="1" applyAlignment="1">
      <alignment horizontal="center" vertical="center" wrapText="1"/>
    </xf>
    <xf numFmtId="179" fontId="56" fillId="0" borderId="8" xfId="1971" applyNumberFormat="1" applyFont="1" applyBorder="1" applyAlignment="1">
      <alignment horizontal="right"/>
    </xf>
    <xf numFmtId="174" fontId="56" fillId="0" borderId="19" xfId="1" applyNumberFormat="1" applyFont="1" applyBorder="1" applyAlignment="1">
      <alignment horizontal="right"/>
    </xf>
    <xf numFmtId="174" fontId="62" fillId="0" borderId="16" xfId="1" applyNumberFormat="1" applyFont="1" applyBorder="1" applyAlignment="1">
      <alignment horizontal="right"/>
    </xf>
    <xf numFmtId="174" fontId="62" fillId="0" borderId="18" xfId="1" applyNumberFormat="1" applyFont="1" applyFill="1" applyBorder="1" applyAlignment="1">
      <alignment horizontal="right"/>
    </xf>
    <xf numFmtId="43" fontId="67" fillId="0" borderId="0" xfId="0" applyNumberFormat="1" applyFont="1"/>
    <xf numFmtId="174" fontId="62" fillId="0" borderId="0" xfId="1199" applyNumberFormat="1" applyFont="1" applyFill="1" applyBorder="1"/>
    <xf numFmtId="0" fontId="58" fillId="0" borderId="0" xfId="1199" applyFont="1" applyFill="1" applyBorder="1"/>
    <xf numFmtId="0" fontId="58" fillId="0" borderId="0" xfId="1199" applyFont="1" applyBorder="1"/>
    <xf numFmtId="174" fontId="58" fillId="0" borderId="0" xfId="1" applyNumberFormat="1" applyFont="1" applyFill="1" applyAlignment="1">
      <alignment horizontal="right"/>
    </xf>
    <xf numFmtId="0" fontId="56" fillId="0" borderId="0" xfId="0" quotePrefix="1" applyFont="1" applyAlignment="1">
      <alignment horizontal="left"/>
    </xf>
    <xf numFmtId="0" fontId="76" fillId="26" borderId="16" xfId="0" applyFont="1" applyFill="1" applyBorder="1" applyAlignment="1">
      <alignment horizontal="left"/>
    </xf>
    <xf numFmtId="179" fontId="56" fillId="26" borderId="16" xfId="1971" applyNumberFormat="1" applyFont="1" applyFill="1" applyBorder="1" applyAlignment="1">
      <alignment horizontal="right"/>
    </xf>
    <xf numFmtId="0" fontId="62" fillId="26" borderId="16" xfId="1199" applyFont="1" applyFill="1" applyBorder="1" applyAlignment="1">
      <alignment horizontal="center"/>
    </xf>
    <xf numFmtId="179" fontId="62" fillId="26" borderId="8" xfId="1971" applyNumberFormat="1" applyFont="1" applyFill="1" applyBorder="1" applyAlignment="1">
      <alignment horizontal="right"/>
    </xf>
    <xf numFmtId="179" fontId="62" fillId="26" borderId="0" xfId="1971" applyNumberFormat="1" applyFont="1" applyFill="1" applyBorder="1" applyAlignment="1">
      <alignment horizontal="right"/>
    </xf>
    <xf numFmtId="179" fontId="62" fillId="26" borderId="17" xfId="1971" applyNumberFormat="1" applyFont="1" applyFill="1" applyBorder="1" applyAlignment="1">
      <alignment horizontal="right"/>
    </xf>
    <xf numFmtId="179" fontId="56" fillId="26" borderId="14" xfId="1971" applyNumberFormat="1" applyFont="1" applyFill="1" applyBorder="1" applyAlignment="1">
      <alignment horizontal="right"/>
    </xf>
    <xf numFmtId="179" fontId="62" fillId="26" borderId="15" xfId="1971" applyNumberFormat="1" applyFont="1" applyFill="1" applyBorder="1" applyAlignment="1">
      <alignment horizontal="right"/>
    </xf>
    <xf numFmtId="179" fontId="62" fillId="26" borderId="16" xfId="1971" applyNumberFormat="1" applyFont="1" applyFill="1" applyBorder="1" applyAlignment="1">
      <alignment horizontal="right"/>
    </xf>
    <xf numFmtId="0" fontId="72" fillId="26" borderId="0" xfId="1199" applyFont="1" applyFill="1" applyAlignment="1">
      <alignment horizontal="center"/>
    </xf>
    <xf numFmtId="43" fontId="58" fillId="26" borderId="0" xfId="1201" applyFont="1" applyFill="1"/>
    <xf numFmtId="0" fontId="58" fillId="26" borderId="0" xfId="1199" applyFont="1" applyFill="1"/>
    <xf numFmtId="174" fontId="56" fillId="26" borderId="16" xfId="1" applyNumberFormat="1" applyFont="1" applyFill="1" applyBorder="1" applyAlignment="1">
      <alignment horizontal="right"/>
    </xf>
    <xf numFmtId="174" fontId="62" fillId="26" borderId="8" xfId="1" applyNumberFormat="1" applyFont="1" applyFill="1" applyBorder="1" applyAlignment="1">
      <alignment horizontal="right"/>
    </xf>
    <xf numFmtId="174" fontId="62" fillId="26" borderId="0" xfId="1" applyNumberFormat="1" applyFont="1" applyFill="1" applyBorder="1" applyAlignment="1">
      <alignment horizontal="right"/>
    </xf>
    <xf numFmtId="174" fontId="62" fillId="26" borderId="17" xfId="1" applyNumberFormat="1" applyFont="1" applyFill="1" applyBorder="1" applyAlignment="1">
      <alignment horizontal="right"/>
    </xf>
    <xf numFmtId="174" fontId="56" fillId="26" borderId="8" xfId="1" applyNumberFormat="1" applyFont="1" applyFill="1" applyBorder="1" applyAlignment="1">
      <alignment horizontal="right"/>
    </xf>
    <xf numFmtId="174" fontId="62" fillId="26" borderId="16" xfId="1" applyNumberFormat="1" applyFont="1" applyFill="1" applyBorder="1" applyAlignment="1">
      <alignment horizontal="right"/>
    </xf>
    <xf numFmtId="0" fontId="76" fillId="26" borderId="13" xfId="0" applyFont="1" applyFill="1" applyBorder="1" applyAlignment="1">
      <alignment horizontal="left"/>
    </xf>
    <xf numFmtId="0" fontId="74" fillId="0" borderId="0" xfId="1199" applyFont="1" applyFill="1" applyAlignment="1">
      <alignment horizontal="center"/>
    </xf>
    <xf numFmtId="0" fontId="62" fillId="0" borderId="0" xfId="1199" applyFont="1" applyFill="1"/>
    <xf numFmtId="0" fontId="62" fillId="0" borderId="0" xfId="1199" applyFont="1" applyFill="1" applyBorder="1"/>
    <xf numFmtId="0" fontId="71" fillId="0" borderId="6" xfId="1199" applyFont="1" applyFill="1" applyBorder="1"/>
    <xf numFmtId="5" fontId="71" fillId="0" borderId="6" xfId="1199" applyNumberFormat="1" applyFont="1" applyFill="1" applyBorder="1"/>
    <xf numFmtId="0" fontId="71" fillId="0" borderId="0" xfId="1199" applyFont="1" applyFill="1" applyBorder="1" applyAlignment="1">
      <alignment horizontal="center" vertical="center" wrapText="1"/>
    </xf>
    <xf numFmtId="0" fontId="71" fillId="0" borderId="17" xfId="1199" applyFont="1" applyFill="1" applyBorder="1" applyAlignment="1">
      <alignment horizontal="center" vertical="center"/>
    </xf>
    <xf numFmtId="0" fontId="66" fillId="0" borderId="0" xfId="1199" applyFont="1" applyFill="1" applyAlignment="1">
      <alignment horizontal="center"/>
    </xf>
    <xf numFmtId="0" fontId="71" fillId="0" borderId="0" xfId="1199" applyFont="1" applyFill="1" applyAlignment="1">
      <alignment horizontal="center" vertical="center"/>
    </xf>
    <xf numFmtId="179" fontId="56" fillId="0" borderId="8" xfId="1971" applyNumberFormat="1" applyFont="1" applyFill="1" applyBorder="1" applyAlignment="1">
      <alignment horizontal="right"/>
    </xf>
    <xf numFmtId="174" fontId="56" fillId="0" borderId="8" xfId="1" applyNumberFormat="1" applyFont="1" applyFill="1" applyBorder="1" applyAlignment="1">
      <alignment horizontal="right"/>
    </xf>
    <xf numFmtId="174" fontId="62" fillId="0" borderId="8" xfId="1" applyNumberFormat="1" applyFont="1" applyFill="1" applyBorder="1" applyAlignment="1">
      <alignment horizontal="center"/>
    </xf>
    <xf numFmtId="174" fontId="62" fillId="0" borderId="0" xfId="1" applyNumberFormat="1" applyFont="1" applyFill="1" applyBorder="1" applyAlignment="1">
      <alignment horizontal="center"/>
    </xf>
    <xf numFmtId="174" fontId="56" fillId="0" borderId="17" xfId="1" applyNumberFormat="1" applyFont="1" applyFill="1" applyBorder="1" applyAlignment="1">
      <alignment horizontal="right"/>
    </xf>
    <xf numFmtId="174" fontId="56" fillId="0" borderId="19" xfId="1" applyNumberFormat="1" applyFont="1" applyFill="1" applyBorder="1" applyAlignment="1">
      <alignment horizontal="right"/>
    </xf>
    <xf numFmtId="179" fontId="71" fillId="0" borderId="6" xfId="1971" applyNumberFormat="1" applyFont="1" applyFill="1" applyBorder="1" applyAlignment="1">
      <alignment horizontal="right"/>
    </xf>
    <xf numFmtId="174" fontId="67" fillId="0" borderId="0" xfId="1201" applyNumberFormat="1" applyFont="1" applyFill="1" applyBorder="1"/>
    <xf numFmtId="0" fontId="66" fillId="0" borderId="0" xfId="1199" applyFont="1" applyFill="1" applyAlignment="1">
      <alignment horizontal="right"/>
    </xf>
    <xf numFmtId="174" fontId="66" fillId="0" borderId="0" xfId="1199" applyNumberFormat="1" applyFont="1" applyFill="1" applyAlignment="1">
      <alignment horizontal="right"/>
    </xf>
    <xf numFmtId="43" fontId="67" fillId="0" borderId="0" xfId="1199" applyNumberFormat="1" applyFont="1" applyFill="1" applyBorder="1"/>
    <xf numFmtId="43" fontId="58" fillId="0" borderId="0" xfId="1199" applyNumberFormat="1" applyFont="1" applyFill="1"/>
    <xf numFmtId="0" fontId="58" fillId="0" borderId="0" xfId="0" applyFont="1" applyFill="1" applyAlignment="1">
      <alignment horizontal="left" vertical="top"/>
    </xf>
    <xf numFmtId="0" fontId="56" fillId="0" borderId="0" xfId="0" quotePrefix="1" applyFont="1" applyAlignment="1">
      <alignment horizontal="left"/>
    </xf>
    <xf numFmtId="174" fontId="58" fillId="0" borderId="8" xfId="0" applyNumberFormat="1" applyFont="1" applyFill="1" applyBorder="1"/>
    <xf numFmtId="174" fontId="58" fillId="0" borderId="17" xfId="0" applyNumberFormat="1" applyFont="1" applyFill="1" applyBorder="1"/>
    <xf numFmtId="174" fontId="59" fillId="0" borderId="8" xfId="0" applyNumberFormat="1" applyFont="1" applyFill="1" applyBorder="1"/>
    <xf numFmtId="174" fontId="59" fillId="0" borderId="17" xfId="0" applyNumberFormat="1" applyFont="1" applyFill="1" applyBorder="1"/>
    <xf numFmtId="174" fontId="58" fillId="0" borderId="19" xfId="0" applyNumberFormat="1" applyFont="1" applyFill="1" applyBorder="1"/>
    <xf numFmtId="174" fontId="58" fillId="0" borderId="20" xfId="0" applyNumberFormat="1" applyFont="1" applyFill="1" applyBorder="1"/>
    <xf numFmtId="174" fontId="58" fillId="0" borderId="0" xfId="0" applyNumberFormat="1" applyFont="1"/>
    <xf numFmtId="174" fontId="59" fillId="0" borderId="6" xfId="0" applyNumberFormat="1" applyFont="1" applyFill="1" applyBorder="1"/>
    <xf numFmtId="174" fontId="67" fillId="0" borderId="8" xfId="0" applyNumberFormat="1" applyFont="1" applyBorder="1"/>
    <xf numFmtId="174" fontId="67" fillId="0" borderId="17" xfId="0" applyNumberFormat="1" applyFont="1" applyBorder="1"/>
    <xf numFmtId="174" fontId="67" fillId="0" borderId="0" xfId="0" applyNumberFormat="1" applyFont="1" applyBorder="1"/>
    <xf numFmtId="174" fontId="67" fillId="0" borderId="0" xfId="0" applyNumberFormat="1" applyFont="1"/>
    <xf numFmtId="178" fontId="61" fillId="0" borderId="12" xfId="1197" applyNumberFormat="1" applyFont="1" applyFill="1" applyBorder="1"/>
    <xf numFmtId="0" fontId="59" fillId="0" borderId="0" xfId="1199" applyFont="1" applyFill="1" applyAlignment="1">
      <alignment horizontal="center" vertical="center"/>
    </xf>
    <xf numFmtId="0" fontId="70" fillId="0" borderId="0" xfId="0" applyFont="1"/>
    <xf numFmtId="0" fontId="68" fillId="0" borderId="0" xfId="1199" applyFont="1" applyBorder="1"/>
    <xf numFmtId="0" fontId="59" fillId="0" borderId="0" xfId="0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9" fillId="0" borderId="7" xfId="0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9" fillId="0" borderId="0" xfId="0" applyFont="1" applyFill="1"/>
    <xf numFmtId="0" fontId="56" fillId="0" borderId="0" xfId="0" quotePrefix="1" applyFont="1" applyFill="1"/>
    <xf numFmtId="179" fontId="58" fillId="0" borderId="0" xfId="1971" applyNumberFormat="1" applyFont="1" applyFill="1"/>
    <xf numFmtId="0" fontId="56" fillId="0" borderId="0" xfId="0" applyFont="1" applyFill="1"/>
    <xf numFmtId="37" fontId="58" fillId="0" borderId="0" xfId="0" applyNumberFormat="1" applyFont="1" applyFill="1" applyBorder="1"/>
    <xf numFmtId="37" fontId="58" fillId="0" borderId="7" xfId="0" applyNumberFormat="1" applyFont="1" applyFill="1" applyBorder="1"/>
    <xf numFmtId="0" fontId="60" fillId="0" borderId="0" xfId="0" applyFont="1" applyFill="1" applyAlignment="1">
      <alignment horizontal="left"/>
    </xf>
    <xf numFmtId="0" fontId="58" fillId="0" borderId="0" xfId="0" applyFont="1" applyFill="1" applyAlignment="1">
      <alignment horizontal="center"/>
    </xf>
    <xf numFmtId="0" fontId="60" fillId="0" borderId="0" xfId="0" applyFont="1" applyFill="1" applyAlignment="1">
      <alignment horizontal="left" wrapText="1"/>
    </xf>
    <xf numFmtId="44" fontId="58" fillId="0" borderId="0" xfId="0" applyNumberFormat="1" applyFont="1" applyFill="1"/>
    <xf numFmtId="0" fontId="61" fillId="0" borderId="0" xfId="0" applyFont="1" applyFill="1"/>
    <xf numFmtId="0" fontId="58" fillId="0" borderId="0" xfId="0" applyFont="1" applyFill="1" applyAlignment="1">
      <alignment wrapText="1"/>
    </xf>
    <xf numFmtId="0" fontId="81" fillId="0" borderId="0" xfId="0" applyFont="1" applyFill="1"/>
    <xf numFmtId="0" fontId="78" fillId="0" borderId="0" xfId="0" applyFont="1" applyFill="1"/>
    <xf numFmtId="0" fontId="80" fillId="0" borderId="0" xfId="0" applyFont="1" applyFill="1" applyAlignment="1">
      <alignment horizontal="center"/>
    </xf>
    <xf numFmtId="174" fontId="80" fillId="0" borderId="0" xfId="1" applyNumberFormat="1" applyFont="1" applyFill="1"/>
    <xf numFmtId="0" fontId="64" fillId="0" borderId="0" xfId="0" applyFont="1" applyAlignment="1">
      <alignment horizontal="center"/>
    </xf>
    <xf numFmtId="0" fontId="61" fillId="0" borderId="0" xfId="0" applyFont="1" applyFill="1" applyAlignment="1">
      <alignment horizontal="center"/>
    </xf>
    <xf numFmtId="0" fontId="64" fillId="0" borderId="0" xfId="0" applyFont="1" applyAlignment="1">
      <alignment horizontal="center"/>
    </xf>
    <xf numFmtId="0" fontId="61" fillId="0" borderId="0" xfId="0" applyFont="1" applyBorder="1" applyAlignment="1">
      <alignment vertical="center"/>
    </xf>
    <xf numFmtId="178" fontId="61" fillId="0" borderId="0" xfId="1197" applyNumberFormat="1" applyFont="1" applyFill="1" applyBorder="1"/>
    <xf numFmtId="0" fontId="67" fillId="0" borderId="0" xfId="0" applyFont="1" applyFill="1" applyAlignment="1">
      <alignment horizontal="center"/>
    </xf>
    <xf numFmtId="0" fontId="62" fillId="0" borderId="0" xfId="0" applyFont="1" applyFill="1" applyAlignment="1">
      <alignment horizontal="left" wrapText="1"/>
    </xf>
    <xf numFmtId="0" fontId="57" fillId="0" borderId="0" xfId="0" applyFont="1" applyFill="1" applyAlignment="1">
      <alignment horizontal="left"/>
    </xf>
    <xf numFmtId="0" fontId="56" fillId="0" borderId="0" xfId="0" quotePrefix="1" applyFont="1" applyFill="1" applyAlignment="1">
      <alignment horizontal="left"/>
    </xf>
    <xf numFmtId="0" fontId="61" fillId="0" borderId="10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56" fillId="0" borderId="0" xfId="603" applyNumberFormat="1" applyFont="1" applyFill="1" applyAlignment="1">
      <alignment horizontal="center"/>
    </xf>
    <xf numFmtId="0" fontId="77" fillId="0" borderId="0" xfId="603" applyNumberFormat="1" applyFont="1" applyFill="1" applyAlignment="1">
      <alignment horizontal="center"/>
    </xf>
    <xf numFmtId="0" fontId="62" fillId="0" borderId="10" xfId="1199" applyFont="1" applyBorder="1" applyAlignment="1">
      <alignment horizontal="center"/>
    </xf>
    <xf numFmtId="0" fontId="62" fillId="0" borderId="12" xfId="1199" applyFont="1" applyBorder="1" applyAlignment="1">
      <alignment horizontal="center"/>
    </xf>
    <xf numFmtId="0" fontId="62" fillId="0" borderId="11" xfId="1199" applyFont="1" applyBorder="1" applyAlignment="1">
      <alignment horizontal="center"/>
    </xf>
    <xf numFmtId="0" fontId="56" fillId="0" borderId="10" xfId="1199" applyFont="1" applyBorder="1" applyAlignment="1">
      <alignment horizontal="center"/>
    </xf>
    <xf numFmtId="0" fontId="56" fillId="0" borderId="11" xfId="1199" applyFont="1" applyBorder="1" applyAlignment="1">
      <alignment horizontal="center"/>
    </xf>
    <xf numFmtId="0" fontId="56" fillId="0" borderId="12" xfId="1199" applyFont="1" applyBorder="1" applyAlignment="1">
      <alignment horizontal="center"/>
    </xf>
    <xf numFmtId="0" fontId="58" fillId="0" borderId="0" xfId="1199" applyFont="1" applyFill="1" applyAlignment="1">
      <alignment horizontal="center"/>
    </xf>
    <xf numFmtId="0" fontId="65" fillId="0" borderId="0" xfId="0" applyFont="1" applyAlignment="1">
      <alignment horizontal="center" wrapText="1"/>
    </xf>
    <xf numFmtId="0" fontId="64" fillId="0" borderId="0" xfId="0" applyFont="1" applyAlignment="1">
      <alignment horizontal="center"/>
    </xf>
    <xf numFmtId="0" fontId="64" fillId="0" borderId="0" xfId="512" applyNumberFormat="1" applyFont="1" applyAlignment="1">
      <alignment horizontal="center"/>
    </xf>
  </cellXfs>
  <cellStyles count="4214">
    <cellStyle name="_x0013_" xfId="13" xr:uid="{00000000-0005-0000-0000-000000000000}"/>
    <cellStyle name="_x0013_ 2" xfId="14" xr:uid="{00000000-0005-0000-0000-000001000000}"/>
    <cellStyle name="??_HB_diagram-HHH" xfId="15" xr:uid="{00000000-0005-0000-0000-000002000000}"/>
    <cellStyle name="_x0013__Ocotillo" xfId="16" xr:uid="{00000000-0005-0000-0000-000003000000}"/>
    <cellStyle name="Bad 2" xfId="17" xr:uid="{00000000-0005-0000-0000-000004000000}"/>
    <cellStyle name="Check Cell 2" xfId="18" xr:uid="{00000000-0005-0000-0000-000005000000}"/>
    <cellStyle name="Check Cell 3" xfId="19" xr:uid="{00000000-0005-0000-0000-000006000000}"/>
    <cellStyle name="Check Cell 3 2" xfId="20" xr:uid="{00000000-0005-0000-0000-000007000000}"/>
    <cellStyle name="Check Cell 3 3" xfId="21" xr:uid="{00000000-0005-0000-0000-000008000000}"/>
    <cellStyle name="Comma" xfId="1" builtinId="3"/>
    <cellStyle name="Comma  - Style1" xfId="22" xr:uid="{00000000-0005-0000-0000-00000A000000}"/>
    <cellStyle name="Comma  - Style2" xfId="23" xr:uid="{00000000-0005-0000-0000-00000B000000}"/>
    <cellStyle name="Comma  - Style3" xfId="24" xr:uid="{00000000-0005-0000-0000-00000C000000}"/>
    <cellStyle name="Comma  - Style4" xfId="25" xr:uid="{00000000-0005-0000-0000-00000D000000}"/>
    <cellStyle name="Comma  - Style5" xfId="26" xr:uid="{00000000-0005-0000-0000-00000E000000}"/>
    <cellStyle name="Comma  - Style6" xfId="27" xr:uid="{00000000-0005-0000-0000-00000F000000}"/>
    <cellStyle name="Comma  - Style7" xfId="28" xr:uid="{00000000-0005-0000-0000-000010000000}"/>
    <cellStyle name="Comma  - Style8" xfId="29" xr:uid="{00000000-0005-0000-0000-000011000000}"/>
    <cellStyle name="Comma [0] 2" xfId="864" xr:uid="{00000000-0005-0000-0000-000012000000}"/>
    <cellStyle name="Comma [0] 2 2" xfId="865" xr:uid="{00000000-0005-0000-0000-000013000000}"/>
    <cellStyle name="Comma [0] 2 2 2" xfId="1340" xr:uid="{00000000-0005-0000-0000-000014000000}"/>
    <cellStyle name="Comma [0] 2 2 2 2" xfId="1849" xr:uid="{00000000-0005-0000-0000-000015000000}"/>
    <cellStyle name="Comma [0] 2 2 2 2 2" xfId="3490" xr:uid="{00000000-0005-0000-0000-000016000000}"/>
    <cellStyle name="Comma [0] 2 2 2 3" xfId="2573" xr:uid="{00000000-0005-0000-0000-000017000000}"/>
    <cellStyle name="Comma [0] 2 2 2 3 2" xfId="3905" xr:uid="{00000000-0005-0000-0000-000018000000}"/>
    <cellStyle name="Comma [0] 2 2 2 4" xfId="2986" xr:uid="{00000000-0005-0000-0000-000019000000}"/>
    <cellStyle name="Comma [0] 2 2 3" xfId="1596" xr:uid="{00000000-0005-0000-0000-00001A000000}"/>
    <cellStyle name="Comma [0] 2 2 3 2" xfId="3237" xr:uid="{00000000-0005-0000-0000-00001B000000}"/>
    <cellStyle name="Comma [0] 2 2 4" xfId="2129" xr:uid="{00000000-0005-0000-0000-00001C000000}"/>
    <cellStyle name="Comma [0] 2 2 4 2" xfId="3770" xr:uid="{00000000-0005-0000-0000-00001D000000}"/>
    <cellStyle name="Comma [0] 2 2 5" xfId="2439" xr:uid="{00000000-0005-0000-0000-00001E000000}"/>
    <cellStyle name="Comma [0] 2 2 5 2" xfId="3906" xr:uid="{00000000-0005-0000-0000-00001F000000}"/>
    <cellStyle name="Comma [0] 2 2 6" xfId="2715" xr:uid="{00000000-0005-0000-0000-000020000000}"/>
    <cellStyle name="Comma [0] 2 3" xfId="1339" xr:uid="{00000000-0005-0000-0000-000021000000}"/>
    <cellStyle name="Comma [0] 2 3 2" xfId="1848" xr:uid="{00000000-0005-0000-0000-000022000000}"/>
    <cellStyle name="Comma [0] 2 3 2 2" xfId="3489" xr:uid="{00000000-0005-0000-0000-000023000000}"/>
    <cellStyle name="Comma [0] 2 3 3" xfId="2572" xr:uid="{00000000-0005-0000-0000-000024000000}"/>
    <cellStyle name="Comma [0] 2 3 3 2" xfId="3907" xr:uid="{00000000-0005-0000-0000-000025000000}"/>
    <cellStyle name="Comma [0] 2 3 4" xfId="2985" xr:uid="{00000000-0005-0000-0000-000026000000}"/>
    <cellStyle name="Comma [0] 2 4" xfId="1595" xr:uid="{00000000-0005-0000-0000-000027000000}"/>
    <cellStyle name="Comma [0] 2 4 2" xfId="3236" xr:uid="{00000000-0005-0000-0000-000028000000}"/>
    <cellStyle name="Comma [0] 2 5" xfId="2128" xr:uid="{00000000-0005-0000-0000-000029000000}"/>
    <cellStyle name="Comma [0] 2 5 2" xfId="3769" xr:uid="{00000000-0005-0000-0000-00002A000000}"/>
    <cellStyle name="Comma [0] 2 6" xfId="2438" xr:uid="{00000000-0005-0000-0000-00002B000000}"/>
    <cellStyle name="Comma [0] 2 6 2" xfId="3908" xr:uid="{00000000-0005-0000-0000-00002C000000}"/>
    <cellStyle name="Comma [0] 2 7" xfId="2714" xr:uid="{00000000-0005-0000-0000-00002D000000}"/>
    <cellStyle name="Comma 10" xfId="221" xr:uid="{00000000-0005-0000-0000-00002E000000}"/>
    <cellStyle name="Comma 10 2" xfId="749" xr:uid="{00000000-0005-0000-0000-00002F000000}"/>
    <cellStyle name="Comma 10 2 2" xfId="978" xr:uid="{00000000-0005-0000-0000-000030000000}"/>
    <cellStyle name="Comma 10 2 2 2" xfId="1431" xr:uid="{00000000-0005-0000-0000-000031000000}"/>
    <cellStyle name="Comma 10 2 2 2 2" xfId="1940" xr:uid="{00000000-0005-0000-0000-000032000000}"/>
    <cellStyle name="Comma 10 2 2 2 2 2" xfId="3581" xr:uid="{00000000-0005-0000-0000-000033000000}"/>
    <cellStyle name="Comma 10 2 2 2 3" xfId="3077" xr:uid="{00000000-0005-0000-0000-000034000000}"/>
    <cellStyle name="Comma 10 2 2 3" xfId="1687" xr:uid="{00000000-0005-0000-0000-000035000000}"/>
    <cellStyle name="Comma 10 2 2 3 2" xfId="3328" xr:uid="{00000000-0005-0000-0000-000036000000}"/>
    <cellStyle name="Comma 10 2 2 4" xfId="2220" xr:uid="{00000000-0005-0000-0000-000037000000}"/>
    <cellStyle name="Comma 10 2 2 4 2" xfId="3861" xr:uid="{00000000-0005-0000-0000-000038000000}"/>
    <cellStyle name="Comma 10 2 2 5" xfId="2530" xr:uid="{00000000-0005-0000-0000-000039000000}"/>
    <cellStyle name="Comma 10 2 2 5 2" xfId="3909" xr:uid="{00000000-0005-0000-0000-00003A000000}"/>
    <cellStyle name="Comma 10 2 2 6" xfId="2806" xr:uid="{00000000-0005-0000-0000-00003B000000}"/>
    <cellStyle name="Comma 10 2 3" xfId="903" xr:uid="{00000000-0005-0000-0000-00003C000000}"/>
    <cellStyle name="Comma 10 2 3 2" xfId="1356" xr:uid="{00000000-0005-0000-0000-00003D000000}"/>
    <cellStyle name="Comma 10 2 3 2 2" xfId="1865" xr:uid="{00000000-0005-0000-0000-00003E000000}"/>
    <cellStyle name="Comma 10 2 3 2 2 2" xfId="3506" xr:uid="{00000000-0005-0000-0000-00003F000000}"/>
    <cellStyle name="Comma 10 2 3 2 3" xfId="3002" xr:uid="{00000000-0005-0000-0000-000040000000}"/>
    <cellStyle name="Comma 10 2 3 3" xfId="1612" xr:uid="{00000000-0005-0000-0000-000041000000}"/>
    <cellStyle name="Comma 10 2 3 3 2" xfId="3253" xr:uid="{00000000-0005-0000-0000-000042000000}"/>
    <cellStyle name="Comma 10 2 3 4" xfId="2145" xr:uid="{00000000-0005-0000-0000-000043000000}"/>
    <cellStyle name="Comma 10 2 3 4 2" xfId="3786" xr:uid="{00000000-0005-0000-0000-000044000000}"/>
    <cellStyle name="Comma 10 2 3 5" xfId="2455" xr:uid="{00000000-0005-0000-0000-000045000000}"/>
    <cellStyle name="Comma 10 2 3 5 2" xfId="3910" xr:uid="{00000000-0005-0000-0000-000046000000}"/>
    <cellStyle name="Comma 10 2 3 6" xfId="2731" xr:uid="{00000000-0005-0000-0000-000047000000}"/>
    <cellStyle name="Comma 10 2 4" xfId="1269" xr:uid="{00000000-0005-0000-0000-000048000000}"/>
    <cellStyle name="Comma 10 2 4 2" xfId="1778" xr:uid="{00000000-0005-0000-0000-000049000000}"/>
    <cellStyle name="Comma 10 2 4 2 2" xfId="3419" xr:uid="{00000000-0005-0000-0000-00004A000000}"/>
    <cellStyle name="Comma 10 2 4 3" xfId="2915" xr:uid="{00000000-0005-0000-0000-00004B000000}"/>
    <cellStyle name="Comma 10 2 5" xfId="1525" xr:uid="{00000000-0005-0000-0000-00004C000000}"/>
    <cellStyle name="Comma 10 2 5 2" xfId="3166" xr:uid="{00000000-0005-0000-0000-00004D000000}"/>
    <cellStyle name="Comma 10 2 6" xfId="2058" xr:uid="{00000000-0005-0000-0000-00004E000000}"/>
    <cellStyle name="Comma 10 2 6 2" xfId="3699" xr:uid="{00000000-0005-0000-0000-00004F000000}"/>
    <cellStyle name="Comma 10 2 7" xfId="2368" xr:uid="{00000000-0005-0000-0000-000050000000}"/>
    <cellStyle name="Comma 10 2 7 2" xfId="3911" xr:uid="{00000000-0005-0000-0000-000051000000}"/>
    <cellStyle name="Comma 10 2 8" xfId="2644" xr:uid="{00000000-0005-0000-0000-000052000000}"/>
    <cellStyle name="Comma 10 3" xfId="855" xr:uid="{00000000-0005-0000-0000-000053000000}"/>
    <cellStyle name="Comma 10 3 2" xfId="1334" xr:uid="{00000000-0005-0000-0000-000054000000}"/>
    <cellStyle name="Comma 10 3 2 2" xfId="1843" xr:uid="{00000000-0005-0000-0000-000055000000}"/>
    <cellStyle name="Comma 10 3 2 2 2" xfId="3484" xr:uid="{00000000-0005-0000-0000-000056000000}"/>
    <cellStyle name="Comma 10 3 2 3" xfId="2980" xr:uid="{00000000-0005-0000-0000-000057000000}"/>
    <cellStyle name="Comma 10 3 3" xfId="1590" xr:uid="{00000000-0005-0000-0000-000058000000}"/>
    <cellStyle name="Comma 10 3 3 2" xfId="3231" xr:uid="{00000000-0005-0000-0000-000059000000}"/>
    <cellStyle name="Comma 10 3 4" xfId="2123" xr:uid="{00000000-0005-0000-0000-00005A000000}"/>
    <cellStyle name="Comma 10 3 4 2" xfId="3764" xr:uid="{00000000-0005-0000-0000-00005B000000}"/>
    <cellStyle name="Comma 10 3 5" xfId="2433" xr:uid="{00000000-0005-0000-0000-00005C000000}"/>
    <cellStyle name="Comma 10 3 5 2" xfId="3912" xr:uid="{00000000-0005-0000-0000-00005D000000}"/>
    <cellStyle name="Comma 10 3 6" xfId="2709" xr:uid="{00000000-0005-0000-0000-00005E000000}"/>
    <cellStyle name="Comma 10 4" xfId="866" xr:uid="{00000000-0005-0000-0000-00005F000000}"/>
    <cellStyle name="Comma 10 5" xfId="927" xr:uid="{00000000-0005-0000-0000-000060000000}"/>
    <cellStyle name="Comma 10 5 2" xfId="1380" xr:uid="{00000000-0005-0000-0000-000061000000}"/>
    <cellStyle name="Comma 10 5 2 2" xfId="1889" xr:uid="{00000000-0005-0000-0000-000062000000}"/>
    <cellStyle name="Comma 10 5 2 2 2" xfId="3530" xr:uid="{00000000-0005-0000-0000-000063000000}"/>
    <cellStyle name="Comma 10 5 2 3" xfId="3026" xr:uid="{00000000-0005-0000-0000-000064000000}"/>
    <cellStyle name="Comma 10 5 3" xfId="1636" xr:uid="{00000000-0005-0000-0000-000065000000}"/>
    <cellStyle name="Comma 10 5 3 2" xfId="3277" xr:uid="{00000000-0005-0000-0000-000066000000}"/>
    <cellStyle name="Comma 10 5 4" xfId="2169" xr:uid="{00000000-0005-0000-0000-000067000000}"/>
    <cellStyle name="Comma 10 5 4 2" xfId="3810" xr:uid="{00000000-0005-0000-0000-000068000000}"/>
    <cellStyle name="Comma 10 5 5" xfId="2479" xr:uid="{00000000-0005-0000-0000-000069000000}"/>
    <cellStyle name="Comma 10 5 5 2" xfId="3913" xr:uid="{00000000-0005-0000-0000-00006A000000}"/>
    <cellStyle name="Comma 10 5 6" xfId="2755" xr:uid="{00000000-0005-0000-0000-00006B000000}"/>
    <cellStyle name="Comma 10 6" xfId="571" xr:uid="{00000000-0005-0000-0000-00006C000000}"/>
    <cellStyle name="Comma 10 6 2" xfId="1219" xr:uid="{00000000-0005-0000-0000-00006D000000}"/>
    <cellStyle name="Comma 10 6 2 2" xfId="1729" xr:uid="{00000000-0005-0000-0000-00006E000000}"/>
    <cellStyle name="Comma 10 6 2 2 2" xfId="3370" xr:uid="{00000000-0005-0000-0000-00006F000000}"/>
    <cellStyle name="Comma 10 6 2 3" xfId="2866" xr:uid="{00000000-0005-0000-0000-000070000000}"/>
    <cellStyle name="Comma 10 6 3" xfId="1476" xr:uid="{00000000-0005-0000-0000-000071000000}"/>
    <cellStyle name="Comma 10 6 3 2" xfId="3117" xr:uid="{00000000-0005-0000-0000-000072000000}"/>
    <cellStyle name="Comma 10 6 4" xfId="2003" xr:uid="{00000000-0005-0000-0000-000073000000}"/>
    <cellStyle name="Comma 10 6 4 2" xfId="3644" xr:uid="{00000000-0005-0000-0000-000074000000}"/>
    <cellStyle name="Comma 10 6 5" xfId="2317" xr:uid="{00000000-0005-0000-0000-000075000000}"/>
    <cellStyle name="Comma 10 6 5 2" xfId="3914" xr:uid="{00000000-0005-0000-0000-000076000000}"/>
    <cellStyle name="Comma 10 6 6" xfId="2594" xr:uid="{00000000-0005-0000-0000-000077000000}"/>
    <cellStyle name="Comma 10 7" xfId="2247" xr:uid="{00000000-0005-0000-0000-000078000000}"/>
    <cellStyle name="Comma 10 8" xfId="2267" xr:uid="{00000000-0005-0000-0000-000079000000}"/>
    <cellStyle name="Comma 100" xfId="1018" xr:uid="{00000000-0005-0000-0000-00007A000000}"/>
    <cellStyle name="Comma 101" xfId="1020" xr:uid="{00000000-0005-0000-0000-00007B000000}"/>
    <cellStyle name="Comma 102" xfId="1022" xr:uid="{00000000-0005-0000-0000-00007C000000}"/>
    <cellStyle name="Comma 103" xfId="1023" xr:uid="{00000000-0005-0000-0000-00007D000000}"/>
    <cellStyle name="Comma 104" xfId="1006" xr:uid="{00000000-0005-0000-0000-00007E000000}"/>
    <cellStyle name="Comma 105" xfId="1027" xr:uid="{00000000-0005-0000-0000-00007F000000}"/>
    <cellStyle name="Comma 106" xfId="1029" xr:uid="{00000000-0005-0000-0000-000080000000}"/>
    <cellStyle name="Comma 107" xfId="1031" xr:uid="{00000000-0005-0000-0000-000081000000}"/>
    <cellStyle name="Comma 108" xfId="1033" xr:uid="{00000000-0005-0000-0000-000082000000}"/>
    <cellStyle name="Comma 109" xfId="1035" xr:uid="{00000000-0005-0000-0000-000083000000}"/>
    <cellStyle name="Comma 11" xfId="310" xr:uid="{00000000-0005-0000-0000-000084000000}"/>
    <cellStyle name="Comma 11 2" xfId="885" xr:uid="{00000000-0005-0000-0000-000085000000}"/>
    <cellStyle name="Comma 11 3" xfId="672" xr:uid="{00000000-0005-0000-0000-000086000000}"/>
    <cellStyle name="Comma 110" xfId="1037" xr:uid="{00000000-0005-0000-0000-000087000000}"/>
    <cellStyle name="Comma 111" xfId="1039" xr:uid="{00000000-0005-0000-0000-000088000000}"/>
    <cellStyle name="Comma 112" xfId="1041" xr:uid="{00000000-0005-0000-0000-000089000000}"/>
    <cellStyle name="Comma 113" xfId="1043" xr:uid="{00000000-0005-0000-0000-00008A000000}"/>
    <cellStyle name="Comma 114" xfId="1045" xr:uid="{00000000-0005-0000-0000-00008B000000}"/>
    <cellStyle name="Comma 115" xfId="1047" xr:uid="{00000000-0005-0000-0000-00008C000000}"/>
    <cellStyle name="Comma 116" xfId="1049" xr:uid="{00000000-0005-0000-0000-00008D000000}"/>
    <cellStyle name="Comma 117" xfId="1051" xr:uid="{00000000-0005-0000-0000-00008E000000}"/>
    <cellStyle name="Comma 118" xfId="1053" xr:uid="{00000000-0005-0000-0000-00008F000000}"/>
    <cellStyle name="Comma 119" xfId="1055" xr:uid="{00000000-0005-0000-0000-000090000000}"/>
    <cellStyle name="Comma 12" xfId="315" xr:uid="{00000000-0005-0000-0000-000091000000}"/>
    <cellStyle name="Comma 12 2" xfId="772" xr:uid="{00000000-0005-0000-0000-000092000000}"/>
    <cellStyle name="Comma 12 3" xfId="1213" xr:uid="{00000000-0005-0000-0000-000093000000}"/>
    <cellStyle name="Comma 12 3 2" xfId="1725" xr:uid="{00000000-0005-0000-0000-000094000000}"/>
    <cellStyle name="Comma 12 3 2 2" xfId="3366" xr:uid="{00000000-0005-0000-0000-000095000000}"/>
    <cellStyle name="Comma 12 3 3" xfId="2257" xr:uid="{00000000-0005-0000-0000-000096000000}"/>
    <cellStyle name="Comma 12 3 3 2" xfId="3889" xr:uid="{00000000-0005-0000-0000-000097000000}"/>
    <cellStyle name="Comma 12 3 4" xfId="2559" xr:uid="{00000000-0005-0000-0000-000098000000}"/>
    <cellStyle name="Comma 12 3 4 2" xfId="3915" xr:uid="{00000000-0005-0000-0000-000099000000}"/>
    <cellStyle name="Comma 12 3 5" xfId="2832" xr:uid="{00000000-0005-0000-0000-00009A000000}"/>
    <cellStyle name="Comma 12 4" xfId="1472" xr:uid="{00000000-0005-0000-0000-00009B000000}"/>
    <cellStyle name="Comma 12 4 2" xfId="2277" xr:uid="{00000000-0005-0000-0000-00009C000000}"/>
    <cellStyle name="Comma 12 4 2 2" xfId="3894" xr:uid="{00000000-0005-0000-0000-00009D000000}"/>
    <cellStyle name="Comma 12 4 3" xfId="2564" xr:uid="{00000000-0005-0000-0000-00009E000000}"/>
    <cellStyle name="Comma 12 4 3 2" xfId="3916" xr:uid="{00000000-0005-0000-0000-00009F000000}"/>
    <cellStyle name="Comma 12 4 4" xfId="2837" xr:uid="{00000000-0005-0000-0000-0000A0000000}"/>
    <cellStyle name="Comma 12 5" xfId="1991" xr:uid="{00000000-0005-0000-0000-0000A1000000}"/>
    <cellStyle name="Comma 12 5 2" xfId="3632" xr:uid="{00000000-0005-0000-0000-0000A2000000}"/>
    <cellStyle name="Comma 12 6" xfId="2310" xr:uid="{00000000-0005-0000-0000-0000A3000000}"/>
    <cellStyle name="Comma 12 6 2" xfId="3917" xr:uid="{00000000-0005-0000-0000-0000A4000000}"/>
    <cellStyle name="Comma 12 7" xfId="2590" xr:uid="{00000000-0005-0000-0000-0000A5000000}"/>
    <cellStyle name="Comma 120" xfId="1057" xr:uid="{00000000-0005-0000-0000-0000A6000000}"/>
    <cellStyle name="Comma 121" xfId="1059" xr:uid="{00000000-0005-0000-0000-0000A7000000}"/>
    <cellStyle name="Comma 122" xfId="1061" xr:uid="{00000000-0005-0000-0000-0000A8000000}"/>
    <cellStyle name="Comma 123" xfId="1063" xr:uid="{00000000-0005-0000-0000-0000A9000000}"/>
    <cellStyle name="Comma 124" xfId="1065" xr:uid="{00000000-0005-0000-0000-0000AA000000}"/>
    <cellStyle name="Comma 125" xfId="1066" xr:uid="{00000000-0005-0000-0000-0000AB000000}"/>
    <cellStyle name="Comma 126" xfId="1068" xr:uid="{00000000-0005-0000-0000-0000AC000000}"/>
    <cellStyle name="Comma 127" xfId="1072" xr:uid="{00000000-0005-0000-0000-0000AD000000}"/>
    <cellStyle name="Comma 128" xfId="1074" xr:uid="{00000000-0005-0000-0000-0000AE000000}"/>
    <cellStyle name="Comma 129" xfId="1076" xr:uid="{00000000-0005-0000-0000-0000AF000000}"/>
    <cellStyle name="Comma 13" xfId="799" xr:uid="{00000000-0005-0000-0000-0000B0000000}"/>
    <cellStyle name="Comma 130" xfId="1078" xr:uid="{00000000-0005-0000-0000-0000B1000000}"/>
    <cellStyle name="Comma 131" xfId="1080" xr:uid="{00000000-0005-0000-0000-0000B2000000}"/>
    <cellStyle name="Comma 132" xfId="1082" xr:uid="{00000000-0005-0000-0000-0000B3000000}"/>
    <cellStyle name="Comma 133" xfId="1084" xr:uid="{00000000-0005-0000-0000-0000B4000000}"/>
    <cellStyle name="Comma 134" xfId="1086" xr:uid="{00000000-0005-0000-0000-0000B5000000}"/>
    <cellStyle name="Comma 135" xfId="1088" xr:uid="{00000000-0005-0000-0000-0000B6000000}"/>
    <cellStyle name="Comma 136" xfId="1090" xr:uid="{00000000-0005-0000-0000-0000B7000000}"/>
    <cellStyle name="Comma 137" xfId="1091" xr:uid="{00000000-0005-0000-0000-0000B8000000}"/>
    <cellStyle name="Comma 138" xfId="1070" xr:uid="{00000000-0005-0000-0000-0000B9000000}"/>
    <cellStyle name="Comma 139" xfId="1094" xr:uid="{00000000-0005-0000-0000-0000BA000000}"/>
    <cellStyle name="Comma 14" xfId="775" xr:uid="{00000000-0005-0000-0000-0000BB000000}"/>
    <cellStyle name="Comma 140" xfId="1096" xr:uid="{00000000-0005-0000-0000-0000BC000000}"/>
    <cellStyle name="Comma 141" xfId="3" xr:uid="{00000000-0005-0000-0000-0000BD000000}"/>
    <cellStyle name="Comma 141 2" xfId="1203" xr:uid="{00000000-0005-0000-0000-0000BE000000}"/>
    <cellStyle name="Comma 141 2 2" xfId="1719" xr:uid="{00000000-0005-0000-0000-0000BF000000}"/>
    <cellStyle name="Comma 141 2 2 2" xfId="3360" xr:uid="{00000000-0005-0000-0000-0000C0000000}"/>
    <cellStyle name="Comma 141 2 3" xfId="2858" xr:uid="{00000000-0005-0000-0000-0000C1000000}"/>
    <cellStyle name="Comma 141 3" xfId="1466" xr:uid="{00000000-0005-0000-0000-0000C2000000}"/>
    <cellStyle name="Comma 141 3 2" xfId="3109" xr:uid="{00000000-0005-0000-0000-0000C3000000}"/>
    <cellStyle name="Comma 141 4" xfId="2245" xr:uid="{00000000-0005-0000-0000-0000C4000000}"/>
    <cellStyle name="Comma 141 4 2" xfId="3886" xr:uid="{00000000-0005-0000-0000-0000C5000000}"/>
    <cellStyle name="Comma 141 5" xfId="2556" xr:uid="{00000000-0005-0000-0000-0000C6000000}"/>
    <cellStyle name="Comma 141 5 2" xfId="3918" xr:uid="{00000000-0005-0000-0000-0000C7000000}"/>
    <cellStyle name="Comma 141 6" xfId="2829" xr:uid="{00000000-0005-0000-0000-0000C8000000}"/>
    <cellStyle name="Comma 142" xfId="1171" xr:uid="{00000000-0005-0000-0000-0000C9000000}"/>
    <cellStyle name="Comma 142 2" xfId="1206" xr:uid="{00000000-0005-0000-0000-0000CA000000}"/>
    <cellStyle name="Comma 142 3" xfId="2246" xr:uid="{00000000-0005-0000-0000-0000CB000000}"/>
    <cellStyle name="Comma 142 3 2" xfId="3887" xr:uid="{00000000-0005-0000-0000-0000CC000000}"/>
    <cellStyle name="Comma 142 4" xfId="2557" xr:uid="{00000000-0005-0000-0000-0000CD000000}"/>
    <cellStyle name="Comma 142 4 2" xfId="2845" xr:uid="{00000000-0005-0000-0000-0000CE000000}"/>
    <cellStyle name="Comma 142 5" xfId="3919" xr:uid="{00000000-0005-0000-0000-0000CF000000}"/>
    <cellStyle name="Comma 142 6" xfId="2830" xr:uid="{00000000-0005-0000-0000-0000D0000000}"/>
    <cellStyle name="Comma 143" xfId="1175" xr:uid="{00000000-0005-0000-0000-0000D1000000}"/>
    <cellStyle name="Comma 143 2" xfId="1210" xr:uid="{00000000-0005-0000-0000-0000D2000000}"/>
    <cellStyle name="Comma 143 3" xfId="2263" xr:uid="{00000000-0005-0000-0000-0000D3000000}"/>
    <cellStyle name="Comma 143 3 2" xfId="3890" xr:uid="{00000000-0005-0000-0000-0000D4000000}"/>
    <cellStyle name="Comma 143 4" xfId="2560" xr:uid="{00000000-0005-0000-0000-0000D5000000}"/>
    <cellStyle name="Comma 143 4 2" xfId="2846" xr:uid="{00000000-0005-0000-0000-0000D6000000}"/>
    <cellStyle name="Comma 143 5" xfId="3920" xr:uid="{00000000-0005-0000-0000-0000D7000000}"/>
    <cellStyle name="Comma 143 6" xfId="2833" xr:uid="{00000000-0005-0000-0000-0000D8000000}"/>
    <cellStyle name="Comma 144" xfId="1178" xr:uid="{00000000-0005-0000-0000-0000D9000000}"/>
    <cellStyle name="Comma 144 2" xfId="1207" xr:uid="{00000000-0005-0000-0000-0000DA000000}"/>
    <cellStyle name="Comma 144 3" xfId="2264" xr:uid="{00000000-0005-0000-0000-0000DB000000}"/>
    <cellStyle name="Comma 144 3 2" xfId="3891" xr:uid="{00000000-0005-0000-0000-0000DC000000}"/>
    <cellStyle name="Comma 144 4" xfId="2561" xr:uid="{00000000-0005-0000-0000-0000DD000000}"/>
    <cellStyle name="Comma 144 4 2" xfId="2847" xr:uid="{00000000-0005-0000-0000-0000DE000000}"/>
    <cellStyle name="Comma 144 5" xfId="3921" xr:uid="{00000000-0005-0000-0000-0000DF000000}"/>
    <cellStyle name="Comma 144 6" xfId="2834" xr:uid="{00000000-0005-0000-0000-0000E0000000}"/>
    <cellStyle name="Comma 145" xfId="1180" xr:uid="{00000000-0005-0000-0000-0000E1000000}"/>
    <cellStyle name="Comma 145 2" xfId="1215" xr:uid="{00000000-0005-0000-0000-0000E2000000}"/>
    <cellStyle name="Comma 146" xfId="1176" xr:uid="{00000000-0005-0000-0000-0000E3000000}"/>
    <cellStyle name="Comma 146 2" xfId="1464" xr:uid="{00000000-0005-0000-0000-0000E4000000}"/>
    <cellStyle name="Comma 147" xfId="1184" xr:uid="{00000000-0005-0000-0000-0000E5000000}"/>
    <cellStyle name="Comma 147 2" xfId="1217" xr:uid="{00000000-0005-0000-0000-0000E6000000}"/>
    <cellStyle name="Comma 147 3" xfId="2266" xr:uid="{00000000-0005-0000-0000-0000E7000000}"/>
    <cellStyle name="Comma 147 3 2" xfId="3892" xr:uid="{00000000-0005-0000-0000-0000E8000000}"/>
    <cellStyle name="Comma 147 4" xfId="2562" xr:uid="{00000000-0005-0000-0000-0000E9000000}"/>
    <cellStyle name="Comma 147 4 2" xfId="2848" xr:uid="{00000000-0005-0000-0000-0000EA000000}"/>
    <cellStyle name="Comma 147 5" xfId="3922" xr:uid="{00000000-0005-0000-0000-0000EB000000}"/>
    <cellStyle name="Comma 147 6" xfId="2835" xr:uid="{00000000-0005-0000-0000-0000EC000000}"/>
    <cellStyle name="Comma 148" xfId="1183" xr:uid="{00000000-0005-0000-0000-0000ED000000}"/>
    <cellStyle name="Comma 148 2" xfId="1454" xr:uid="{00000000-0005-0000-0000-0000EE000000}"/>
    <cellStyle name="Comma 149" xfId="1187" xr:uid="{00000000-0005-0000-0000-0000EF000000}"/>
    <cellStyle name="Comma 149 2" xfId="1456" xr:uid="{00000000-0005-0000-0000-0000F0000000}"/>
    <cellStyle name="Comma 149 2 2" xfId="1964" xr:uid="{00000000-0005-0000-0000-0000F1000000}"/>
    <cellStyle name="Comma 149 2 2 2" xfId="3605" xr:uid="{00000000-0005-0000-0000-0000F2000000}"/>
    <cellStyle name="Comma 149 2 3" xfId="3101" xr:uid="{00000000-0005-0000-0000-0000F3000000}"/>
    <cellStyle name="Comma 149 3" xfId="1711" xr:uid="{00000000-0005-0000-0000-0000F4000000}"/>
    <cellStyle name="Comma 149 3 2" xfId="3352" xr:uid="{00000000-0005-0000-0000-0000F5000000}"/>
    <cellStyle name="Comma 149 4" xfId="2265" xr:uid="{00000000-0005-0000-0000-0000F6000000}"/>
    <cellStyle name="Comma 149 5" xfId="2850" xr:uid="{00000000-0005-0000-0000-0000F7000000}"/>
    <cellStyle name="Comma 15" xfId="798" xr:uid="{00000000-0005-0000-0000-0000F8000000}"/>
    <cellStyle name="Comma 150" xfId="1189" xr:uid="{00000000-0005-0000-0000-0000F9000000}"/>
    <cellStyle name="Comma 150 2" xfId="1458" xr:uid="{00000000-0005-0000-0000-0000FA000000}"/>
    <cellStyle name="Comma 150 2 2" xfId="1966" xr:uid="{00000000-0005-0000-0000-0000FB000000}"/>
    <cellStyle name="Comma 150 2 2 2" xfId="3607" xr:uid="{00000000-0005-0000-0000-0000FC000000}"/>
    <cellStyle name="Comma 150 2 3" xfId="3103" xr:uid="{00000000-0005-0000-0000-0000FD000000}"/>
    <cellStyle name="Comma 150 3" xfId="1713" xr:uid="{00000000-0005-0000-0000-0000FE000000}"/>
    <cellStyle name="Comma 150 3 2" xfId="3354" xr:uid="{00000000-0005-0000-0000-0000FF000000}"/>
    <cellStyle name="Comma 150 4" xfId="2566" xr:uid="{00000000-0005-0000-0000-000000010000}"/>
    <cellStyle name="Comma 150 5" xfId="3923" xr:uid="{00000000-0005-0000-0000-000001010000}"/>
    <cellStyle name="Comma 150 6" xfId="2852" xr:uid="{00000000-0005-0000-0000-000002010000}"/>
    <cellStyle name="Comma 151" xfId="1201" xr:uid="{00000000-0005-0000-0000-000003010000}"/>
    <cellStyle name="Comma 151 2" xfId="1462" xr:uid="{00000000-0005-0000-0000-000004010000}"/>
    <cellStyle name="Comma 151 2 2" xfId="1970" xr:uid="{00000000-0005-0000-0000-000005010000}"/>
    <cellStyle name="Comma 151 2 2 2" xfId="3611" xr:uid="{00000000-0005-0000-0000-000006010000}"/>
    <cellStyle name="Comma 151 2 3" xfId="3107" xr:uid="{00000000-0005-0000-0000-000007010000}"/>
    <cellStyle name="Comma 151 3" xfId="1717" xr:uid="{00000000-0005-0000-0000-000008010000}"/>
    <cellStyle name="Comma 151 3 2" xfId="3358" xr:uid="{00000000-0005-0000-0000-000009010000}"/>
    <cellStyle name="Comma 151 4" xfId="2575" xr:uid="{00000000-0005-0000-0000-00000A010000}"/>
    <cellStyle name="Comma 151 5" xfId="3924" xr:uid="{00000000-0005-0000-0000-00000B010000}"/>
    <cellStyle name="Comma 151 6" xfId="2856" xr:uid="{00000000-0005-0000-0000-00000C010000}"/>
    <cellStyle name="Comma 152" xfId="1973" xr:uid="{00000000-0005-0000-0000-00000D010000}"/>
    <cellStyle name="Comma 152 2" xfId="3614" xr:uid="{00000000-0005-0000-0000-00000E010000}"/>
    <cellStyle name="Comma 153" xfId="1982" xr:uid="{00000000-0005-0000-0000-00000F010000}"/>
    <cellStyle name="Comma 153 2" xfId="3623" xr:uid="{00000000-0005-0000-0000-000010010000}"/>
    <cellStyle name="Comma 154" xfId="1980" xr:uid="{00000000-0005-0000-0000-000011010000}"/>
    <cellStyle name="Comma 154 2" xfId="3621" xr:uid="{00000000-0005-0000-0000-000012010000}"/>
    <cellStyle name="Comma 155" xfId="1997" xr:uid="{00000000-0005-0000-0000-000013010000}"/>
    <cellStyle name="Comma 155 2" xfId="3638" xr:uid="{00000000-0005-0000-0000-000014010000}"/>
    <cellStyle name="Comma 156" xfId="1975" xr:uid="{00000000-0005-0000-0000-000015010000}"/>
    <cellStyle name="Comma 156 2" xfId="3616" xr:uid="{00000000-0005-0000-0000-000016010000}"/>
    <cellStyle name="Comma 157" xfId="1998" xr:uid="{00000000-0005-0000-0000-000017010000}"/>
    <cellStyle name="Comma 157 2" xfId="3639" xr:uid="{00000000-0005-0000-0000-000018010000}"/>
    <cellStyle name="Comma 158" xfId="1994" xr:uid="{00000000-0005-0000-0000-000019010000}"/>
    <cellStyle name="Comma 158 2" xfId="3635" xr:uid="{00000000-0005-0000-0000-00001A010000}"/>
    <cellStyle name="Comma 159" xfId="2041" xr:uid="{00000000-0005-0000-0000-00001B010000}"/>
    <cellStyle name="Comma 159 2" xfId="3682" xr:uid="{00000000-0005-0000-0000-00001C010000}"/>
    <cellStyle name="Comma 16" xfId="800" xr:uid="{00000000-0005-0000-0000-00001D010000}"/>
    <cellStyle name="Comma 160" xfId="2283" xr:uid="{00000000-0005-0000-0000-00001E010000}"/>
    <cellStyle name="Comma 160 2" xfId="3895" xr:uid="{00000000-0005-0000-0000-00001F010000}"/>
    <cellStyle name="Comma 161" xfId="1993" xr:uid="{00000000-0005-0000-0000-000020010000}"/>
    <cellStyle name="Comma 161 2" xfId="3634" xr:uid="{00000000-0005-0000-0000-000021010000}"/>
    <cellStyle name="Comma 162" xfId="2285" xr:uid="{00000000-0005-0000-0000-000022010000}"/>
    <cellStyle name="Comma 162 2" xfId="3897" xr:uid="{00000000-0005-0000-0000-000023010000}"/>
    <cellStyle name="Comma 163" xfId="2011" xr:uid="{00000000-0005-0000-0000-000024010000}"/>
    <cellStyle name="Comma 163 2" xfId="3652" xr:uid="{00000000-0005-0000-0000-000025010000}"/>
    <cellStyle name="Comma 164" xfId="1999" xr:uid="{00000000-0005-0000-0000-000026010000}"/>
    <cellStyle name="Comma 164 2" xfId="3640" xr:uid="{00000000-0005-0000-0000-000027010000}"/>
    <cellStyle name="Comma 165" xfId="2284" xr:uid="{00000000-0005-0000-0000-000028010000}"/>
    <cellStyle name="Comma 165 2" xfId="3896" xr:uid="{00000000-0005-0000-0000-000029010000}"/>
    <cellStyle name="Comma 166" xfId="2000" xr:uid="{00000000-0005-0000-0000-00002A010000}"/>
    <cellStyle name="Comma 166 2" xfId="3641" xr:uid="{00000000-0005-0000-0000-00002B010000}"/>
    <cellStyle name="Comma 167" xfId="2244" xr:uid="{00000000-0005-0000-0000-00002C010000}"/>
    <cellStyle name="Comma 167 2" xfId="3885" xr:uid="{00000000-0005-0000-0000-00002D010000}"/>
    <cellStyle name="Comma 168" xfId="1977" xr:uid="{00000000-0005-0000-0000-00002E010000}"/>
    <cellStyle name="Comma 168 2" xfId="3618" xr:uid="{00000000-0005-0000-0000-00002F010000}"/>
    <cellStyle name="Comma 169" xfId="2243" xr:uid="{00000000-0005-0000-0000-000030010000}"/>
    <cellStyle name="Comma 169 2" xfId="3884" xr:uid="{00000000-0005-0000-0000-000031010000}"/>
    <cellStyle name="Comma 17" xfId="797" xr:uid="{00000000-0005-0000-0000-000032010000}"/>
    <cellStyle name="Comma 170" xfId="2290" xr:uid="{00000000-0005-0000-0000-000033010000}"/>
    <cellStyle name="Comma 170 2" xfId="3902" xr:uid="{00000000-0005-0000-0000-000034010000}"/>
    <cellStyle name="Comma 171" xfId="2288" xr:uid="{00000000-0005-0000-0000-000035010000}"/>
    <cellStyle name="Comma 171 2" xfId="3900" xr:uid="{00000000-0005-0000-0000-000036010000}"/>
    <cellStyle name="Comma 172" xfId="2294" xr:uid="{00000000-0005-0000-0000-000037010000}"/>
    <cellStyle name="Comma 172 2" xfId="2842" xr:uid="{00000000-0005-0000-0000-000038010000}"/>
    <cellStyle name="Comma 173" xfId="2302" xr:uid="{00000000-0005-0000-0000-000039010000}"/>
    <cellStyle name="Comma 173 2" xfId="2839" xr:uid="{00000000-0005-0000-0000-00003A010000}"/>
    <cellStyle name="Comma 174" xfId="2299" xr:uid="{00000000-0005-0000-0000-00003B010000}"/>
    <cellStyle name="Comma 174 2" xfId="3925" xr:uid="{00000000-0005-0000-0000-00003C010000}"/>
    <cellStyle name="Comma 175" xfId="2313" xr:uid="{00000000-0005-0000-0000-00003D010000}"/>
    <cellStyle name="Comma 175 2" xfId="3926" xr:uid="{00000000-0005-0000-0000-00003E010000}"/>
    <cellStyle name="Comma 176" xfId="2578" xr:uid="{00000000-0005-0000-0000-00003F010000}"/>
    <cellStyle name="Comma 176 2" xfId="3927" xr:uid="{00000000-0005-0000-0000-000040010000}"/>
    <cellStyle name="Comma 177" xfId="2315" xr:uid="{00000000-0005-0000-0000-000041010000}"/>
    <cellStyle name="Comma 177 2" xfId="3928" xr:uid="{00000000-0005-0000-0000-000042010000}"/>
    <cellStyle name="Comma 178" xfId="2297" xr:uid="{00000000-0005-0000-0000-000043010000}"/>
    <cellStyle name="Comma 178 2" xfId="3929" xr:uid="{00000000-0005-0000-0000-000044010000}"/>
    <cellStyle name="Comma 179" xfId="2555" xr:uid="{00000000-0005-0000-0000-000045010000}"/>
    <cellStyle name="Comma 179 2" xfId="3930" xr:uid="{00000000-0005-0000-0000-000046010000}"/>
    <cellStyle name="Comma 18" xfId="776" xr:uid="{00000000-0005-0000-0000-000047010000}"/>
    <cellStyle name="Comma 180" xfId="2300" xr:uid="{00000000-0005-0000-0000-000048010000}"/>
    <cellStyle name="Comma 180 2" xfId="3931" xr:uid="{00000000-0005-0000-0000-000049010000}"/>
    <cellStyle name="Comma 181" xfId="2301" xr:uid="{00000000-0005-0000-0000-00004A010000}"/>
    <cellStyle name="Comma 181 2" xfId="3932" xr:uid="{00000000-0005-0000-0000-00004B010000}"/>
    <cellStyle name="Comma 182" xfId="2306" xr:uid="{00000000-0005-0000-0000-00004C010000}"/>
    <cellStyle name="Comma 182 2" xfId="3933" xr:uid="{00000000-0005-0000-0000-00004D010000}"/>
    <cellStyle name="Comma 183" xfId="2576" xr:uid="{00000000-0005-0000-0000-00004E010000}"/>
    <cellStyle name="Comma 183 2" xfId="3934" xr:uid="{00000000-0005-0000-0000-00004F010000}"/>
    <cellStyle name="Comma 184" xfId="3935" xr:uid="{00000000-0005-0000-0000-000050010000}"/>
    <cellStyle name="Comma 185" xfId="3936" xr:uid="{00000000-0005-0000-0000-000051010000}"/>
    <cellStyle name="Comma 186" xfId="3937" xr:uid="{00000000-0005-0000-0000-000052010000}"/>
    <cellStyle name="Comma 187" xfId="3938" xr:uid="{00000000-0005-0000-0000-000053010000}"/>
    <cellStyle name="Comma 188" xfId="3939" xr:uid="{00000000-0005-0000-0000-000054010000}"/>
    <cellStyle name="Comma 189" xfId="3940" xr:uid="{00000000-0005-0000-0000-000055010000}"/>
    <cellStyle name="Comma 19" xfId="773" xr:uid="{00000000-0005-0000-0000-000056010000}"/>
    <cellStyle name="Comma 190" xfId="3941" xr:uid="{00000000-0005-0000-0000-000057010000}"/>
    <cellStyle name="Comma 191" xfId="3942" xr:uid="{00000000-0005-0000-0000-000058010000}"/>
    <cellStyle name="Comma 192" xfId="3943" xr:uid="{00000000-0005-0000-0000-000059010000}"/>
    <cellStyle name="Comma 193" xfId="3944" xr:uid="{00000000-0005-0000-0000-00005A010000}"/>
    <cellStyle name="Comma 194" xfId="3945" xr:uid="{00000000-0005-0000-0000-00005B010000}"/>
    <cellStyle name="Comma 195" xfId="3946" xr:uid="{00000000-0005-0000-0000-00005C010000}"/>
    <cellStyle name="Comma 196" xfId="3947" xr:uid="{00000000-0005-0000-0000-00005D010000}"/>
    <cellStyle name="Comma 197" xfId="2581" xr:uid="{00000000-0005-0000-0000-00005E010000}"/>
    <cellStyle name="Comma 198" xfId="2583" xr:uid="{00000000-0005-0000-0000-00005F010000}"/>
    <cellStyle name="Comma 199" xfId="2629" xr:uid="{00000000-0005-0000-0000-000060010000}"/>
    <cellStyle name="Comma 2" xfId="30" xr:uid="{00000000-0005-0000-0000-000061010000}"/>
    <cellStyle name="Comma 2 2" xfId="31" xr:uid="{00000000-0005-0000-0000-000062010000}"/>
    <cellStyle name="Comma 2 2 2" xfId="298" xr:uid="{00000000-0005-0000-0000-000063010000}"/>
    <cellStyle name="Comma 2 2 3" xfId="272" xr:uid="{00000000-0005-0000-0000-000064010000}"/>
    <cellStyle name="Comma 2 2 3 2" xfId="625" xr:uid="{00000000-0005-0000-0000-000065010000}"/>
    <cellStyle name="Comma 2 2 4" xfId="323" xr:uid="{00000000-0005-0000-0000-000066010000}"/>
    <cellStyle name="Comma 2 2 4 2" xfId="670" xr:uid="{00000000-0005-0000-0000-000067010000}"/>
    <cellStyle name="Comma 2 2 4 3" xfId="1162" xr:uid="{00000000-0005-0000-0000-000068010000}"/>
    <cellStyle name="Comma 2 2 5" xfId="420" xr:uid="{00000000-0005-0000-0000-000069010000}"/>
    <cellStyle name="Comma 2 2 6" xfId="572" xr:uid="{00000000-0005-0000-0000-00006A010000}"/>
    <cellStyle name="Comma 2 3" xfId="270" xr:uid="{00000000-0005-0000-0000-00006B010000}"/>
    <cellStyle name="Comma 2 3 2" xfId="515" xr:uid="{00000000-0005-0000-0000-00006C010000}"/>
    <cellStyle name="Comma 2 3 3" xfId="579" xr:uid="{00000000-0005-0000-0000-00006D010000}"/>
    <cellStyle name="Comma 2 3 4" xfId="2251" xr:uid="{00000000-0005-0000-0000-00006E010000}"/>
    <cellStyle name="Comma 2 3 5" xfId="2271" xr:uid="{00000000-0005-0000-0000-00006F010000}"/>
    <cellStyle name="Comma 2 4" xfId="516" xr:uid="{00000000-0005-0000-0000-000070010000}"/>
    <cellStyle name="Comma 2 4 2" xfId="626" xr:uid="{00000000-0005-0000-0000-000071010000}"/>
    <cellStyle name="Comma 2 4 3" xfId="867" xr:uid="{00000000-0005-0000-0000-000072010000}"/>
    <cellStyle name="Comma 2 4 4" xfId="2259" xr:uid="{00000000-0005-0000-0000-000073010000}"/>
    <cellStyle name="Comma 2 4 5" xfId="2279" xr:uid="{00000000-0005-0000-0000-000074010000}"/>
    <cellStyle name="Comma 2 5" xfId="517" xr:uid="{00000000-0005-0000-0000-000075010000}"/>
    <cellStyle name="Comma 2 6" xfId="627" xr:uid="{00000000-0005-0000-0000-000076010000}"/>
    <cellStyle name="Comma 20" xfId="777" xr:uid="{00000000-0005-0000-0000-000077010000}"/>
    <cellStyle name="Comma 21" xfId="795" xr:uid="{00000000-0005-0000-0000-000078010000}"/>
    <cellStyle name="Comma 22" xfId="779" xr:uid="{00000000-0005-0000-0000-000079010000}"/>
    <cellStyle name="Comma 23" xfId="793" xr:uid="{00000000-0005-0000-0000-00007A010000}"/>
    <cellStyle name="Comma 24" xfId="782" xr:uid="{00000000-0005-0000-0000-00007B010000}"/>
    <cellStyle name="Comma 25" xfId="792" xr:uid="{00000000-0005-0000-0000-00007C010000}"/>
    <cellStyle name="Comma 26" xfId="783" xr:uid="{00000000-0005-0000-0000-00007D010000}"/>
    <cellStyle name="Comma 27" xfId="791" xr:uid="{00000000-0005-0000-0000-00007E010000}"/>
    <cellStyle name="Comma 28" xfId="784" xr:uid="{00000000-0005-0000-0000-00007F010000}"/>
    <cellStyle name="Comma 29" xfId="805" xr:uid="{00000000-0005-0000-0000-000080010000}"/>
    <cellStyle name="Comma 3" xfId="32" xr:uid="{00000000-0005-0000-0000-000081010000}"/>
    <cellStyle name="Comma 3 10" xfId="223" xr:uid="{00000000-0005-0000-0000-000082010000}"/>
    <cellStyle name="Comma 3 10 2" xfId="679" xr:uid="{00000000-0005-0000-0000-000083010000}"/>
    <cellStyle name="Comma 3 11" xfId="324" xr:uid="{00000000-0005-0000-0000-000084010000}"/>
    <cellStyle name="Comma 3 11 2" xfId="1146" xr:uid="{00000000-0005-0000-0000-000085010000}"/>
    <cellStyle name="Comma 3 12" xfId="421" xr:uid="{00000000-0005-0000-0000-000086010000}"/>
    <cellStyle name="Comma 3 13" xfId="568" xr:uid="{00000000-0005-0000-0000-000087010000}"/>
    <cellStyle name="Comma 3 2" xfId="33" xr:uid="{00000000-0005-0000-0000-000088010000}"/>
    <cellStyle name="Comma 3 2 2" xfId="299" xr:uid="{00000000-0005-0000-0000-000089010000}"/>
    <cellStyle name="Comma 3 2 2 2" xfId="868" xr:uid="{00000000-0005-0000-0000-00008A010000}"/>
    <cellStyle name="Comma 3 2 2 3" xfId="680" xr:uid="{00000000-0005-0000-0000-00008B010000}"/>
    <cellStyle name="Comma 3 2 3" xfId="325" xr:uid="{00000000-0005-0000-0000-00008C010000}"/>
    <cellStyle name="Comma 3 2 3 2" xfId="1123" xr:uid="{00000000-0005-0000-0000-00008D010000}"/>
    <cellStyle name="Comma 3 2 4" xfId="422" xr:uid="{00000000-0005-0000-0000-00008E010000}"/>
    <cellStyle name="Comma 3 3" xfId="34" xr:uid="{00000000-0005-0000-0000-00008F010000}"/>
    <cellStyle name="Comma 3 3 2" xfId="277" xr:uid="{00000000-0005-0000-0000-000090010000}"/>
    <cellStyle name="Comma 3 3 2 2" xfId="629" xr:uid="{00000000-0005-0000-0000-000091010000}"/>
    <cellStyle name="Comma 3 3 2 2 2" xfId="691" xr:uid="{00000000-0005-0000-0000-000092010000}"/>
    <cellStyle name="Comma 3 3 2 2 2 2" xfId="963" xr:uid="{00000000-0005-0000-0000-000093010000}"/>
    <cellStyle name="Comma 3 3 2 2 2 2 2" xfId="1416" xr:uid="{00000000-0005-0000-0000-000094010000}"/>
    <cellStyle name="Comma 3 3 2 2 2 2 2 2" xfId="1925" xr:uid="{00000000-0005-0000-0000-000095010000}"/>
    <cellStyle name="Comma 3 3 2 2 2 2 2 2 2" xfId="3566" xr:uid="{00000000-0005-0000-0000-000096010000}"/>
    <cellStyle name="Comma 3 3 2 2 2 2 2 3" xfId="3062" xr:uid="{00000000-0005-0000-0000-000097010000}"/>
    <cellStyle name="Comma 3 3 2 2 2 2 3" xfId="1672" xr:uid="{00000000-0005-0000-0000-000098010000}"/>
    <cellStyle name="Comma 3 3 2 2 2 2 3 2" xfId="3313" xr:uid="{00000000-0005-0000-0000-000099010000}"/>
    <cellStyle name="Comma 3 3 2 2 2 2 4" xfId="2205" xr:uid="{00000000-0005-0000-0000-00009A010000}"/>
    <cellStyle name="Comma 3 3 2 2 2 2 4 2" xfId="3846" xr:uid="{00000000-0005-0000-0000-00009B010000}"/>
    <cellStyle name="Comma 3 3 2 2 2 2 5" xfId="2515" xr:uid="{00000000-0005-0000-0000-00009C010000}"/>
    <cellStyle name="Comma 3 3 2 2 2 2 5 2" xfId="3948" xr:uid="{00000000-0005-0000-0000-00009D010000}"/>
    <cellStyle name="Comma 3 3 2 2 2 2 6" xfId="2791" xr:uid="{00000000-0005-0000-0000-00009E010000}"/>
    <cellStyle name="Comma 3 3 2 2 2 3" xfId="888" xr:uid="{00000000-0005-0000-0000-00009F010000}"/>
    <cellStyle name="Comma 3 3 2 2 2 3 2" xfId="1341" xr:uid="{00000000-0005-0000-0000-0000A0010000}"/>
    <cellStyle name="Comma 3 3 2 2 2 3 2 2" xfId="1850" xr:uid="{00000000-0005-0000-0000-0000A1010000}"/>
    <cellStyle name="Comma 3 3 2 2 2 3 2 2 2" xfId="3491" xr:uid="{00000000-0005-0000-0000-0000A2010000}"/>
    <cellStyle name="Comma 3 3 2 2 2 3 2 3" xfId="2987" xr:uid="{00000000-0005-0000-0000-0000A3010000}"/>
    <cellStyle name="Comma 3 3 2 2 2 3 3" xfId="1597" xr:uid="{00000000-0005-0000-0000-0000A4010000}"/>
    <cellStyle name="Comma 3 3 2 2 2 3 3 2" xfId="3238" xr:uid="{00000000-0005-0000-0000-0000A5010000}"/>
    <cellStyle name="Comma 3 3 2 2 2 3 4" xfId="2130" xr:uid="{00000000-0005-0000-0000-0000A6010000}"/>
    <cellStyle name="Comma 3 3 2 2 2 3 4 2" xfId="3771" xr:uid="{00000000-0005-0000-0000-0000A7010000}"/>
    <cellStyle name="Comma 3 3 2 2 2 3 5" xfId="2440" xr:uid="{00000000-0005-0000-0000-0000A8010000}"/>
    <cellStyle name="Comma 3 3 2 2 2 3 5 2" xfId="3949" xr:uid="{00000000-0005-0000-0000-0000A9010000}"/>
    <cellStyle name="Comma 3 3 2 2 2 3 6" xfId="2716" xr:uid="{00000000-0005-0000-0000-0000AA010000}"/>
    <cellStyle name="Comma 3 3 2 2 2 4" xfId="1254" xr:uid="{00000000-0005-0000-0000-0000AB010000}"/>
    <cellStyle name="Comma 3 3 2 2 2 4 2" xfId="1763" xr:uid="{00000000-0005-0000-0000-0000AC010000}"/>
    <cellStyle name="Comma 3 3 2 2 2 4 2 2" xfId="3404" xr:uid="{00000000-0005-0000-0000-0000AD010000}"/>
    <cellStyle name="Comma 3 3 2 2 2 4 3" xfId="2900" xr:uid="{00000000-0005-0000-0000-0000AE010000}"/>
    <cellStyle name="Comma 3 3 2 2 2 5" xfId="1510" xr:uid="{00000000-0005-0000-0000-0000AF010000}"/>
    <cellStyle name="Comma 3 3 2 2 2 5 2" xfId="3151" xr:uid="{00000000-0005-0000-0000-0000B0010000}"/>
    <cellStyle name="Comma 3 3 2 2 2 6" xfId="2042" xr:uid="{00000000-0005-0000-0000-0000B1010000}"/>
    <cellStyle name="Comma 3 3 2 2 2 6 2" xfId="3683" xr:uid="{00000000-0005-0000-0000-0000B2010000}"/>
    <cellStyle name="Comma 3 3 2 2 2 7" xfId="2353" xr:uid="{00000000-0005-0000-0000-0000B3010000}"/>
    <cellStyle name="Comma 3 3 2 2 2 7 2" xfId="3950" xr:uid="{00000000-0005-0000-0000-0000B4010000}"/>
    <cellStyle name="Comma 3 3 2 2 2 8" xfId="2628" xr:uid="{00000000-0005-0000-0000-0000B5010000}"/>
    <cellStyle name="Comma 3 3 2 2 3" xfId="840" xr:uid="{00000000-0005-0000-0000-0000B6010000}"/>
    <cellStyle name="Comma 3 3 2 2 3 2" xfId="1320" xr:uid="{00000000-0005-0000-0000-0000B7010000}"/>
    <cellStyle name="Comma 3 3 2 2 3 2 2" xfId="1829" xr:uid="{00000000-0005-0000-0000-0000B8010000}"/>
    <cellStyle name="Comma 3 3 2 2 3 2 2 2" xfId="3470" xr:uid="{00000000-0005-0000-0000-0000B9010000}"/>
    <cellStyle name="Comma 3 3 2 2 3 2 3" xfId="2966" xr:uid="{00000000-0005-0000-0000-0000BA010000}"/>
    <cellStyle name="Comma 3 3 2 2 3 3" xfId="1576" xr:uid="{00000000-0005-0000-0000-0000BB010000}"/>
    <cellStyle name="Comma 3 3 2 2 3 3 2" xfId="3217" xr:uid="{00000000-0005-0000-0000-0000BC010000}"/>
    <cellStyle name="Comma 3 3 2 2 3 4" xfId="2109" xr:uid="{00000000-0005-0000-0000-0000BD010000}"/>
    <cellStyle name="Comma 3 3 2 2 3 4 2" xfId="3750" xr:uid="{00000000-0005-0000-0000-0000BE010000}"/>
    <cellStyle name="Comma 3 3 2 2 3 5" xfId="2419" xr:uid="{00000000-0005-0000-0000-0000BF010000}"/>
    <cellStyle name="Comma 3 3 2 2 3 5 2" xfId="3951" xr:uid="{00000000-0005-0000-0000-0000C0010000}"/>
    <cellStyle name="Comma 3 3 2 2 3 6" xfId="2695" xr:uid="{00000000-0005-0000-0000-0000C1010000}"/>
    <cellStyle name="Comma 3 3 2 2 4" xfId="953" xr:uid="{00000000-0005-0000-0000-0000C2010000}"/>
    <cellStyle name="Comma 3 3 2 2 4 2" xfId="1406" xr:uid="{00000000-0005-0000-0000-0000C3010000}"/>
    <cellStyle name="Comma 3 3 2 2 4 2 2" xfId="1915" xr:uid="{00000000-0005-0000-0000-0000C4010000}"/>
    <cellStyle name="Comma 3 3 2 2 4 2 2 2" xfId="3556" xr:uid="{00000000-0005-0000-0000-0000C5010000}"/>
    <cellStyle name="Comma 3 3 2 2 4 2 3" xfId="3052" xr:uid="{00000000-0005-0000-0000-0000C6010000}"/>
    <cellStyle name="Comma 3 3 2 2 4 3" xfId="1662" xr:uid="{00000000-0005-0000-0000-0000C7010000}"/>
    <cellStyle name="Comma 3 3 2 2 4 3 2" xfId="3303" xr:uid="{00000000-0005-0000-0000-0000C8010000}"/>
    <cellStyle name="Comma 3 3 2 2 4 4" xfId="2195" xr:uid="{00000000-0005-0000-0000-0000C9010000}"/>
    <cellStyle name="Comma 3 3 2 2 4 4 2" xfId="3836" xr:uid="{00000000-0005-0000-0000-0000CA010000}"/>
    <cellStyle name="Comma 3 3 2 2 4 5" xfId="2505" xr:uid="{00000000-0005-0000-0000-0000CB010000}"/>
    <cellStyle name="Comma 3 3 2 2 4 5 2" xfId="3952" xr:uid="{00000000-0005-0000-0000-0000CC010000}"/>
    <cellStyle name="Comma 3 3 2 2 4 6" xfId="2781" xr:uid="{00000000-0005-0000-0000-0000CD010000}"/>
    <cellStyle name="Comma 3 3 2 2 5" xfId="1244" xr:uid="{00000000-0005-0000-0000-0000CE010000}"/>
    <cellStyle name="Comma 3 3 2 2 5 2" xfId="1753" xr:uid="{00000000-0005-0000-0000-0000CF010000}"/>
    <cellStyle name="Comma 3 3 2 2 5 2 2" xfId="3394" xr:uid="{00000000-0005-0000-0000-0000D0010000}"/>
    <cellStyle name="Comma 3 3 2 2 5 3" xfId="2890" xr:uid="{00000000-0005-0000-0000-0000D1010000}"/>
    <cellStyle name="Comma 3 3 2 2 6" xfId="1500" xr:uid="{00000000-0005-0000-0000-0000D2010000}"/>
    <cellStyle name="Comma 3 3 2 2 6 2" xfId="3141" xr:uid="{00000000-0005-0000-0000-0000D3010000}"/>
    <cellStyle name="Comma 3 3 2 2 7" xfId="2030" xr:uid="{00000000-0005-0000-0000-0000D4010000}"/>
    <cellStyle name="Comma 3 3 2 2 7 2" xfId="3671" xr:uid="{00000000-0005-0000-0000-0000D5010000}"/>
    <cellStyle name="Comma 3 3 2 2 8" xfId="2342" xr:uid="{00000000-0005-0000-0000-0000D6010000}"/>
    <cellStyle name="Comma 3 3 2 2 8 2" xfId="3953" xr:uid="{00000000-0005-0000-0000-0000D7010000}"/>
    <cellStyle name="Comma 3 3 2 2 9" xfId="2618" xr:uid="{00000000-0005-0000-0000-0000D8010000}"/>
    <cellStyle name="Comma 3 3 2 3" xfId="620" xr:uid="{00000000-0005-0000-0000-0000D9010000}"/>
    <cellStyle name="Comma 3 3 2 3 2" xfId="753" xr:uid="{00000000-0005-0000-0000-0000DA010000}"/>
    <cellStyle name="Comma 3 3 2 3 2 2" xfId="982" xr:uid="{00000000-0005-0000-0000-0000DB010000}"/>
    <cellStyle name="Comma 3 3 2 3 2 2 2" xfId="1435" xr:uid="{00000000-0005-0000-0000-0000DC010000}"/>
    <cellStyle name="Comma 3 3 2 3 2 2 2 2" xfId="1944" xr:uid="{00000000-0005-0000-0000-0000DD010000}"/>
    <cellStyle name="Comma 3 3 2 3 2 2 2 2 2" xfId="3585" xr:uid="{00000000-0005-0000-0000-0000DE010000}"/>
    <cellStyle name="Comma 3 3 2 3 2 2 2 3" xfId="3081" xr:uid="{00000000-0005-0000-0000-0000DF010000}"/>
    <cellStyle name="Comma 3 3 2 3 2 2 3" xfId="1691" xr:uid="{00000000-0005-0000-0000-0000E0010000}"/>
    <cellStyle name="Comma 3 3 2 3 2 2 3 2" xfId="3332" xr:uid="{00000000-0005-0000-0000-0000E1010000}"/>
    <cellStyle name="Comma 3 3 2 3 2 2 4" xfId="2224" xr:uid="{00000000-0005-0000-0000-0000E2010000}"/>
    <cellStyle name="Comma 3 3 2 3 2 2 4 2" xfId="3865" xr:uid="{00000000-0005-0000-0000-0000E3010000}"/>
    <cellStyle name="Comma 3 3 2 3 2 2 5" xfId="2534" xr:uid="{00000000-0005-0000-0000-0000E4010000}"/>
    <cellStyle name="Comma 3 3 2 3 2 2 5 2" xfId="3954" xr:uid="{00000000-0005-0000-0000-0000E5010000}"/>
    <cellStyle name="Comma 3 3 2 3 2 2 6" xfId="2810" xr:uid="{00000000-0005-0000-0000-0000E6010000}"/>
    <cellStyle name="Comma 3 3 2 3 2 3" xfId="907" xr:uid="{00000000-0005-0000-0000-0000E7010000}"/>
    <cellStyle name="Comma 3 3 2 3 2 3 2" xfId="1360" xr:uid="{00000000-0005-0000-0000-0000E8010000}"/>
    <cellStyle name="Comma 3 3 2 3 2 3 2 2" xfId="1869" xr:uid="{00000000-0005-0000-0000-0000E9010000}"/>
    <cellStyle name="Comma 3 3 2 3 2 3 2 2 2" xfId="3510" xr:uid="{00000000-0005-0000-0000-0000EA010000}"/>
    <cellStyle name="Comma 3 3 2 3 2 3 2 3" xfId="3006" xr:uid="{00000000-0005-0000-0000-0000EB010000}"/>
    <cellStyle name="Comma 3 3 2 3 2 3 3" xfId="1616" xr:uid="{00000000-0005-0000-0000-0000EC010000}"/>
    <cellStyle name="Comma 3 3 2 3 2 3 3 2" xfId="3257" xr:uid="{00000000-0005-0000-0000-0000ED010000}"/>
    <cellStyle name="Comma 3 3 2 3 2 3 4" xfId="2149" xr:uid="{00000000-0005-0000-0000-0000EE010000}"/>
    <cellStyle name="Comma 3 3 2 3 2 3 4 2" xfId="3790" xr:uid="{00000000-0005-0000-0000-0000EF010000}"/>
    <cellStyle name="Comma 3 3 2 3 2 3 5" xfId="2459" xr:uid="{00000000-0005-0000-0000-0000F0010000}"/>
    <cellStyle name="Comma 3 3 2 3 2 3 5 2" xfId="3955" xr:uid="{00000000-0005-0000-0000-0000F1010000}"/>
    <cellStyle name="Comma 3 3 2 3 2 3 6" xfId="2735" xr:uid="{00000000-0005-0000-0000-0000F2010000}"/>
    <cellStyle name="Comma 3 3 2 3 2 4" xfId="1273" xr:uid="{00000000-0005-0000-0000-0000F3010000}"/>
    <cellStyle name="Comma 3 3 2 3 2 4 2" xfId="1782" xr:uid="{00000000-0005-0000-0000-0000F4010000}"/>
    <cellStyle name="Comma 3 3 2 3 2 4 2 2" xfId="3423" xr:uid="{00000000-0005-0000-0000-0000F5010000}"/>
    <cellStyle name="Comma 3 3 2 3 2 4 3" xfId="2919" xr:uid="{00000000-0005-0000-0000-0000F6010000}"/>
    <cellStyle name="Comma 3 3 2 3 2 5" xfId="1529" xr:uid="{00000000-0005-0000-0000-0000F7010000}"/>
    <cellStyle name="Comma 3 3 2 3 2 5 2" xfId="3170" xr:uid="{00000000-0005-0000-0000-0000F8010000}"/>
    <cellStyle name="Comma 3 3 2 3 2 6" xfId="2062" xr:uid="{00000000-0005-0000-0000-0000F9010000}"/>
    <cellStyle name="Comma 3 3 2 3 2 6 2" xfId="3703" xr:uid="{00000000-0005-0000-0000-0000FA010000}"/>
    <cellStyle name="Comma 3 3 2 3 2 7" xfId="2372" xr:uid="{00000000-0005-0000-0000-0000FB010000}"/>
    <cellStyle name="Comma 3 3 2 3 2 7 2" xfId="3956" xr:uid="{00000000-0005-0000-0000-0000FC010000}"/>
    <cellStyle name="Comma 3 3 2 3 2 8" xfId="2648" xr:uid="{00000000-0005-0000-0000-0000FD010000}"/>
    <cellStyle name="Comma 3 3 2 3 3" xfId="834" xr:uid="{00000000-0005-0000-0000-0000FE010000}"/>
    <cellStyle name="Comma 3 3 2 3 3 2" xfId="1314" xr:uid="{00000000-0005-0000-0000-0000FF010000}"/>
    <cellStyle name="Comma 3 3 2 3 3 2 2" xfId="1823" xr:uid="{00000000-0005-0000-0000-000000020000}"/>
    <cellStyle name="Comma 3 3 2 3 3 2 2 2" xfId="3464" xr:uid="{00000000-0005-0000-0000-000001020000}"/>
    <cellStyle name="Comma 3 3 2 3 3 2 3" xfId="2960" xr:uid="{00000000-0005-0000-0000-000002020000}"/>
    <cellStyle name="Comma 3 3 2 3 3 3" xfId="1570" xr:uid="{00000000-0005-0000-0000-000003020000}"/>
    <cellStyle name="Comma 3 3 2 3 3 3 2" xfId="3211" xr:uid="{00000000-0005-0000-0000-000004020000}"/>
    <cellStyle name="Comma 3 3 2 3 3 4" xfId="2103" xr:uid="{00000000-0005-0000-0000-000005020000}"/>
    <cellStyle name="Comma 3 3 2 3 3 4 2" xfId="3744" xr:uid="{00000000-0005-0000-0000-000006020000}"/>
    <cellStyle name="Comma 3 3 2 3 3 5" xfId="2413" xr:uid="{00000000-0005-0000-0000-000007020000}"/>
    <cellStyle name="Comma 3 3 2 3 3 5 2" xfId="3957" xr:uid="{00000000-0005-0000-0000-000008020000}"/>
    <cellStyle name="Comma 3 3 2 3 3 6" xfId="2689" xr:uid="{00000000-0005-0000-0000-000009020000}"/>
    <cellStyle name="Comma 3 3 2 3 4" xfId="947" xr:uid="{00000000-0005-0000-0000-00000A020000}"/>
    <cellStyle name="Comma 3 3 2 3 4 2" xfId="1400" xr:uid="{00000000-0005-0000-0000-00000B020000}"/>
    <cellStyle name="Comma 3 3 2 3 4 2 2" xfId="1909" xr:uid="{00000000-0005-0000-0000-00000C020000}"/>
    <cellStyle name="Comma 3 3 2 3 4 2 2 2" xfId="3550" xr:uid="{00000000-0005-0000-0000-00000D020000}"/>
    <cellStyle name="Comma 3 3 2 3 4 2 3" xfId="3046" xr:uid="{00000000-0005-0000-0000-00000E020000}"/>
    <cellStyle name="Comma 3 3 2 3 4 3" xfId="1656" xr:uid="{00000000-0005-0000-0000-00000F020000}"/>
    <cellStyle name="Comma 3 3 2 3 4 3 2" xfId="3297" xr:uid="{00000000-0005-0000-0000-000010020000}"/>
    <cellStyle name="Comma 3 3 2 3 4 4" xfId="2189" xr:uid="{00000000-0005-0000-0000-000011020000}"/>
    <cellStyle name="Comma 3 3 2 3 4 4 2" xfId="3830" xr:uid="{00000000-0005-0000-0000-000012020000}"/>
    <cellStyle name="Comma 3 3 2 3 4 5" xfId="2499" xr:uid="{00000000-0005-0000-0000-000013020000}"/>
    <cellStyle name="Comma 3 3 2 3 4 5 2" xfId="3958" xr:uid="{00000000-0005-0000-0000-000014020000}"/>
    <cellStyle name="Comma 3 3 2 3 4 6" xfId="2775" xr:uid="{00000000-0005-0000-0000-000015020000}"/>
    <cellStyle name="Comma 3 3 2 3 5" xfId="1238" xr:uid="{00000000-0005-0000-0000-000016020000}"/>
    <cellStyle name="Comma 3 3 2 3 5 2" xfId="1747" xr:uid="{00000000-0005-0000-0000-000017020000}"/>
    <cellStyle name="Comma 3 3 2 3 5 2 2" xfId="3388" xr:uid="{00000000-0005-0000-0000-000018020000}"/>
    <cellStyle name="Comma 3 3 2 3 5 3" xfId="2884" xr:uid="{00000000-0005-0000-0000-000019020000}"/>
    <cellStyle name="Comma 3 3 2 3 6" xfId="1494" xr:uid="{00000000-0005-0000-0000-00001A020000}"/>
    <cellStyle name="Comma 3 3 2 3 6 2" xfId="3135" xr:uid="{00000000-0005-0000-0000-00001B020000}"/>
    <cellStyle name="Comma 3 3 2 3 7" xfId="2024" xr:uid="{00000000-0005-0000-0000-00001C020000}"/>
    <cellStyle name="Comma 3 3 2 3 7 2" xfId="3665" xr:uid="{00000000-0005-0000-0000-00001D020000}"/>
    <cellStyle name="Comma 3 3 2 3 8" xfId="2336" xr:uid="{00000000-0005-0000-0000-00001E020000}"/>
    <cellStyle name="Comma 3 3 2 3 8 2" xfId="3959" xr:uid="{00000000-0005-0000-0000-00001F020000}"/>
    <cellStyle name="Comma 3 3 2 3 9" xfId="2612" xr:uid="{00000000-0005-0000-0000-000020020000}"/>
    <cellStyle name="Comma 3 3 2 4" xfId="767" xr:uid="{00000000-0005-0000-0000-000021020000}"/>
    <cellStyle name="Comma 3 3 2 4 2" xfId="996" xr:uid="{00000000-0005-0000-0000-000022020000}"/>
    <cellStyle name="Comma 3 3 2 4 2 2" xfId="1449" xr:uid="{00000000-0005-0000-0000-000023020000}"/>
    <cellStyle name="Comma 3 3 2 4 2 2 2" xfId="1958" xr:uid="{00000000-0005-0000-0000-000024020000}"/>
    <cellStyle name="Comma 3 3 2 4 2 2 2 2" xfId="3599" xr:uid="{00000000-0005-0000-0000-000025020000}"/>
    <cellStyle name="Comma 3 3 2 4 2 2 3" xfId="3095" xr:uid="{00000000-0005-0000-0000-000026020000}"/>
    <cellStyle name="Comma 3 3 2 4 2 3" xfId="1705" xr:uid="{00000000-0005-0000-0000-000027020000}"/>
    <cellStyle name="Comma 3 3 2 4 2 3 2" xfId="3346" xr:uid="{00000000-0005-0000-0000-000028020000}"/>
    <cellStyle name="Comma 3 3 2 4 2 4" xfId="2238" xr:uid="{00000000-0005-0000-0000-000029020000}"/>
    <cellStyle name="Comma 3 3 2 4 2 4 2" xfId="3879" xr:uid="{00000000-0005-0000-0000-00002A020000}"/>
    <cellStyle name="Comma 3 3 2 4 2 5" xfId="2548" xr:uid="{00000000-0005-0000-0000-00002B020000}"/>
    <cellStyle name="Comma 3 3 2 4 2 5 2" xfId="3960" xr:uid="{00000000-0005-0000-0000-00002C020000}"/>
    <cellStyle name="Comma 3 3 2 4 2 6" xfId="2824" xr:uid="{00000000-0005-0000-0000-00002D020000}"/>
    <cellStyle name="Comma 3 3 2 4 3" xfId="921" xr:uid="{00000000-0005-0000-0000-00002E020000}"/>
    <cellStyle name="Comma 3 3 2 4 3 2" xfId="1374" xr:uid="{00000000-0005-0000-0000-00002F020000}"/>
    <cellStyle name="Comma 3 3 2 4 3 2 2" xfId="1883" xr:uid="{00000000-0005-0000-0000-000030020000}"/>
    <cellStyle name="Comma 3 3 2 4 3 2 2 2" xfId="3524" xr:uid="{00000000-0005-0000-0000-000031020000}"/>
    <cellStyle name="Comma 3 3 2 4 3 2 3" xfId="3020" xr:uid="{00000000-0005-0000-0000-000032020000}"/>
    <cellStyle name="Comma 3 3 2 4 3 3" xfId="1630" xr:uid="{00000000-0005-0000-0000-000033020000}"/>
    <cellStyle name="Comma 3 3 2 4 3 3 2" xfId="3271" xr:uid="{00000000-0005-0000-0000-000034020000}"/>
    <cellStyle name="Comma 3 3 2 4 3 4" xfId="2163" xr:uid="{00000000-0005-0000-0000-000035020000}"/>
    <cellStyle name="Comma 3 3 2 4 3 4 2" xfId="3804" xr:uid="{00000000-0005-0000-0000-000036020000}"/>
    <cellStyle name="Comma 3 3 2 4 3 5" xfId="2473" xr:uid="{00000000-0005-0000-0000-000037020000}"/>
    <cellStyle name="Comma 3 3 2 4 3 5 2" xfId="3961" xr:uid="{00000000-0005-0000-0000-000038020000}"/>
    <cellStyle name="Comma 3 3 2 4 3 6" xfId="2749" xr:uid="{00000000-0005-0000-0000-000039020000}"/>
    <cellStyle name="Comma 3 3 2 4 4" xfId="1287" xr:uid="{00000000-0005-0000-0000-00003A020000}"/>
    <cellStyle name="Comma 3 3 2 4 4 2" xfId="1796" xr:uid="{00000000-0005-0000-0000-00003B020000}"/>
    <cellStyle name="Comma 3 3 2 4 4 2 2" xfId="3437" xr:uid="{00000000-0005-0000-0000-00003C020000}"/>
    <cellStyle name="Comma 3 3 2 4 4 3" xfId="2933" xr:uid="{00000000-0005-0000-0000-00003D020000}"/>
    <cellStyle name="Comma 3 3 2 4 5" xfId="1543" xr:uid="{00000000-0005-0000-0000-00003E020000}"/>
    <cellStyle name="Comma 3 3 2 4 5 2" xfId="3184" xr:uid="{00000000-0005-0000-0000-00003F020000}"/>
    <cellStyle name="Comma 3 3 2 4 6" xfId="2076" xr:uid="{00000000-0005-0000-0000-000040020000}"/>
    <cellStyle name="Comma 3 3 2 4 6 2" xfId="3717" xr:uid="{00000000-0005-0000-0000-000041020000}"/>
    <cellStyle name="Comma 3 3 2 4 7" xfId="2386" xr:uid="{00000000-0005-0000-0000-000042020000}"/>
    <cellStyle name="Comma 3 3 2 4 7 2" xfId="3962" xr:uid="{00000000-0005-0000-0000-000043020000}"/>
    <cellStyle name="Comma 3 3 2 4 8" xfId="2662" xr:uid="{00000000-0005-0000-0000-000044020000}"/>
    <cellStyle name="Comma 3 3 2 5" xfId="822" xr:uid="{00000000-0005-0000-0000-000045020000}"/>
    <cellStyle name="Comma 3 3 2 5 2" xfId="1302" xr:uid="{00000000-0005-0000-0000-000046020000}"/>
    <cellStyle name="Comma 3 3 2 5 2 2" xfId="1811" xr:uid="{00000000-0005-0000-0000-000047020000}"/>
    <cellStyle name="Comma 3 3 2 5 2 2 2" xfId="3452" xr:uid="{00000000-0005-0000-0000-000048020000}"/>
    <cellStyle name="Comma 3 3 2 5 2 3" xfId="2948" xr:uid="{00000000-0005-0000-0000-000049020000}"/>
    <cellStyle name="Comma 3 3 2 5 3" xfId="1558" xr:uid="{00000000-0005-0000-0000-00004A020000}"/>
    <cellStyle name="Comma 3 3 2 5 3 2" xfId="3199" xr:uid="{00000000-0005-0000-0000-00004B020000}"/>
    <cellStyle name="Comma 3 3 2 5 4" xfId="2091" xr:uid="{00000000-0005-0000-0000-00004C020000}"/>
    <cellStyle name="Comma 3 3 2 5 4 2" xfId="3732" xr:uid="{00000000-0005-0000-0000-00004D020000}"/>
    <cellStyle name="Comma 3 3 2 5 5" xfId="2401" xr:uid="{00000000-0005-0000-0000-00004E020000}"/>
    <cellStyle name="Comma 3 3 2 5 5 2" xfId="3963" xr:uid="{00000000-0005-0000-0000-00004F020000}"/>
    <cellStyle name="Comma 3 3 2 5 6" xfId="2677" xr:uid="{00000000-0005-0000-0000-000050020000}"/>
    <cellStyle name="Comma 3 3 2 6" xfId="935" xr:uid="{00000000-0005-0000-0000-000051020000}"/>
    <cellStyle name="Comma 3 3 2 6 2" xfId="1388" xr:uid="{00000000-0005-0000-0000-000052020000}"/>
    <cellStyle name="Comma 3 3 2 6 2 2" xfId="1897" xr:uid="{00000000-0005-0000-0000-000053020000}"/>
    <cellStyle name="Comma 3 3 2 6 2 2 2" xfId="3538" xr:uid="{00000000-0005-0000-0000-000054020000}"/>
    <cellStyle name="Comma 3 3 2 6 2 3" xfId="3034" xr:uid="{00000000-0005-0000-0000-000055020000}"/>
    <cellStyle name="Comma 3 3 2 6 3" xfId="1644" xr:uid="{00000000-0005-0000-0000-000056020000}"/>
    <cellStyle name="Comma 3 3 2 6 3 2" xfId="3285" xr:uid="{00000000-0005-0000-0000-000057020000}"/>
    <cellStyle name="Comma 3 3 2 6 4" xfId="2177" xr:uid="{00000000-0005-0000-0000-000058020000}"/>
    <cellStyle name="Comma 3 3 2 6 4 2" xfId="3818" xr:uid="{00000000-0005-0000-0000-000059020000}"/>
    <cellStyle name="Comma 3 3 2 6 5" xfId="2487" xr:uid="{00000000-0005-0000-0000-00005A020000}"/>
    <cellStyle name="Comma 3 3 2 6 5 2" xfId="3964" xr:uid="{00000000-0005-0000-0000-00005B020000}"/>
    <cellStyle name="Comma 3 3 2 6 6" xfId="2763" xr:uid="{00000000-0005-0000-0000-00005C020000}"/>
    <cellStyle name="Comma 3 3 2 7" xfId="606" xr:uid="{00000000-0005-0000-0000-00005D020000}"/>
    <cellStyle name="Comma 3 3 2 7 2" xfId="1227" xr:uid="{00000000-0005-0000-0000-00005E020000}"/>
    <cellStyle name="Comma 3 3 2 7 2 2" xfId="1736" xr:uid="{00000000-0005-0000-0000-00005F020000}"/>
    <cellStyle name="Comma 3 3 2 7 2 2 2" xfId="3377" xr:uid="{00000000-0005-0000-0000-000060020000}"/>
    <cellStyle name="Comma 3 3 2 7 2 3" xfId="2873" xr:uid="{00000000-0005-0000-0000-000061020000}"/>
    <cellStyle name="Comma 3 3 2 7 3" xfId="1483" xr:uid="{00000000-0005-0000-0000-000062020000}"/>
    <cellStyle name="Comma 3 3 2 7 3 2" xfId="3124" xr:uid="{00000000-0005-0000-0000-000063020000}"/>
    <cellStyle name="Comma 3 3 2 7 4" xfId="2013" xr:uid="{00000000-0005-0000-0000-000064020000}"/>
    <cellStyle name="Comma 3 3 2 7 4 2" xfId="3654" xr:uid="{00000000-0005-0000-0000-000065020000}"/>
    <cellStyle name="Comma 3 3 2 7 5" xfId="2325" xr:uid="{00000000-0005-0000-0000-000066020000}"/>
    <cellStyle name="Comma 3 3 2 7 5 2" xfId="3965" xr:uid="{00000000-0005-0000-0000-000067020000}"/>
    <cellStyle name="Comma 3 3 2 7 6" xfId="2601" xr:uid="{00000000-0005-0000-0000-000068020000}"/>
    <cellStyle name="Comma 3 3 3" xfId="326" xr:uid="{00000000-0005-0000-0000-000069020000}"/>
    <cellStyle name="Comma 3 3 3 2" xfId="743" xr:uid="{00000000-0005-0000-0000-00006A020000}"/>
    <cellStyle name="Comma 3 3 3 2 2" xfId="972" xr:uid="{00000000-0005-0000-0000-00006B020000}"/>
    <cellStyle name="Comma 3 3 3 2 2 2" xfId="1425" xr:uid="{00000000-0005-0000-0000-00006C020000}"/>
    <cellStyle name="Comma 3 3 3 2 2 2 2" xfId="1934" xr:uid="{00000000-0005-0000-0000-00006D020000}"/>
    <cellStyle name="Comma 3 3 3 2 2 2 2 2" xfId="3575" xr:uid="{00000000-0005-0000-0000-00006E020000}"/>
    <cellStyle name="Comma 3 3 3 2 2 2 3" xfId="3071" xr:uid="{00000000-0005-0000-0000-00006F020000}"/>
    <cellStyle name="Comma 3 3 3 2 2 3" xfId="1681" xr:uid="{00000000-0005-0000-0000-000070020000}"/>
    <cellStyle name="Comma 3 3 3 2 2 3 2" xfId="3322" xr:uid="{00000000-0005-0000-0000-000071020000}"/>
    <cellStyle name="Comma 3 3 3 2 2 4" xfId="2214" xr:uid="{00000000-0005-0000-0000-000072020000}"/>
    <cellStyle name="Comma 3 3 3 2 2 4 2" xfId="3855" xr:uid="{00000000-0005-0000-0000-000073020000}"/>
    <cellStyle name="Comma 3 3 3 2 2 5" xfId="2524" xr:uid="{00000000-0005-0000-0000-000074020000}"/>
    <cellStyle name="Comma 3 3 3 2 2 5 2" xfId="3966" xr:uid="{00000000-0005-0000-0000-000075020000}"/>
    <cellStyle name="Comma 3 3 3 2 2 6" xfId="2800" xr:uid="{00000000-0005-0000-0000-000076020000}"/>
    <cellStyle name="Comma 3 3 3 2 3" xfId="897" xr:uid="{00000000-0005-0000-0000-000077020000}"/>
    <cellStyle name="Comma 3 3 3 2 3 2" xfId="1350" xr:uid="{00000000-0005-0000-0000-000078020000}"/>
    <cellStyle name="Comma 3 3 3 2 3 2 2" xfId="1859" xr:uid="{00000000-0005-0000-0000-000079020000}"/>
    <cellStyle name="Comma 3 3 3 2 3 2 2 2" xfId="3500" xr:uid="{00000000-0005-0000-0000-00007A020000}"/>
    <cellStyle name="Comma 3 3 3 2 3 2 3" xfId="2996" xr:uid="{00000000-0005-0000-0000-00007B020000}"/>
    <cellStyle name="Comma 3 3 3 2 3 3" xfId="1606" xr:uid="{00000000-0005-0000-0000-00007C020000}"/>
    <cellStyle name="Comma 3 3 3 2 3 3 2" xfId="3247" xr:uid="{00000000-0005-0000-0000-00007D020000}"/>
    <cellStyle name="Comma 3 3 3 2 3 4" xfId="2139" xr:uid="{00000000-0005-0000-0000-00007E020000}"/>
    <cellStyle name="Comma 3 3 3 2 3 4 2" xfId="3780" xr:uid="{00000000-0005-0000-0000-00007F020000}"/>
    <cellStyle name="Comma 3 3 3 2 3 5" xfId="2449" xr:uid="{00000000-0005-0000-0000-000080020000}"/>
    <cellStyle name="Comma 3 3 3 2 3 5 2" xfId="3967" xr:uid="{00000000-0005-0000-0000-000081020000}"/>
    <cellStyle name="Comma 3 3 3 2 3 6" xfId="2725" xr:uid="{00000000-0005-0000-0000-000082020000}"/>
    <cellStyle name="Comma 3 3 3 2 4" xfId="1263" xr:uid="{00000000-0005-0000-0000-000083020000}"/>
    <cellStyle name="Comma 3 3 3 2 4 2" xfId="1772" xr:uid="{00000000-0005-0000-0000-000084020000}"/>
    <cellStyle name="Comma 3 3 3 2 4 2 2" xfId="3413" xr:uid="{00000000-0005-0000-0000-000085020000}"/>
    <cellStyle name="Comma 3 3 3 2 4 3" xfId="2909" xr:uid="{00000000-0005-0000-0000-000086020000}"/>
    <cellStyle name="Comma 3 3 3 2 5" xfId="1519" xr:uid="{00000000-0005-0000-0000-000087020000}"/>
    <cellStyle name="Comma 3 3 3 2 5 2" xfId="3160" xr:uid="{00000000-0005-0000-0000-000088020000}"/>
    <cellStyle name="Comma 3 3 3 2 6" xfId="2052" xr:uid="{00000000-0005-0000-0000-000089020000}"/>
    <cellStyle name="Comma 3 3 3 2 6 2" xfId="3693" xr:uid="{00000000-0005-0000-0000-00008A020000}"/>
    <cellStyle name="Comma 3 3 3 2 7" xfId="2362" xr:uid="{00000000-0005-0000-0000-00008B020000}"/>
    <cellStyle name="Comma 3 3 3 2 7 2" xfId="3968" xr:uid="{00000000-0005-0000-0000-00008C020000}"/>
    <cellStyle name="Comma 3 3 3 2 8" xfId="2638" xr:uid="{00000000-0005-0000-0000-00008D020000}"/>
    <cellStyle name="Comma 3 3 3 3" xfId="839" xr:uid="{00000000-0005-0000-0000-00008E020000}"/>
    <cellStyle name="Comma 3 3 3 3 2" xfId="1319" xr:uid="{00000000-0005-0000-0000-00008F020000}"/>
    <cellStyle name="Comma 3 3 3 3 2 2" xfId="1828" xr:uid="{00000000-0005-0000-0000-000090020000}"/>
    <cellStyle name="Comma 3 3 3 3 2 2 2" xfId="3469" xr:uid="{00000000-0005-0000-0000-000091020000}"/>
    <cellStyle name="Comma 3 3 3 3 2 3" xfId="2965" xr:uid="{00000000-0005-0000-0000-000092020000}"/>
    <cellStyle name="Comma 3 3 3 3 3" xfId="1575" xr:uid="{00000000-0005-0000-0000-000093020000}"/>
    <cellStyle name="Comma 3 3 3 3 3 2" xfId="3216" xr:uid="{00000000-0005-0000-0000-000094020000}"/>
    <cellStyle name="Comma 3 3 3 3 4" xfId="2108" xr:uid="{00000000-0005-0000-0000-000095020000}"/>
    <cellStyle name="Comma 3 3 3 3 4 2" xfId="3749" xr:uid="{00000000-0005-0000-0000-000096020000}"/>
    <cellStyle name="Comma 3 3 3 3 5" xfId="2418" xr:uid="{00000000-0005-0000-0000-000097020000}"/>
    <cellStyle name="Comma 3 3 3 3 5 2" xfId="3969" xr:uid="{00000000-0005-0000-0000-000098020000}"/>
    <cellStyle name="Comma 3 3 3 3 6" xfId="2694" xr:uid="{00000000-0005-0000-0000-000099020000}"/>
    <cellStyle name="Comma 3 3 3 4" xfId="952" xr:uid="{00000000-0005-0000-0000-00009A020000}"/>
    <cellStyle name="Comma 3 3 3 4 2" xfId="1405" xr:uid="{00000000-0005-0000-0000-00009B020000}"/>
    <cellStyle name="Comma 3 3 3 4 2 2" xfId="1914" xr:uid="{00000000-0005-0000-0000-00009C020000}"/>
    <cellStyle name="Comma 3 3 3 4 2 2 2" xfId="3555" xr:uid="{00000000-0005-0000-0000-00009D020000}"/>
    <cellStyle name="Comma 3 3 3 4 2 3" xfId="3051" xr:uid="{00000000-0005-0000-0000-00009E020000}"/>
    <cellStyle name="Comma 3 3 3 4 3" xfId="1661" xr:uid="{00000000-0005-0000-0000-00009F020000}"/>
    <cellStyle name="Comma 3 3 3 4 3 2" xfId="3302" xr:uid="{00000000-0005-0000-0000-0000A0020000}"/>
    <cellStyle name="Comma 3 3 3 4 4" xfId="2194" xr:uid="{00000000-0005-0000-0000-0000A1020000}"/>
    <cellStyle name="Comma 3 3 3 4 4 2" xfId="3835" xr:uid="{00000000-0005-0000-0000-0000A2020000}"/>
    <cellStyle name="Comma 3 3 3 4 5" xfId="2504" xr:uid="{00000000-0005-0000-0000-0000A3020000}"/>
    <cellStyle name="Comma 3 3 3 4 5 2" xfId="3970" xr:uid="{00000000-0005-0000-0000-0000A4020000}"/>
    <cellStyle name="Comma 3 3 3 4 6" xfId="2780" xr:uid="{00000000-0005-0000-0000-0000A5020000}"/>
    <cellStyle name="Comma 3 3 3 5" xfId="628" xr:uid="{00000000-0005-0000-0000-0000A6020000}"/>
    <cellStyle name="Comma 3 3 3 5 2" xfId="1243" xr:uid="{00000000-0005-0000-0000-0000A7020000}"/>
    <cellStyle name="Comma 3 3 3 5 2 2" xfId="1752" xr:uid="{00000000-0005-0000-0000-0000A8020000}"/>
    <cellStyle name="Comma 3 3 3 5 2 2 2" xfId="3393" xr:uid="{00000000-0005-0000-0000-0000A9020000}"/>
    <cellStyle name="Comma 3 3 3 5 2 3" xfId="2889" xr:uid="{00000000-0005-0000-0000-0000AA020000}"/>
    <cellStyle name="Comma 3 3 3 5 3" xfId="1499" xr:uid="{00000000-0005-0000-0000-0000AB020000}"/>
    <cellStyle name="Comma 3 3 3 5 3 2" xfId="3140" xr:uid="{00000000-0005-0000-0000-0000AC020000}"/>
    <cellStyle name="Comma 3 3 3 5 4" xfId="2029" xr:uid="{00000000-0005-0000-0000-0000AD020000}"/>
    <cellStyle name="Comma 3 3 3 5 4 2" xfId="3670" xr:uid="{00000000-0005-0000-0000-0000AE020000}"/>
    <cellStyle name="Comma 3 3 3 5 5" xfId="2341" xr:uid="{00000000-0005-0000-0000-0000AF020000}"/>
    <cellStyle name="Comma 3 3 3 5 5 2" xfId="3971" xr:uid="{00000000-0005-0000-0000-0000B0020000}"/>
    <cellStyle name="Comma 3 3 3 5 6" xfId="2617" xr:uid="{00000000-0005-0000-0000-0000B1020000}"/>
    <cellStyle name="Comma 3 3 3 6" xfId="1159" xr:uid="{00000000-0005-0000-0000-0000B2020000}"/>
    <cellStyle name="Comma 3 3 4" xfId="423" xr:uid="{00000000-0005-0000-0000-0000B3020000}"/>
    <cellStyle name="Comma 3 3 4 2" xfId="737" xr:uid="{00000000-0005-0000-0000-0000B4020000}"/>
    <cellStyle name="Comma 3 3 4 2 2" xfId="966" xr:uid="{00000000-0005-0000-0000-0000B5020000}"/>
    <cellStyle name="Comma 3 3 4 2 2 2" xfId="1419" xr:uid="{00000000-0005-0000-0000-0000B6020000}"/>
    <cellStyle name="Comma 3 3 4 2 2 2 2" xfId="1928" xr:uid="{00000000-0005-0000-0000-0000B7020000}"/>
    <cellStyle name="Comma 3 3 4 2 2 2 2 2" xfId="3569" xr:uid="{00000000-0005-0000-0000-0000B8020000}"/>
    <cellStyle name="Comma 3 3 4 2 2 2 3" xfId="3065" xr:uid="{00000000-0005-0000-0000-0000B9020000}"/>
    <cellStyle name="Comma 3 3 4 2 2 3" xfId="1675" xr:uid="{00000000-0005-0000-0000-0000BA020000}"/>
    <cellStyle name="Comma 3 3 4 2 2 3 2" xfId="3316" xr:uid="{00000000-0005-0000-0000-0000BB020000}"/>
    <cellStyle name="Comma 3 3 4 2 2 4" xfId="2208" xr:uid="{00000000-0005-0000-0000-0000BC020000}"/>
    <cellStyle name="Comma 3 3 4 2 2 4 2" xfId="3849" xr:uid="{00000000-0005-0000-0000-0000BD020000}"/>
    <cellStyle name="Comma 3 3 4 2 2 5" xfId="2518" xr:uid="{00000000-0005-0000-0000-0000BE020000}"/>
    <cellStyle name="Comma 3 3 4 2 2 5 2" xfId="3972" xr:uid="{00000000-0005-0000-0000-0000BF020000}"/>
    <cellStyle name="Comma 3 3 4 2 2 6" xfId="2794" xr:uid="{00000000-0005-0000-0000-0000C0020000}"/>
    <cellStyle name="Comma 3 3 4 2 3" xfId="891" xr:uid="{00000000-0005-0000-0000-0000C1020000}"/>
    <cellStyle name="Comma 3 3 4 2 3 2" xfId="1344" xr:uid="{00000000-0005-0000-0000-0000C2020000}"/>
    <cellStyle name="Comma 3 3 4 2 3 2 2" xfId="1853" xr:uid="{00000000-0005-0000-0000-0000C3020000}"/>
    <cellStyle name="Comma 3 3 4 2 3 2 2 2" xfId="3494" xr:uid="{00000000-0005-0000-0000-0000C4020000}"/>
    <cellStyle name="Comma 3 3 4 2 3 2 3" xfId="2990" xr:uid="{00000000-0005-0000-0000-0000C5020000}"/>
    <cellStyle name="Comma 3 3 4 2 3 3" xfId="1600" xr:uid="{00000000-0005-0000-0000-0000C6020000}"/>
    <cellStyle name="Comma 3 3 4 2 3 3 2" xfId="3241" xr:uid="{00000000-0005-0000-0000-0000C7020000}"/>
    <cellStyle name="Comma 3 3 4 2 3 4" xfId="2133" xr:uid="{00000000-0005-0000-0000-0000C8020000}"/>
    <cellStyle name="Comma 3 3 4 2 3 4 2" xfId="3774" xr:uid="{00000000-0005-0000-0000-0000C9020000}"/>
    <cellStyle name="Comma 3 3 4 2 3 5" xfId="2443" xr:uid="{00000000-0005-0000-0000-0000CA020000}"/>
    <cellStyle name="Comma 3 3 4 2 3 5 2" xfId="3973" xr:uid="{00000000-0005-0000-0000-0000CB020000}"/>
    <cellStyle name="Comma 3 3 4 2 3 6" xfId="2719" xr:uid="{00000000-0005-0000-0000-0000CC020000}"/>
    <cellStyle name="Comma 3 3 4 2 4" xfId="1257" xr:uid="{00000000-0005-0000-0000-0000CD020000}"/>
    <cellStyle name="Comma 3 3 4 2 4 2" xfId="1766" xr:uid="{00000000-0005-0000-0000-0000CE020000}"/>
    <cellStyle name="Comma 3 3 4 2 4 2 2" xfId="3407" xr:uid="{00000000-0005-0000-0000-0000CF020000}"/>
    <cellStyle name="Comma 3 3 4 2 4 3" xfId="2903" xr:uid="{00000000-0005-0000-0000-0000D0020000}"/>
    <cellStyle name="Comma 3 3 4 2 5" xfId="1513" xr:uid="{00000000-0005-0000-0000-0000D1020000}"/>
    <cellStyle name="Comma 3 3 4 2 5 2" xfId="3154" xr:uid="{00000000-0005-0000-0000-0000D2020000}"/>
    <cellStyle name="Comma 3 3 4 2 6" xfId="2046" xr:uid="{00000000-0005-0000-0000-0000D3020000}"/>
    <cellStyle name="Comma 3 3 4 2 6 2" xfId="3687" xr:uid="{00000000-0005-0000-0000-0000D4020000}"/>
    <cellStyle name="Comma 3 3 4 2 7" xfId="2356" xr:uid="{00000000-0005-0000-0000-0000D5020000}"/>
    <cellStyle name="Comma 3 3 4 2 7 2" xfId="3974" xr:uid="{00000000-0005-0000-0000-0000D6020000}"/>
    <cellStyle name="Comma 3 3 4 2 8" xfId="2632" xr:uid="{00000000-0005-0000-0000-0000D7020000}"/>
    <cellStyle name="Comma 3 3 4 3" xfId="828" xr:uid="{00000000-0005-0000-0000-0000D8020000}"/>
    <cellStyle name="Comma 3 3 4 3 2" xfId="1308" xr:uid="{00000000-0005-0000-0000-0000D9020000}"/>
    <cellStyle name="Comma 3 3 4 3 2 2" xfId="1817" xr:uid="{00000000-0005-0000-0000-0000DA020000}"/>
    <cellStyle name="Comma 3 3 4 3 2 2 2" xfId="3458" xr:uid="{00000000-0005-0000-0000-0000DB020000}"/>
    <cellStyle name="Comma 3 3 4 3 2 3" xfId="2954" xr:uid="{00000000-0005-0000-0000-0000DC020000}"/>
    <cellStyle name="Comma 3 3 4 3 3" xfId="1564" xr:uid="{00000000-0005-0000-0000-0000DD020000}"/>
    <cellStyle name="Comma 3 3 4 3 3 2" xfId="3205" xr:uid="{00000000-0005-0000-0000-0000DE020000}"/>
    <cellStyle name="Comma 3 3 4 3 4" xfId="2097" xr:uid="{00000000-0005-0000-0000-0000DF020000}"/>
    <cellStyle name="Comma 3 3 4 3 4 2" xfId="3738" xr:uid="{00000000-0005-0000-0000-0000E0020000}"/>
    <cellStyle name="Comma 3 3 4 3 5" xfId="2407" xr:uid="{00000000-0005-0000-0000-0000E1020000}"/>
    <cellStyle name="Comma 3 3 4 3 5 2" xfId="3975" xr:uid="{00000000-0005-0000-0000-0000E2020000}"/>
    <cellStyle name="Comma 3 3 4 3 6" xfId="2683" xr:uid="{00000000-0005-0000-0000-0000E3020000}"/>
    <cellStyle name="Comma 3 3 4 4" xfId="941" xr:uid="{00000000-0005-0000-0000-0000E4020000}"/>
    <cellStyle name="Comma 3 3 4 4 2" xfId="1394" xr:uid="{00000000-0005-0000-0000-0000E5020000}"/>
    <cellStyle name="Comma 3 3 4 4 2 2" xfId="1903" xr:uid="{00000000-0005-0000-0000-0000E6020000}"/>
    <cellStyle name="Comma 3 3 4 4 2 2 2" xfId="3544" xr:uid="{00000000-0005-0000-0000-0000E7020000}"/>
    <cellStyle name="Comma 3 3 4 4 2 3" xfId="3040" xr:uid="{00000000-0005-0000-0000-0000E8020000}"/>
    <cellStyle name="Comma 3 3 4 4 3" xfId="1650" xr:uid="{00000000-0005-0000-0000-0000E9020000}"/>
    <cellStyle name="Comma 3 3 4 4 3 2" xfId="3291" xr:uid="{00000000-0005-0000-0000-0000EA020000}"/>
    <cellStyle name="Comma 3 3 4 4 4" xfId="2183" xr:uid="{00000000-0005-0000-0000-0000EB020000}"/>
    <cellStyle name="Comma 3 3 4 4 4 2" xfId="3824" xr:uid="{00000000-0005-0000-0000-0000EC020000}"/>
    <cellStyle name="Comma 3 3 4 4 5" xfId="2493" xr:uid="{00000000-0005-0000-0000-0000ED020000}"/>
    <cellStyle name="Comma 3 3 4 4 5 2" xfId="3976" xr:uid="{00000000-0005-0000-0000-0000EE020000}"/>
    <cellStyle name="Comma 3 3 4 4 6" xfId="2769" xr:uid="{00000000-0005-0000-0000-0000EF020000}"/>
    <cellStyle name="Comma 3 3 4 5" xfId="614" xr:uid="{00000000-0005-0000-0000-0000F0020000}"/>
    <cellStyle name="Comma 3 3 4 5 2" xfId="1232" xr:uid="{00000000-0005-0000-0000-0000F1020000}"/>
    <cellStyle name="Comma 3 3 4 5 2 2" xfId="1741" xr:uid="{00000000-0005-0000-0000-0000F2020000}"/>
    <cellStyle name="Comma 3 3 4 5 2 2 2" xfId="3382" xr:uid="{00000000-0005-0000-0000-0000F3020000}"/>
    <cellStyle name="Comma 3 3 4 5 2 3" xfId="2878" xr:uid="{00000000-0005-0000-0000-0000F4020000}"/>
    <cellStyle name="Comma 3 3 4 5 3" xfId="1488" xr:uid="{00000000-0005-0000-0000-0000F5020000}"/>
    <cellStyle name="Comma 3 3 4 5 3 2" xfId="3129" xr:uid="{00000000-0005-0000-0000-0000F6020000}"/>
    <cellStyle name="Comma 3 3 4 5 4" xfId="2018" xr:uid="{00000000-0005-0000-0000-0000F7020000}"/>
    <cellStyle name="Comma 3 3 4 5 4 2" xfId="3659" xr:uid="{00000000-0005-0000-0000-0000F8020000}"/>
    <cellStyle name="Comma 3 3 4 5 5" xfId="2330" xr:uid="{00000000-0005-0000-0000-0000F9020000}"/>
    <cellStyle name="Comma 3 3 4 5 5 2" xfId="3977" xr:uid="{00000000-0005-0000-0000-0000FA020000}"/>
    <cellStyle name="Comma 3 3 4 5 6" xfId="2606" xr:uid="{00000000-0005-0000-0000-0000FB020000}"/>
    <cellStyle name="Comma 3 3 5" xfId="681" xr:uid="{00000000-0005-0000-0000-0000FC020000}"/>
    <cellStyle name="Comma 3 3 6" xfId="768" xr:uid="{00000000-0005-0000-0000-0000FD020000}"/>
    <cellStyle name="Comma 3 3 6 2" xfId="997" xr:uid="{00000000-0005-0000-0000-0000FE020000}"/>
    <cellStyle name="Comma 3 3 6 2 2" xfId="1450" xr:uid="{00000000-0005-0000-0000-0000FF020000}"/>
    <cellStyle name="Comma 3 3 6 2 2 2" xfId="1959" xr:uid="{00000000-0005-0000-0000-000000030000}"/>
    <cellStyle name="Comma 3 3 6 2 2 2 2" xfId="3600" xr:uid="{00000000-0005-0000-0000-000001030000}"/>
    <cellStyle name="Comma 3 3 6 2 2 3" xfId="3096" xr:uid="{00000000-0005-0000-0000-000002030000}"/>
    <cellStyle name="Comma 3 3 6 2 3" xfId="1706" xr:uid="{00000000-0005-0000-0000-000003030000}"/>
    <cellStyle name="Comma 3 3 6 2 3 2" xfId="3347" xr:uid="{00000000-0005-0000-0000-000004030000}"/>
    <cellStyle name="Comma 3 3 6 2 4" xfId="2239" xr:uid="{00000000-0005-0000-0000-000005030000}"/>
    <cellStyle name="Comma 3 3 6 2 4 2" xfId="3880" xr:uid="{00000000-0005-0000-0000-000006030000}"/>
    <cellStyle name="Comma 3 3 6 2 5" xfId="2549" xr:uid="{00000000-0005-0000-0000-000007030000}"/>
    <cellStyle name="Comma 3 3 6 2 5 2" xfId="3978" xr:uid="{00000000-0005-0000-0000-000008030000}"/>
    <cellStyle name="Comma 3 3 6 2 6" xfId="2825" xr:uid="{00000000-0005-0000-0000-000009030000}"/>
    <cellStyle name="Comma 3 3 6 3" xfId="922" xr:uid="{00000000-0005-0000-0000-00000A030000}"/>
    <cellStyle name="Comma 3 3 6 3 2" xfId="1375" xr:uid="{00000000-0005-0000-0000-00000B030000}"/>
    <cellStyle name="Comma 3 3 6 3 2 2" xfId="1884" xr:uid="{00000000-0005-0000-0000-00000C030000}"/>
    <cellStyle name="Comma 3 3 6 3 2 2 2" xfId="3525" xr:uid="{00000000-0005-0000-0000-00000D030000}"/>
    <cellStyle name="Comma 3 3 6 3 2 3" xfId="3021" xr:uid="{00000000-0005-0000-0000-00000E030000}"/>
    <cellStyle name="Comma 3 3 6 3 3" xfId="1631" xr:uid="{00000000-0005-0000-0000-00000F030000}"/>
    <cellStyle name="Comma 3 3 6 3 3 2" xfId="3272" xr:uid="{00000000-0005-0000-0000-000010030000}"/>
    <cellStyle name="Comma 3 3 6 3 4" xfId="2164" xr:uid="{00000000-0005-0000-0000-000011030000}"/>
    <cellStyle name="Comma 3 3 6 3 4 2" xfId="3805" xr:uid="{00000000-0005-0000-0000-000012030000}"/>
    <cellStyle name="Comma 3 3 6 3 5" xfId="2474" xr:uid="{00000000-0005-0000-0000-000013030000}"/>
    <cellStyle name="Comma 3 3 6 3 5 2" xfId="3979" xr:uid="{00000000-0005-0000-0000-000014030000}"/>
    <cellStyle name="Comma 3 3 6 3 6" xfId="2750" xr:uid="{00000000-0005-0000-0000-000015030000}"/>
    <cellStyle name="Comma 3 3 6 4" xfId="1288" xr:uid="{00000000-0005-0000-0000-000016030000}"/>
    <cellStyle name="Comma 3 3 6 4 2" xfId="1797" xr:uid="{00000000-0005-0000-0000-000017030000}"/>
    <cellStyle name="Comma 3 3 6 4 2 2" xfId="3438" xr:uid="{00000000-0005-0000-0000-000018030000}"/>
    <cellStyle name="Comma 3 3 6 4 3" xfId="2934" xr:uid="{00000000-0005-0000-0000-000019030000}"/>
    <cellStyle name="Comma 3 3 6 5" xfId="1544" xr:uid="{00000000-0005-0000-0000-00001A030000}"/>
    <cellStyle name="Comma 3 3 6 5 2" xfId="3185" xr:uid="{00000000-0005-0000-0000-00001B030000}"/>
    <cellStyle name="Comma 3 3 6 6" xfId="2077" xr:uid="{00000000-0005-0000-0000-00001C030000}"/>
    <cellStyle name="Comma 3 3 6 6 2" xfId="3718" xr:uid="{00000000-0005-0000-0000-00001D030000}"/>
    <cellStyle name="Comma 3 3 6 7" xfId="2387" xr:uid="{00000000-0005-0000-0000-00001E030000}"/>
    <cellStyle name="Comma 3 3 6 7 2" xfId="3980" xr:uid="{00000000-0005-0000-0000-00001F030000}"/>
    <cellStyle name="Comma 3 3 6 8" xfId="2663" xr:uid="{00000000-0005-0000-0000-000020030000}"/>
    <cellStyle name="Comma 3 3 7" xfId="815" xr:uid="{00000000-0005-0000-0000-000021030000}"/>
    <cellStyle name="Comma 3 3 7 2" xfId="1295" xr:uid="{00000000-0005-0000-0000-000022030000}"/>
    <cellStyle name="Comma 3 3 7 2 2" xfId="1804" xr:uid="{00000000-0005-0000-0000-000023030000}"/>
    <cellStyle name="Comma 3 3 7 2 2 2" xfId="3445" xr:uid="{00000000-0005-0000-0000-000024030000}"/>
    <cellStyle name="Comma 3 3 7 2 3" xfId="2941" xr:uid="{00000000-0005-0000-0000-000025030000}"/>
    <cellStyle name="Comma 3 3 7 3" xfId="1551" xr:uid="{00000000-0005-0000-0000-000026030000}"/>
    <cellStyle name="Comma 3 3 7 3 2" xfId="3192" xr:uid="{00000000-0005-0000-0000-000027030000}"/>
    <cellStyle name="Comma 3 3 7 4" xfId="2084" xr:uid="{00000000-0005-0000-0000-000028030000}"/>
    <cellStyle name="Comma 3 3 7 4 2" xfId="3725" xr:uid="{00000000-0005-0000-0000-000029030000}"/>
    <cellStyle name="Comma 3 3 7 5" xfId="2394" xr:uid="{00000000-0005-0000-0000-00002A030000}"/>
    <cellStyle name="Comma 3 3 7 5 2" xfId="3981" xr:uid="{00000000-0005-0000-0000-00002B030000}"/>
    <cellStyle name="Comma 3 3 7 6" xfId="2670" xr:uid="{00000000-0005-0000-0000-00002C030000}"/>
    <cellStyle name="Comma 3 3 8" xfId="929" xr:uid="{00000000-0005-0000-0000-00002D030000}"/>
    <cellStyle name="Comma 3 3 8 2" xfId="1382" xr:uid="{00000000-0005-0000-0000-00002E030000}"/>
    <cellStyle name="Comma 3 3 8 2 2" xfId="1891" xr:uid="{00000000-0005-0000-0000-00002F030000}"/>
    <cellStyle name="Comma 3 3 8 2 2 2" xfId="3532" xr:uid="{00000000-0005-0000-0000-000030030000}"/>
    <cellStyle name="Comma 3 3 8 2 3" xfId="3028" xr:uid="{00000000-0005-0000-0000-000031030000}"/>
    <cellStyle name="Comma 3 3 8 3" xfId="1638" xr:uid="{00000000-0005-0000-0000-000032030000}"/>
    <cellStyle name="Comma 3 3 8 3 2" xfId="3279" xr:uid="{00000000-0005-0000-0000-000033030000}"/>
    <cellStyle name="Comma 3 3 8 4" xfId="2171" xr:uid="{00000000-0005-0000-0000-000034030000}"/>
    <cellStyle name="Comma 3 3 8 4 2" xfId="3812" xr:uid="{00000000-0005-0000-0000-000035030000}"/>
    <cellStyle name="Comma 3 3 8 5" xfId="2481" xr:uid="{00000000-0005-0000-0000-000036030000}"/>
    <cellStyle name="Comma 3 3 8 5 2" xfId="3982" xr:uid="{00000000-0005-0000-0000-000037030000}"/>
    <cellStyle name="Comma 3 3 8 6" xfId="2757" xr:uid="{00000000-0005-0000-0000-000038030000}"/>
    <cellStyle name="Comma 3 3 9" xfId="577" xr:uid="{00000000-0005-0000-0000-000039030000}"/>
    <cellStyle name="Comma 3 3 9 2" xfId="1221" xr:uid="{00000000-0005-0000-0000-00003A030000}"/>
    <cellStyle name="Comma 3 3 9 2 2" xfId="1731" xr:uid="{00000000-0005-0000-0000-00003B030000}"/>
    <cellStyle name="Comma 3 3 9 2 2 2" xfId="3372" xr:uid="{00000000-0005-0000-0000-00003C030000}"/>
    <cellStyle name="Comma 3 3 9 2 3" xfId="2868" xr:uid="{00000000-0005-0000-0000-00003D030000}"/>
    <cellStyle name="Comma 3 3 9 3" xfId="1478" xr:uid="{00000000-0005-0000-0000-00003E030000}"/>
    <cellStyle name="Comma 3 3 9 3 2" xfId="3119" xr:uid="{00000000-0005-0000-0000-00003F030000}"/>
    <cellStyle name="Comma 3 3 9 4" xfId="2005" xr:uid="{00000000-0005-0000-0000-000040030000}"/>
    <cellStyle name="Comma 3 3 9 4 2" xfId="3646" xr:uid="{00000000-0005-0000-0000-000041030000}"/>
    <cellStyle name="Comma 3 3 9 5" xfId="2319" xr:uid="{00000000-0005-0000-0000-000042030000}"/>
    <cellStyle name="Comma 3 3 9 5 2" xfId="3983" xr:uid="{00000000-0005-0000-0000-000043030000}"/>
    <cellStyle name="Comma 3 3 9 6" xfId="2596" xr:uid="{00000000-0005-0000-0000-000044030000}"/>
    <cellStyle name="Comma 3 4" xfId="35" xr:uid="{00000000-0005-0000-0000-000045030000}"/>
    <cellStyle name="Comma 3 4 2" xfId="327" xr:uid="{00000000-0005-0000-0000-000046030000}"/>
    <cellStyle name="Comma 3 4 2 2" xfId="682" xr:uid="{00000000-0005-0000-0000-000047030000}"/>
    <cellStyle name="Comma 3 4 3" xfId="424" xr:uid="{00000000-0005-0000-0000-000048030000}"/>
    <cellStyle name="Comma 3 4 4" xfId="630" xr:uid="{00000000-0005-0000-0000-000049030000}"/>
    <cellStyle name="Comma 3 5" xfId="36" xr:uid="{00000000-0005-0000-0000-00004A030000}"/>
    <cellStyle name="Comma 3 5 2" xfId="328" xr:uid="{00000000-0005-0000-0000-00004B030000}"/>
    <cellStyle name="Comma 3 5 2 2" xfId="683" xr:uid="{00000000-0005-0000-0000-00004C030000}"/>
    <cellStyle name="Comma 3 5 3" xfId="425" xr:uid="{00000000-0005-0000-0000-00004D030000}"/>
    <cellStyle name="Comma 3 5 4" xfId="573" xr:uid="{00000000-0005-0000-0000-00004E030000}"/>
    <cellStyle name="Comma 3 6" xfId="37" xr:uid="{00000000-0005-0000-0000-00004F030000}"/>
    <cellStyle name="Comma 3 6 2" xfId="329" xr:uid="{00000000-0005-0000-0000-000050030000}"/>
    <cellStyle name="Comma 3 6 2 2" xfId="684" xr:uid="{00000000-0005-0000-0000-000051030000}"/>
    <cellStyle name="Comma 3 6 3" xfId="426" xr:uid="{00000000-0005-0000-0000-000052030000}"/>
    <cellStyle name="Comma 3 6 4" xfId="674" xr:uid="{00000000-0005-0000-0000-000053030000}"/>
    <cellStyle name="Comma 3 7" xfId="38" xr:uid="{00000000-0005-0000-0000-000054030000}"/>
    <cellStyle name="Comma 3 7 2" xfId="330" xr:uid="{00000000-0005-0000-0000-000055030000}"/>
    <cellStyle name="Comma 3 7 2 2" xfId="1124" xr:uid="{00000000-0005-0000-0000-000056030000}"/>
    <cellStyle name="Comma 3 7 3" xfId="427" xr:uid="{00000000-0005-0000-0000-000057030000}"/>
    <cellStyle name="Comma 3 8" xfId="39" xr:uid="{00000000-0005-0000-0000-000058030000}"/>
    <cellStyle name="Comma 3 8 2" xfId="331" xr:uid="{00000000-0005-0000-0000-000059030000}"/>
    <cellStyle name="Comma 3 8 2 2" xfId="1158" xr:uid="{00000000-0005-0000-0000-00005A030000}"/>
    <cellStyle name="Comma 3 8 3" xfId="428" xr:uid="{00000000-0005-0000-0000-00005B030000}"/>
    <cellStyle name="Comma 3 9" xfId="40" xr:uid="{00000000-0005-0000-0000-00005C030000}"/>
    <cellStyle name="Comma 3 9 2" xfId="332" xr:uid="{00000000-0005-0000-0000-00005D030000}"/>
    <cellStyle name="Comma 3 9 2 2" xfId="1166" xr:uid="{00000000-0005-0000-0000-00005E030000}"/>
    <cellStyle name="Comma 3 9 3" xfId="429" xr:uid="{00000000-0005-0000-0000-00005F030000}"/>
    <cellStyle name="Comma 30" xfId="785" xr:uid="{00000000-0005-0000-0000-000060030000}"/>
    <cellStyle name="Comma 31" xfId="804" xr:uid="{00000000-0005-0000-0000-000061030000}"/>
    <cellStyle name="Comma 32" xfId="796" xr:uid="{00000000-0005-0000-0000-000062030000}"/>
    <cellStyle name="Comma 33" xfId="803" xr:uid="{00000000-0005-0000-0000-000063030000}"/>
    <cellStyle name="Comma 34" xfId="780" xr:uid="{00000000-0005-0000-0000-000064030000}"/>
    <cellStyle name="Comma 35" xfId="802" xr:uid="{00000000-0005-0000-0000-000065030000}"/>
    <cellStyle name="Comma 36" xfId="794" xr:uid="{00000000-0005-0000-0000-000066030000}"/>
    <cellStyle name="Comma 37" xfId="801" xr:uid="{00000000-0005-0000-0000-000067030000}"/>
    <cellStyle name="Comma 38" xfId="778" xr:uid="{00000000-0005-0000-0000-000068030000}"/>
    <cellStyle name="Comma 39" xfId="781" xr:uid="{00000000-0005-0000-0000-000069030000}"/>
    <cellStyle name="Comma 4" xfId="225" xr:uid="{00000000-0005-0000-0000-00006A030000}"/>
    <cellStyle name="Comma 4 2" xfId="279" xr:uid="{00000000-0005-0000-0000-00006B030000}"/>
    <cellStyle name="Comma 4 2 2" xfId="518" xr:uid="{00000000-0005-0000-0000-00006C030000}"/>
    <cellStyle name="Comma 4 2 2 2" xfId="631" xr:uid="{00000000-0005-0000-0000-00006D030000}"/>
    <cellStyle name="Comma 4 2 3" xfId="519" xr:uid="{00000000-0005-0000-0000-00006E030000}"/>
    <cellStyle name="Comma 4 2 4" xfId="632" xr:uid="{00000000-0005-0000-0000-00006F030000}"/>
    <cellStyle name="Comma 4 3" xfId="278" xr:uid="{00000000-0005-0000-0000-000070030000}"/>
    <cellStyle name="Comma 4 4" xfId="1209" xr:uid="{00000000-0005-0000-0000-000071030000}"/>
    <cellStyle name="Comma 4 4 2" xfId="1722" xr:uid="{00000000-0005-0000-0000-000072030000}"/>
    <cellStyle name="Comma 4 4 2 2" xfId="3363" xr:uid="{00000000-0005-0000-0000-000073030000}"/>
    <cellStyle name="Comma 4 4 3" xfId="2249" xr:uid="{00000000-0005-0000-0000-000074030000}"/>
    <cellStyle name="Comma 4 4 3 2" xfId="3888" xr:uid="{00000000-0005-0000-0000-000075030000}"/>
    <cellStyle name="Comma 4 4 4" xfId="2558" xr:uid="{00000000-0005-0000-0000-000076030000}"/>
    <cellStyle name="Comma 4 4 4 2" xfId="3984" xr:uid="{00000000-0005-0000-0000-000077030000}"/>
    <cellStyle name="Comma 4 4 5" xfId="2831" xr:uid="{00000000-0005-0000-0000-000078030000}"/>
    <cellStyle name="Comma 4 5" xfId="1469" xr:uid="{00000000-0005-0000-0000-000079030000}"/>
    <cellStyle name="Comma 4 5 2" xfId="2269" xr:uid="{00000000-0005-0000-0000-00007A030000}"/>
    <cellStyle name="Comma 4 5 2 2" xfId="3893" xr:uid="{00000000-0005-0000-0000-00007B030000}"/>
    <cellStyle name="Comma 4 5 3" xfId="2563" xr:uid="{00000000-0005-0000-0000-00007C030000}"/>
    <cellStyle name="Comma 4 5 3 2" xfId="3985" xr:uid="{00000000-0005-0000-0000-00007D030000}"/>
    <cellStyle name="Comma 4 5 4" xfId="2836" xr:uid="{00000000-0005-0000-0000-00007E030000}"/>
    <cellStyle name="Comma 4 6" xfId="1985" xr:uid="{00000000-0005-0000-0000-00007F030000}"/>
    <cellStyle name="Comma 4 6 2" xfId="3626" xr:uid="{00000000-0005-0000-0000-000080030000}"/>
    <cellStyle name="Comma 4 7" xfId="2305" xr:uid="{00000000-0005-0000-0000-000081030000}"/>
    <cellStyle name="Comma 4 7 2" xfId="3986" xr:uid="{00000000-0005-0000-0000-000082030000}"/>
    <cellStyle name="Comma 4 8" xfId="2586" xr:uid="{00000000-0005-0000-0000-000083030000}"/>
    <cellStyle name="Comma 40" xfId="786" xr:uid="{00000000-0005-0000-0000-000084030000}"/>
    <cellStyle name="Comma 41" xfId="790" xr:uid="{00000000-0005-0000-0000-000085030000}"/>
    <cellStyle name="Comma 42" xfId="787" xr:uid="{00000000-0005-0000-0000-000086030000}"/>
    <cellStyle name="Comma 43" xfId="774" xr:uid="{00000000-0005-0000-0000-000087030000}"/>
    <cellStyle name="Comma 44" xfId="788" xr:uid="{00000000-0005-0000-0000-000088030000}"/>
    <cellStyle name="Comma 45" xfId="789" xr:uid="{00000000-0005-0000-0000-000089030000}"/>
    <cellStyle name="Comma 46" xfId="806" xr:uid="{00000000-0005-0000-0000-00008A030000}"/>
    <cellStyle name="Comma 47" xfId="810" xr:uid="{00000000-0005-0000-0000-00008B030000}"/>
    <cellStyle name="Comma 48" xfId="807" xr:uid="{00000000-0005-0000-0000-00008C030000}"/>
    <cellStyle name="Comma 49" xfId="809" xr:uid="{00000000-0005-0000-0000-00008D030000}"/>
    <cellStyle name="Comma 5" xfId="288" xr:uid="{00000000-0005-0000-0000-00008E030000}"/>
    <cellStyle name="Comma 5 10" xfId="2252" xr:uid="{00000000-0005-0000-0000-00008F030000}"/>
    <cellStyle name="Comma 5 11" xfId="2272" xr:uid="{00000000-0005-0000-0000-000090030000}"/>
    <cellStyle name="Comma 5 2" xfId="304" xr:uid="{00000000-0005-0000-0000-000091030000}"/>
    <cellStyle name="Comma 5 2 2" xfId="634" xr:uid="{00000000-0005-0000-0000-000092030000}"/>
    <cellStyle name="Comma 5 2 2 2" xfId="744" xr:uid="{00000000-0005-0000-0000-000093030000}"/>
    <cellStyle name="Comma 5 2 2 2 2" xfId="973" xr:uid="{00000000-0005-0000-0000-000094030000}"/>
    <cellStyle name="Comma 5 2 2 2 2 2" xfId="1426" xr:uid="{00000000-0005-0000-0000-000095030000}"/>
    <cellStyle name="Comma 5 2 2 2 2 2 2" xfId="1935" xr:uid="{00000000-0005-0000-0000-000096030000}"/>
    <cellStyle name="Comma 5 2 2 2 2 2 2 2" xfId="3576" xr:uid="{00000000-0005-0000-0000-000097030000}"/>
    <cellStyle name="Comma 5 2 2 2 2 2 3" xfId="3072" xr:uid="{00000000-0005-0000-0000-000098030000}"/>
    <cellStyle name="Comma 5 2 2 2 2 3" xfId="1682" xr:uid="{00000000-0005-0000-0000-000099030000}"/>
    <cellStyle name="Comma 5 2 2 2 2 3 2" xfId="3323" xr:uid="{00000000-0005-0000-0000-00009A030000}"/>
    <cellStyle name="Comma 5 2 2 2 2 4" xfId="2215" xr:uid="{00000000-0005-0000-0000-00009B030000}"/>
    <cellStyle name="Comma 5 2 2 2 2 4 2" xfId="3856" xr:uid="{00000000-0005-0000-0000-00009C030000}"/>
    <cellStyle name="Comma 5 2 2 2 2 5" xfId="2525" xr:uid="{00000000-0005-0000-0000-00009D030000}"/>
    <cellStyle name="Comma 5 2 2 2 2 5 2" xfId="3987" xr:uid="{00000000-0005-0000-0000-00009E030000}"/>
    <cellStyle name="Comma 5 2 2 2 2 6" xfId="2801" xr:uid="{00000000-0005-0000-0000-00009F030000}"/>
    <cellStyle name="Comma 5 2 2 2 3" xfId="898" xr:uid="{00000000-0005-0000-0000-0000A0030000}"/>
    <cellStyle name="Comma 5 2 2 2 3 2" xfId="1351" xr:uid="{00000000-0005-0000-0000-0000A1030000}"/>
    <cellStyle name="Comma 5 2 2 2 3 2 2" xfId="1860" xr:uid="{00000000-0005-0000-0000-0000A2030000}"/>
    <cellStyle name="Comma 5 2 2 2 3 2 2 2" xfId="3501" xr:uid="{00000000-0005-0000-0000-0000A3030000}"/>
    <cellStyle name="Comma 5 2 2 2 3 2 3" xfId="2997" xr:uid="{00000000-0005-0000-0000-0000A4030000}"/>
    <cellStyle name="Comma 5 2 2 2 3 3" xfId="1607" xr:uid="{00000000-0005-0000-0000-0000A5030000}"/>
    <cellStyle name="Comma 5 2 2 2 3 3 2" xfId="3248" xr:uid="{00000000-0005-0000-0000-0000A6030000}"/>
    <cellStyle name="Comma 5 2 2 2 3 4" xfId="2140" xr:uid="{00000000-0005-0000-0000-0000A7030000}"/>
    <cellStyle name="Comma 5 2 2 2 3 4 2" xfId="3781" xr:uid="{00000000-0005-0000-0000-0000A8030000}"/>
    <cellStyle name="Comma 5 2 2 2 3 5" xfId="2450" xr:uid="{00000000-0005-0000-0000-0000A9030000}"/>
    <cellStyle name="Comma 5 2 2 2 3 5 2" xfId="3988" xr:uid="{00000000-0005-0000-0000-0000AA030000}"/>
    <cellStyle name="Comma 5 2 2 2 3 6" xfId="2726" xr:uid="{00000000-0005-0000-0000-0000AB030000}"/>
    <cellStyle name="Comma 5 2 2 2 4" xfId="1264" xr:uid="{00000000-0005-0000-0000-0000AC030000}"/>
    <cellStyle name="Comma 5 2 2 2 4 2" xfId="1773" xr:uid="{00000000-0005-0000-0000-0000AD030000}"/>
    <cellStyle name="Comma 5 2 2 2 4 2 2" xfId="3414" xr:uid="{00000000-0005-0000-0000-0000AE030000}"/>
    <cellStyle name="Comma 5 2 2 2 4 3" xfId="2910" xr:uid="{00000000-0005-0000-0000-0000AF030000}"/>
    <cellStyle name="Comma 5 2 2 2 5" xfId="1520" xr:uid="{00000000-0005-0000-0000-0000B0030000}"/>
    <cellStyle name="Comma 5 2 2 2 5 2" xfId="3161" xr:uid="{00000000-0005-0000-0000-0000B1030000}"/>
    <cellStyle name="Comma 5 2 2 2 6" xfId="2053" xr:uid="{00000000-0005-0000-0000-0000B2030000}"/>
    <cellStyle name="Comma 5 2 2 2 6 2" xfId="3694" xr:uid="{00000000-0005-0000-0000-0000B3030000}"/>
    <cellStyle name="Comma 5 2 2 2 7" xfId="2363" xr:uid="{00000000-0005-0000-0000-0000B4030000}"/>
    <cellStyle name="Comma 5 2 2 2 7 2" xfId="3989" xr:uid="{00000000-0005-0000-0000-0000B5030000}"/>
    <cellStyle name="Comma 5 2 2 2 8" xfId="2639" xr:uid="{00000000-0005-0000-0000-0000B6030000}"/>
    <cellStyle name="Comma 5 2 2 3" xfId="842" xr:uid="{00000000-0005-0000-0000-0000B7030000}"/>
    <cellStyle name="Comma 5 2 2 3 2" xfId="1322" xr:uid="{00000000-0005-0000-0000-0000B8030000}"/>
    <cellStyle name="Comma 5 2 2 3 2 2" xfId="1831" xr:uid="{00000000-0005-0000-0000-0000B9030000}"/>
    <cellStyle name="Comma 5 2 2 3 2 2 2" xfId="3472" xr:uid="{00000000-0005-0000-0000-0000BA030000}"/>
    <cellStyle name="Comma 5 2 2 3 2 3" xfId="2968" xr:uid="{00000000-0005-0000-0000-0000BB030000}"/>
    <cellStyle name="Comma 5 2 2 3 3" xfId="1578" xr:uid="{00000000-0005-0000-0000-0000BC030000}"/>
    <cellStyle name="Comma 5 2 2 3 3 2" xfId="3219" xr:uid="{00000000-0005-0000-0000-0000BD030000}"/>
    <cellStyle name="Comma 5 2 2 3 4" xfId="2111" xr:uid="{00000000-0005-0000-0000-0000BE030000}"/>
    <cellStyle name="Comma 5 2 2 3 4 2" xfId="3752" xr:uid="{00000000-0005-0000-0000-0000BF030000}"/>
    <cellStyle name="Comma 5 2 2 3 5" xfId="2421" xr:uid="{00000000-0005-0000-0000-0000C0030000}"/>
    <cellStyle name="Comma 5 2 2 3 5 2" xfId="3990" xr:uid="{00000000-0005-0000-0000-0000C1030000}"/>
    <cellStyle name="Comma 5 2 2 3 6" xfId="2697" xr:uid="{00000000-0005-0000-0000-0000C2030000}"/>
    <cellStyle name="Comma 5 2 2 4" xfId="955" xr:uid="{00000000-0005-0000-0000-0000C3030000}"/>
    <cellStyle name="Comma 5 2 2 4 2" xfId="1408" xr:uid="{00000000-0005-0000-0000-0000C4030000}"/>
    <cellStyle name="Comma 5 2 2 4 2 2" xfId="1917" xr:uid="{00000000-0005-0000-0000-0000C5030000}"/>
    <cellStyle name="Comma 5 2 2 4 2 2 2" xfId="3558" xr:uid="{00000000-0005-0000-0000-0000C6030000}"/>
    <cellStyle name="Comma 5 2 2 4 2 3" xfId="3054" xr:uid="{00000000-0005-0000-0000-0000C7030000}"/>
    <cellStyle name="Comma 5 2 2 4 3" xfId="1664" xr:uid="{00000000-0005-0000-0000-0000C8030000}"/>
    <cellStyle name="Comma 5 2 2 4 3 2" xfId="3305" xr:uid="{00000000-0005-0000-0000-0000C9030000}"/>
    <cellStyle name="Comma 5 2 2 4 4" xfId="2197" xr:uid="{00000000-0005-0000-0000-0000CA030000}"/>
    <cellStyle name="Comma 5 2 2 4 4 2" xfId="3838" xr:uid="{00000000-0005-0000-0000-0000CB030000}"/>
    <cellStyle name="Comma 5 2 2 4 5" xfId="2507" xr:uid="{00000000-0005-0000-0000-0000CC030000}"/>
    <cellStyle name="Comma 5 2 2 4 5 2" xfId="3991" xr:uid="{00000000-0005-0000-0000-0000CD030000}"/>
    <cellStyle name="Comma 5 2 2 4 6" xfId="2783" xr:uid="{00000000-0005-0000-0000-0000CE030000}"/>
    <cellStyle name="Comma 5 2 2 5" xfId="1246" xr:uid="{00000000-0005-0000-0000-0000CF030000}"/>
    <cellStyle name="Comma 5 2 2 5 2" xfId="1755" xr:uid="{00000000-0005-0000-0000-0000D0030000}"/>
    <cellStyle name="Comma 5 2 2 5 2 2" xfId="3396" xr:uid="{00000000-0005-0000-0000-0000D1030000}"/>
    <cellStyle name="Comma 5 2 2 5 3" xfId="2892" xr:uid="{00000000-0005-0000-0000-0000D2030000}"/>
    <cellStyle name="Comma 5 2 2 6" xfId="1502" xr:uid="{00000000-0005-0000-0000-0000D3030000}"/>
    <cellStyle name="Comma 5 2 2 6 2" xfId="3143" xr:uid="{00000000-0005-0000-0000-0000D4030000}"/>
    <cellStyle name="Comma 5 2 2 7" xfId="2032" xr:uid="{00000000-0005-0000-0000-0000D5030000}"/>
    <cellStyle name="Comma 5 2 2 7 2" xfId="3673" xr:uid="{00000000-0005-0000-0000-0000D6030000}"/>
    <cellStyle name="Comma 5 2 2 8" xfId="2344" xr:uid="{00000000-0005-0000-0000-0000D7030000}"/>
    <cellStyle name="Comma 5 2 2 8 2" xfId="3992" xr:uid="{00000000-0005-0000-0000-0000D8030000}"/>
    <cellStyle name="Comma 5 2 2 9" xfId="2620" xr:uid="{00000000-0005-0000-0000-0000D9030000}"/>
    <cellStyle name="Comma 5 2 3" xfId="621" xr:uid="{00000000-0005-0000-0000-0000DA030000}"/>
    <cellStyle name="Comma 5 2 3 2" xfId="735" xr:uid="{00000000-0005-0000-0000-0000DB030000}"/>
    <cellStyle name="Comma 5 2 3 2 2" xfId="964" xr:uid="{00000000-0005-0000-0000-0000DC030000}"/>
    <cellStyle name="Comma 5 2 3 2 2 2" xfId="1417" xr:uid="{00000000-0005-0000-0000-0000DD030000}"/>
    <cellStyle name="Comma 5 2 3 2 2 2 2" xfId="1926" xr:uid="{00000000-0005-0000-0000-0000DE030000}"/>
    <cellStyle name="Comma 5 2 3 2 2 2 2 2" xfId="3567" xr:uid="{00000000-0005-0000-0000-0000DF030000}"/>
    <cellStyle name="Comma 5 2 3 2 2 2 3" xfId="3063" xr:uid="{00000000-0005-0000-0000-0000E0030000}"/>
    <cellStyle name="Comma 5 2 3 2 2 3" xfId="1673" xr:uid="{00000000-0005-0000-0000-0000E1030000}"/>
    <cellStyle name="Comma 5 2 3 2 2 3 2" xfId="3314" xr:uid="{00000000-0005-0000-0000-0000E2030000}"/>
    <cellStyle name="Comma 5 2 3 2 2 4" xfId="2206" xr:uid="{00000000-0005-0000-0000-0000E3030000}"/>
    <cellStyle name="Comma 5 2 3 2 2 4 2" xfId="3847" xr:uid="{00000000-0005-0000-0000-0000E4030000}"/>
    <cellStyle name="Comma 5 2 3 2 2 5" xfId="2516" xr:uid="{00000000-0005-0000-0000-0000E5030000}"/>
    <cellStyle name="Comma 5 2 3 2 2 5 2" xfId="3993" xr:uid="{00000000-0005-0000-0000-0000E6030000}"/>
    <cellStyle name="Comma 5 2 3 2 2 6" xfId="2792" xr:uid="{00000000-0005-0000-0000-0000E7030000}"/>
    <cellStyle name="Comma 5 2 3 2 3" xfId="889" xr:uid="{00000000-0005-0000-0000-0000E8030000}"/>
    <cellStyle name="Comma 5 2 3 2 3 2" xfId="1342" xr:uid="{00000000-0005-0000-0000-0000E9030000}"/>
    <cellStyle name="Comma 5 2 3 2 3 2 2" xfId="1851" xr:uid="{00000000-0005-0000-0000-0000EA030000}"/>
    <cellStyle name="Comma 5 2 3 2 3 2 2 2" xfId="3492" xr:uid="{00000000-0005-0000-0000-0000EB030000}"/>
    <cellStyle name="Comma 5 2 3 2 3 2 3" xfId="2988" xr:uid="{00000000-0005-0000-0000-0000EC030000}"/>
    <cellStyle name="Comma 5 2 3 2 3 3" xfId="1598" xr:uid="{00000000-0005-0000-0000-0000ED030000}"/>
    <cellStyle name="Comma 5 2 3 2 3 3 2" xfId="3239" xr:uid="{00000000-0005-0000-0000-0000EE030000}"/>
    <cellStyle name="Comma 5 2 3 2 3 4" xfId="2131" xr:uid="{00000000-0005-0000-0000-0000EF030000}"/>
    <cellStyle name="Comma 5 2 3 2 3 4 2" xfId="3772" xr:uid="{00000000-0005-0000-0000-0000F0030000}"/>
    <cellStyle name="Comma 5 2 3 2 3 5" xfId="2441" xr:uid="{00000000-0005-0000-0000-0000F1030000}"/>
    <cellStyle name="Comma 5 2 3 2 3 5 2" xfId="3994" xr:uid="{00000000-0005-0000-0000-0000F2030000}"/>
    <cellStyle name="Comma 5 2 3 2 3 6" xfId="2717" xr:uid="{00000000-0005-0000-0000-0000F3030000}"/>
    <cellStyle name="Comma 5 2 3 2 4" xfId="1255" xr:uid="{00000000-0005-0000-0000-0000F4030000}"/>
    <cellStyle name="Comma 5 2 3 2 4 2" xfId="1764" xr:uid="{00000000-0005-0000-0000-0000F5030000}"/>
    <cellStyle name="Comma 5 2 3 2 4 2 2" xfId="3405" xr:uid="{00000000-0005-0000-0000-0000F6030000}"/>
    <cellStyle name="Comma 5 2 3 2 4 3" xfId="2901" xr:uid="{00000000-0005-0000-0000-0000F7030000}"/>
    <cellStyle name="Comma 5 2 3 2 5" xfId="1511" xr:uid="{00000000-0005-0000-0000-0000F8030000}"/>
    <cellStyle name="Comma 5 2 3 2 5 2" xfId="3152" xr:uid="{00000000-0005-0000-0000-0000F9030000}"/>
    <cellStyle name="Comma 5 2 3 2 6" xfId="2044" xr:uid="{00000000-0005-0000-0000-0000FA030000}"/>
    <cellStyle name="Comma 5 2 3 2 6 2" xfId="3685" xr:uid="{00000000-0005-0000-0000-0000FB030000}"/>
    <cellStyle name="Comma 5 2 3 2 7" xfId="2354" xr:uid="{00000000-0005-0000-0000-0000FC030000}"/>
    <cellStyle name="Comma 5 2 3 2 7 2" xfId="3995" xr:uid="{00000000-0005-0000-0000-0000FD030000}"/>
    <cellStyle name="Comma 5 2 3 2 8" xfId="2630" xr:uid="{00000000-0005-0000-0000-0000FE030000}"/>
    <cellStyle name="Comma 5 2 3 3" xfId="835" xr:uid="{00000000-0005-0000-0000-0000FF030000}"/>
    <cellStyle name="Comma 5 2 3 3 2" xfId="1315" xr:uid="{00000000-0005-0000-0000-000000040000}"/>
    <cellStyle name="Comma 5 2 3 3 2 2" xfId="1824" xr:uid="{00000000-0005-0000-0000-000001040000}"/>
    <cellStyle name="Comma 5 2 3 3 2 2 2" xfId="3465" xr:uid="{00000000-0005-0000-0000-000002040000}"/>
    <cellStyle name="Comma 5 2 3 3 2 3" xfId="2961" xr:uid="{00000000-0005-0000-0000-000003040000}"/>
    <cellStyle name="Comma 5 2 3 3 3" xfId="1571" xr:uid="{00000000-0005-0000-0000-000004040000}"/>
    <cellStyle name="Comma 5 2 3 3 3 2" xfId="3212" xr:uid="{00000000-0005-0000-0000-000005040000}"/>
    <cellStyle name="Comma 5 2 3 3 4" xfId="2104" xr:uid="{00000000-0005-0000-0000-000006040000}"/>
    <cellStyle name="Comma 5 2 3 3 4 2" xfId="3745" xr:uid="{00000000-0005-0000-0000-000007040000}"/>
    <cellStyle name="Comma 5 2 3 3 5" xfId="2414" xr:uid="{00000000-0005-0000-0000-000008040000}"/>
    <cellStyle name="Comma 5 2 3 3 5 2" xfId="3996" xr:uid="{00000000-0005-0000-0000-000009040000}"/>
    <cellStyle name="Comma 5 2 3 3 6" xfId="2690" xr:uid="{00000000-0005-0000-0000-00000A040000}"/>
    <cellStyle name="Comma 5 2 3 4" xfId="948" xr:uid="{00000000-0005-0000-0000-00000B040000}"/>
    <cellStyle name="Comma 5 2 3 4 2" xfId="1401" xr:uid="{00000000-0005-0000-0000-00000C040000}"/>
    <cellStyle name="Comma 5 2 3 4 2 2" xfId="1910" xr:uid="{00000000-0005-0000-0000-00000D040000}"/>
    <cellStyle name="Comma 5 2 3 4 2 2 2" xfId="3551" xr:uid="{00000000-0005-0000-0000-00000E040000}"/>
    <cellStyle name="Comma 5 2 3 4 2 3" xfId="3047" xr:uid="{00000000-0005-0000-0000-00000F040000}"/>
    <cellStyle name="Comma 5 2 3 4 3" xfId="1657" xr:uid="{00000000-0005-0000-0000-000010040000}"/>
    <cellStyle name="Comma 5 2 3 4 3 2" xfId="3298" xr:uid="{00000000-0005-0000-0000-000011040000}"/>
    <cellStyle name="Comma 5 2 3 4 4" xfId="2190" xr:uid="{00000000-0005-0000-0000-000012040000}"/>
    <cellStyle name="Comma 5 2 3 4 4 2" xfId="3831" xr:uid="{00000000-0005-0000-0000-000013040000}"/>
    <cellStyle name="Comma 5 2 3 4 5" xfId="2500" xr:uid="{00000000-0005-0000-0000-000014040000}"/>
    <cellStyle name="Comma 5 2 3 4 5 2" xfId="3997" xr:uid="{00000000-0005-0000-0000-000015040000}"/>
    <cellStyle name="Comma 5 2 3 4 6" xfId="2776" xr:uid="{00000000-0005-0000-0000-000016040000}"/>
    <cellStyle name="Comma 5 2 3 5" xfId="1239" xr:uid="{00000000-0005-0000-0000-000017040000}"/>
    <cellStyle name="Comma 5 2 3 5 2" xfId="1748" xr:uid="{00000000-0005-0000-0000-000018040000}"/>
    <cellStyle name="Comma 5 2 3 5 2 2" xfId="3389" xr:uid="{00000000-0005-0000-0000-000019040000}"/>
    <cellStyle name="Comma 5 2 3 5 3" xfId="2885" xr:uid="{00000000-0005-0000-0000-00001A040000}"/>
    <cellStyle name="Comma 5 2 3 6" xfId="1495" xr:uid="{00000000-0005-0000-0000-00001B040000}"/>
    <cellStyle name="Comma 5 2 3 6 2" xfId="3136" xr:uid="{00000000-0005-0000-0000-00001C040000}"/>
    <cellStyle name="Comma 5 2 3 7" xfId="2025" xr:uid="{00000000-0005-0000-0000-00001D040000}"/>
    <cellStyle name="Comma 5 2 3 7 2" xfId="3666" xr:uid="{00000000-0005-0000-0000-00001E040000}"/>
    <cellStyle name="Comma 5 2 3 8" xfId="2337" xr:uid="{00000000-0005-0000-0000-00001F040000}"/>
    <cellStyle name="Comma 5 2 3 8 2" xfId="3998" xr:uid="{00000000-0005-0000-0000-000020040000}"/>
    <cellStyle name="Comma 5 2 3 9" xfId="2613" xr:uid="{00000000-0005-0000-0000-000021040000}"/>
    <cellStyle name="Comma 5 2 4" xfId="757" xr:uid="{00000000-0005-0000-0000-000022040000}"/>
    <cellStyle name="Comma 5 2 4 2" xfId="986" xr:uid="{00000000-0005-0000-0000-000023040000}"/>
    <cellStyle name="Comma 5 2 4 2 2" xfId="1439" xr:uid="{00000000-0005-0000-0000-000024040000}"/>
    <cellStyle name="Comma 5 2 4 2 2 2" xfId="1948" xr:uid="{00000000-0005-0000-0000-000025040000}"/>
    <cellStyle name="Comma 5 2 4 2 2 2 2" xfId="3589" xr:uid="{00000000-0005-0000-0000-000026040000}"/>
    <cellStyle name="Comma 5 2 4 2 2 3" xfId="3085" xr:uid="{00000000-0005-0000-0000-000027040000}"/>
    <cellStyle name="Comma 5 2 4 2 3" xfId="1695" xr:uid="{00000000-0005-0000-0000-000028040000}"/>
    <cellStyle name="Comma 5 2 4 2 3 2" xfId="3336" xr:uid="{00000000-0005-0000-0000-000029040000}"/>
    <cellStyle name="Comma 5 2 4 2 4" xfId="2228" xr:uid="{00000000-0005-0000-0000-00002A040000}"/>
    <cellStyle name="Comma 5 2 4 2 4 2" xfId="3869" xr:uid="{00000000-0005-0000-0000-00002B040000}"/>
    <cellStyle name="Comma 5 2 4 2 5" xfId="2538" xr:uid="{00000000-0005-0000-0000-00002C040000}"/>
    <cellStyle name="Comma 5 2 4 2 5 2" xfId="3999" xr:uid="{00000000-0005-0000-0000-00002D040000}"/>
    <cellStyle name="Comma 5 2 4 2 6" xfId="2814" xr:uid="{00000000-0005-0000-0000-00002E040000}"/>
    <cellStyle name="Comma 5 2 4 3" xfId="911" xr:uid="{00000000-0005-0000-0000-00002F040000}"/>
    <cellStyle name="Comma 5 2 4 3 2" xfId="1364" xr:uid="{00000000-0005-0000-0000-000030040000}"/>
    <cellStyle name="Comma 5 2 4 3 2 2" xfId="1873" xr:uid="{00000000-0005-0000-0000-000031040000}"/>
    <cellStyle name="Comma 5 2 4 3 2 2 2" xfId="3514" xr:uid="{00000000-0005-0000-0000-000032040000}"/>
    <cellStyle name="Comma 5 2 4 3 2 3" xfId="3010" xr:uid="{00000000-0005-0000-0000-000033040000}"/>
    <cellStyle name="Comma 5 2 4 3 3" xfId="1620" xr:uid="{00000000-0005-0000-0000-000034040000}"/>
    <cellStyle name="Comma 5 2 4 3 3 2" xfId="3261" xr:uid="{00000000-0005-0000-0000-000035040000}"/>
    <cellStyle name="Comma 5 2 4 3 4" xfId="2153" xr:uid="{00000000-0005-0000-0000-000036040000}"/>
    <cellStyle name="Comma 5 2 4 3 4 2" xfId="3794" xr:uid="{00000000-0005-0000-0000-000037040000}"/>
    <cellStyle name="Comma 5 2 4 3 5" xfId="2463" xr:uid="{00000000-0005-0000-0000-000038040000}"/>
    <cellStyle name="Comma 5 2 4 3 5 2" xfId="4000" xr:uid="{00000000-0005-0000-0000-000039040000}"/>
    <cellStyle name="Comma 5 2 4 3 6" xfId="2739" xr:uid="{00000000-0005-0000-0000-00003A040000}"/>
    <cellStyle name="Comma 5 2 4 4" xfId="1277" xr:uid="{00000000-0005-0000-0000-00003B040000}"/>
    <cellStyle name="Comma 5 2 4 4 2" xfId="1786" xr:uid="{00000000-0005-0000-0000-00003C040000}"/>
    <cellStyle name="Comma 5 2 4 4 2 2" xfId="3427" xr:uid="{00000000-0005-0000-0000-00003D040000}"/>
    <cellStyle name="Comma 5 2 4 4 3" xfId="2923" xr:uid="{00000000-0005-0000-0000-00003E040000}"/>
    <cellStyle name="Comma 5 2 4 5" xfId="1533" xr:uid="{00000000-0005-0000-0000-00003F040000}"/>
    <cellStyle name="Comma 5 2 4 5 2" xfId="3174" xr:uid="{00000000-0005-0000-0000-000040040000}"/>
    <cellStyle name="Comma 5 2 4 6" xfId="2066" xr:uid="{00000000-0005-0000-0000-000041040000}"/>
    <cellStyle name="Comma 5 2 4 6 2" xfId="3707" xr:uid="{00000000-0005-0000-0000-000042040000}"/>
    <cellStyle name="Comma 5 2 4 7" xfId="2376" xr:uid="{00000000-0005-0000-0000-000043040000}"/>
    <cellStyle name="Comma 5 2 4 7 2" xfId="4001" xr:uid="{00000000-0005-0000-0000-000044040000}"/>
    <cellStyle name="Comma 5 2 4 8" xfId="2652" xr:uid="{00000000-0005-0000-0000-000045040000}"/>
    <cellStyle name="Comma 5 2 5" xfId="823" xr:uid="{00000000-0005-0000-0000-000046040000}"/>
    <cellStyle name="Comma 5 2 5 2" xfId="1303" xr:uid="{00000000-0005-0000-0000-000047040000}"/>
    <cellStyle name="Comma 5 2 5 2 2" xfId="1812" xr:uid="{00000000-0005-0000-0000-000048040000}"/>
    <cellStyle name="Comma 5 2 5 2 2 2" xfId="3453" xr:uid="{00000000-0005-0000-0000-000049040000}"/>
    <cellStyle name="Comma 5 2 5 2 3" xfId="2949" xr:uid="{00000000-0005-0000-0000-00004A040000}"/>
    <cellStyle name="Comma 5 2 5 3" xfId="1559" xr:uid="{00000000-0005-0000-0000-00004B040000}"/>
    <cellStyle name="Comma 5 2 5 3 2" xfId="3200" xr:uid="{00000000-0005-0000-0000-00004C040000}"/>
    <cellStyle name="Comma 5 2 5 4" xfId="2092" xr:uid="{00000000-0005-0000-0000-00004D040000}"/>
    <cellStyle name="Comma 5 2 5 4 2" xfId="3733" xr:uid="{00000000-0005-0000-0000-00004E040000}"/>
    <cellStyle name="Comma 5 2 5 5" xfId="2402" xr:uid="{00000000-0005-0000-0000-00004F040000}"/>
    <cellStyle name="Comma 5 2 5 5 2" xfId="4002" xr:uid="{00000000-0005-0000-0000-000050040000}"/>
    <cellStyle name="Comma 5 2 5 6" xfId="2678" xr:uid="{00000000-0005-0000-0000-000051040000}"/>
    <cellStyle name="Comma 5 2 6" xfId="936" xr:uid="{00000000-0005-0000-0000-000052040000}"/>
    <cellStyle name="Comma 5 2 6 2" xfId="1389" xr:uid="{00000000-0005-0000-0000-000053040000}"/>
    <cellStyle name="Comma 5 2 6 2 2" xfId="1898" xr:uid="{00000000-0005-0000-0000-000054040000}"/>
    <cellStyle name="Comma 5 2 6 2 2 2" xfId="3539" xr:uid="{00000000-0005-0000-0000-000055040000}"/>
    <cellStyle name="Comma 5 2 6 2 3" xfId="3035" xr:uid="{00000000-0005-0000-0000-000056040000}"/>
    <cellStyle name="Comma 5 2 6 3" xfId="1645" xr:uid="{00000000-0005-0000-0000-000057040000}"/>
    <cellStyle name="Comma 5 2 6 3 2" xfId="3286" xr:uid="{00000000-0005-0000-0000-000058040000}"/>
    <cellStyle name="Comma 5 2 6 4" xfId="2178" xr:uid="{00000000-0005-0000-0000-000059040000}"/>
    <cellStyle name="Comma 5 2 6 4 2" xfId="3819" xr:uid="{00000000-0005-0000-0000-00005A040000}"/>
    <cellStyle name="Comma 5 2 6 5" xfId="2488" xr:uid="{00000000-0005-0000-0000-00005B040000}"/>
    <cellStyle name="Comma 5 2 6 5 2" xfId="4003" xr:uid="{00000000-0005-0000-0000-00005C040000}"/>
    <cellStyle name="Comma 5 2 6 6" xfId="2764" xr:uid="{00000000-0005-0000-0000-00005D040000}"/>
    <cellStyle name="Comma 5 2 7" xfId="607" xr:uid="{00000000-0005-0000-0000-00005E040000}"/>
    <cellStyle name="Comma 5 2 7 2" xfId="1228" xr:uid="{00000000-0005-0000-0000-00005F040000}"/>
    <cellStyle name="Comma 5 2 7 2 2" xfId="1737" xr:uid="{00000000-0005-0000-0000-000060040000}"/>
    <cellStyle name="Comma 5 2 7 2 2 2" xfId="3378" xr:uid="{00000000-0005-0000-0000-000061040000}"/>
    <cellStyle name="Comma 5 2 7 2 3" xfId="2874" xr:uid="{00000000-0005-0000-0000-000062040000}"/>
    <cellStyle name="Comma 5 2 7 3" xfId="1484" xr:uid="{00000000-0005-0000-0000-000063040000}"/>
    <cellStyle name="Comma 5 2 7 3 2" xfId="3125" xr:uid="{00000000-0005-0000-0000-000064040000}"/>
    <cellStyle name="Comma 5 2 7 4" xfId="2014" xr:uid="{00000000-0005-0000-0000-000065040000}"/>
    <cellStyle name="Comma 5 2 7 4 2" xfId="3655" xr:uid="{00000000-0005-0000-0000-000066040000}"/>
    <cellStyle name="Comma 5 2 7 5" xfId="2326" xr:uid="{00000000-0005-0000-0000-000067040000}"/>
    <cellStyle name="Comma 5 2 7 5 2" xfId="4004" xr:uid="{00000000-0005-0000-0000-000068040000}"/>
    <cellStyle name="Comma 5 2 7 6" xfId="2602" xr:uid="{00000000-0005-0000-0000-000069040000}"/>
    <cellStyle name="Comma 5 3" xfId="291" xr:uid="{00000000-0005-0000-0000-00006A040000}"/>
    <cellStyle name="Comma 5 3 2" xfId="761" xr:uid="{00000000-0005-0000-0000-00006B040000}"/>
    <cellStyle name="Comma 5 3 2 2" xfId="990" xr:uid="{00000000-0005-0000-0000-00006C040000}"/>
    <cellStyle name="Comma 5 3 2 2 2" xfId="1443" xr:uid="{00000000-0005-0000-0000-00006D040000}"/>
    <cellStyle name="Comma 5 3 2 2 2 2" xfId="1952" xr:uid="{00000000-0005-0000-0000-00006E040000}"/>
    <cellStyle name="Comma 5 3 2 2 2 2 2" xfId="3593" xr:uid="{00000000-0005-0000-0000-00006F040000}"/>
    <cellStyle name="Comma 5 3 2 2 2 3" xfId="3089" xr:uid="{00000000-0005-0000-0000-000070040000}"/>
    <cellStyle name="Comma 5 3 2 2 3" xfId="1699" xr:uid="{00000000-0005-0000-0000-000071040000}"/>
    <cellStyle name="Comma 5 3 2 2 3 2" xfId="3340" xr:uid="{00000000-0005-0000-0000-000072040000}"/>
    <cellStyle name="Comma 5 3 2 2 4" xfId="2232" xr:uid="{00000000-0005-0000-0000-000073040000}"/>
    <cellStyle name="Comma 5 3 2 2 4 2" xfId="3873" xr:uid="{00000000-0005-0000-0000-000074040000}"/>
    <cellStyle name="Comma 5 3 2 2 5" xfId="2542" xr:uid="{00000000-0005-0000-0000-000075040000}"/>
    <cellStyle name="Comma 5 3 2 2 5 2" xfId="4005" xr:uid="{00000000-0005-0000-0000-000076040000}"/>
    <cellStyle name="Comma 5 3 2 2 6" xfId="2818" xr:uid="{00000000-0005-0000-0000-000077040000}"/>
    <cellStyle name="Comma 5 3 2 3" xfId="915" xr:uid="{00000000-0005-0000-0000-000078040000}"/>
    <cellStyle name="Comma 5 3 2 3 2" xfId="1368" xr:uid="{00000000-0005-0000-0000-000079040000}"/>
    <cellStyle name="Comma 5 3 2 3 2 2" xfId="1877" xr:uid="{00000000-0005-0000-0000-00007A040000}"/>
    <cellStyle name="Comma 5 3 2 3 2 2 2" xfId="3518" xr:uid="{00000000-0005-0000-0000-00007B040000}"/>
    <cellStyle name="Comma 5 3 2 3 2 3" xfId="3014" xr:uid="{00000000-0005-0000-0000-00007C040000}"/>
    <cellStyle name="Comma 5 3 2 3 3" xfId="1624" xr:uid="{00000000-0005-0000-0000-00007D040000}"/>
    <cellStyle name="Comma 5 3 2 3 3 2" xfId="3265" xr:uid="{00000000-0005-0000-0000-00007E040000}"/>
    <cellStyle name="Comma 5 3 2 3 4" xfId="2157" xr:uid="{00000000-0005-0000-0000-00007F040000}"/>
    <cellStyle name="Comma 5 3 2 3 4 2" xfId="3798" xr:uid="{00000000-0005-0000-0000-000080040000}"/>
    <cellStyle name="Comma 5 3 2 3 5" xfId="2467" xr:uid="{00000000-0005-0000-0000-000081040000}"/>
    <cellStyle name="Comma 5 3 2 3 5 2" xfId="4006" xr:uid="{00000000-0005-0000-0000-000082040000}"/>
    <cellStyle name="Comma 5 3 2 3 6" xfId="2743" xr:uid="{00000000-0005-0000-0000-000083040000}"/>
    <cellStyle name="Comma 5 3 2 4" xfId="1281" xr:uid="{00000000-0005-0000-0000-000084040000}"/>
    <cellStyle name="Comma 5 3 2 4 2" xfId="1790" xr:uid="{00000000-0005-0000-0000-000085040000}"/>
    <cellStyle name="Comma 5 3 2 4 2 2" xfId="3431" xr:uid="{00000000-0005-0000-0000-000086040000}"/>
    <cellStyle name="Comma 5 3 2 4 3" xfId="2927" xr:uid="{00000000-0005-0000-0000-000087040000}"/>
    <cellStyle name="Comma 5 3 2 5" xfId="1537" xr:uid="{00000000-0005-0000-0000-000088040000}"/>
    <cellStyle name="Comma 5 3 2 5 2" xfId="3178" xr:uid="{00000000-0005-0000-0000-000089040000}"/>
    <cellStyle name="Comma 5 3 2 6" xfId="2070" xr:uid="{00000000-0005-0000-0000-00008A040000}"/>
    <cellStyle name="Comma 5 3 2 6 2" xfId="3711" xr:uid="{00000000-0005-0000-0000-00008B040000}"/>
    <cellStyle name="Comma 5 3 2 7" xfId="2380" xr:uid="{00000000-0005-0000-0000-00008C040000}"/>
    <cellStyle name="Comma 5 3 2 7 2" xfId="4007" xr:uid="{00000000-0005-0000-0000-00008D040000}"/>
    <cellStyle name="Comma 5 3 2 8" xfId="2656" xr:uid="{00000000-0005-0000-0000-00008E040000}"/>
    <cellStyle name="Comma 5 3 3" xfId="841" xr:uid="{00000000-0005-0000-0000-00008F040000}"/>
    <cellStyle name="Comma 5 3 3 2" xfId="1321" xr:uid="{00000000-0005-0000-0000-000090040000}"/>
    <cellStyle name="Comma 5 3 3 2 2" xfId="1830" xr:uid="{00000000-0005-0000-0000-000091040000}"/>
    <cellStyle name="Comma 5 3 3 2 2 2" xfId="3471" xr:uid="{00000000-0005-0000-0000-000092040000}"/>
    <cellStyle name="Comma 5 3 3 2 3" xfId="2967" xr:uid="{00000000-0005-0000-0000-000093040000}"/>
    <cellStyle name="Comma 5 3 3 3" xfId="1577" xr:uid="{00000000-0005-0000-0000-000094040000}"/>
    <cellStyle name="Comma 5 3 3 3 2" xfId="3218" xr:uid="{00000000-0005-0000-0000-000095040000}"/>
    <cellStyle name="Comma 5 3 3 4" xfId="2110" xr:uid="{00000000-0005-0000-0000-000096040000}"/>
    <cellStyle name="Comma 5 3 3 4 2" xfId="3751" xr:uid="{00000000-0005-0000-0000-000097040000}"/>
    <cellStyle name="Comma 5 3 3 5" xfId="2420" xr:uid="{00000000-0005-0000-0000-000098040000}"/>
    <cellStyle name="Comma 5 3 3 5 2" xfId="4008" xr:uid="{00000000-0005-0000-0000-000099040000}"/>
    <cellStyle name="Comma 5 3 3 6" xfId="2696" xr:uid="{00000000-0005-0000-0000-00009A040000}"/>
    <cellStyle name="Comma 5 3 4" xfId="954" xr:uid="{00000000-0005-0000-0000-00009B040000}"/>
    <cellStyle name="Comma 5 3 4 2" xfId="1407" xr:uid="{00000000-0005-0000-0000-00009C040000}"/>
    <cellStyle name="Comma 5 3 4 2 2" xfId="1916" xr:uid="{00000000-0005-0000-0000-00009D040000}"/>
    <cellStyle name="Comma 5 3 4 2 2 2" xfId="3557" xr:uid="{00000000-0005-0000-0000-00009E040000}"/>
    <cellStyle name="Comma 5 3 4 2 3" xfId="3053" xr:uid="{00000000-0005-0000-0000-00009F040000}"/>
    <cellStyle name="Comma 5 3 4 3" xfId="1663" xr:uid="{00000000-0005-0000-0000-0000A0040000}"/>
    <cellStyle name="Comma 5 3 4 3 2" xfId="3304" xr:uid="{00000000-0005-0000-0000-0000A1040000}"/>
    <cellStyle name="Comma 5 3 4 4" xfId="2196" xr:uid="{00000000-0005-0000-0000-0000A2040000}"/>
    <cellStyle name="Comma 5 3 4 4 2" xfId="3837" xr:uid="{00000000-0005-0000-0000-0000A3040000}"/>
    <cellStyle name="Comma 5 3 4 5" xfId="2506" xr:uid="{00000000-0005-0000-0000-0000A4040000}"/>
    <cellStyle name="Comma 5 3 4 5 2" xfId="4009" xr:uid="{00000000-0005-0000-0000-0000A5040000}"/>
    <cellStyle name="Comma 5 3 4 6" xfId="2782" xr:uid="{00000000-0005-0000-0000-0000A6040000}"/>
    <cellStyle name="Comma 5 3 5" xfId="633" xr:uid="{00000000-0005-0000-0000-0000A7040000}"/>
    <cellStyle name="Comma 5 3 5 2" xfId="1245" xr:uid="{00000000-0005-0000-0000-0000A8040000}"/>
    <cellStyle name="Comma 5 3 5 2 2" xfId="1754" xr:uid="{00000000-0005-0000-0000-0000A9040000}"/>
    <cellStyle name="Comma 5 3 5 2 2 2" xfId="3395" xr:uid="{00000000-0005-0000-0000-0000AA040000}"/>
    <cellStyle name="Comma 5 3 5 2 3" xfId="2891" xr:uid="{00000000-0005-0000-0000-0000AB040000}"/>
    <cellStyle name="Comma 5 3 5 3" xfId="1501" xr:uid="{00000000-0005-0000-0000-0000AC040000}"/>
    <cellStyle name="Comma 5 3 5 3 2" xfId="3142" xr:uid="{00000000-0005-0000-0000-0000AD040000}"/>
    <cellStyle name="Comma 5 3 5 4" xfId="2031" xr:uid="{00000000-0005-0000-0000-0000AE040000}"/>
    <cellStyle name="Comma 5 3 5 4 2" xfId="3672" xr:uid="{00000000-0005-0000-0000-0000AF040000}"/>
    <cellStyle name="Comma 5 3 5 5" xfId="2343" xr:uid="{00000000-0005-0000-0000-0000B0040000}"/>
    <cellStyle name="Comma 5 3 5 5 2" xfId="4010" xr:uid="{00000000-0005-0000-0000-0000B1040000}"/>
    <cellStyle name="Comma 5 3 5 6" xfId="2619" xr:uid="{00000000-0005-0000-0000-0000B2040000}"/>
    <cellStyle name="Comma 5 4" xfId="615" xr:uid="{00000000-0005-0000-0000-0000B3040000}"/>
    <cellStyle name="Comma 5 4 2" xfId="763" xr:uid="{00000000-0005-0000-0000-0000B4040000}"/>
    <cellStyle name="Comma 5 4 2 2" xfId="992" xr:uid="{00000000-0005-0000-0000-0000B5040000}"/>
    <cellStyle name="Comma 5 4 2 2 2" xfId="1445" xr:uid="{00000000-0005-0000-0000-0000B6040000}"/>
    <cellStyle name="Comma 5 4 2 2 2 2" xfId="1954" xr:uid="{00000000-0005-0000-0000-0000B7040000}"/>
    <cellStyle name="Comma 5 4 2 2 2 2 2" xfId="3595" xr:uid="{00000000-0005-0000-0000-0000B8040000}"/>
    <cellStyle name="Comma 5 4 2 2 2 3" xfId="3091" xr:uid="{00000000-0005-0000-0000-0000B9040000}"/>
    <cellStyle name="Comma 5 4 2 2 3" xfId="1701" xr:uid="{00000000-0005-0000-0000-0000BA040000}"/>
    <cellStyle name="Comma 5 4 2 2 3 2" xfId="3342" xr:uid="{00000000-0005-0000-0000-0000BB040000}"/>
    <cellStyle name="Comma 5 4 2 2 4" xfId="2234" xr:uid="{00000000-0005-0000-0000-0000BC040000}"/>
    <cellStyle name="Comma 5 4 2 2 4 2" xfId="3875" xr:uid="{00000000-0005-0000-0000-0000BD040000}"/>
    <cellStyle name="Comma 5 4 2 2 5" xfId="2544" xr:uid="{00000000-0005-0000-0000-0000BE040000}"/>
    <cellStyle name="Comma 5 4 2 2 5 2" xfId="4011" xr:uid="{00000000-0005-0000-0000-0000BF040000}"/>
    <cellStyle name="Comma 5 4 2 2 6" xfId="2820" xr:uid="{00000000-0005-0000-0000-0000C0040000}"/>
    <cellStyle name="Comma 5 4 2 3" xfId="917" xr:uid="{00000000-0005-0000-0000-0000C1040000}"/>
    <cellStyle name="Comma 5 4 2 3 2" xfId="1370" xr:uid="{00000000-0005-0000-0000-0000C2040000}"/>
    <cellStyle name="Comma 5 4 2 3 2 2" xfId="1879" xr:uid="{00000000-0005-0000-0000-0000C3040000}"/>
    <cellStyle name="Comma 5 4 2 3 2 2 2" xfId="3520" xr:uid="{00000000-0005-0000-0000-0000C4040000}"/>
    <cellStyle name="Comma 5 4 2 3 2 3" xfId="3016" xr:uid="{00000000-0005-0000-0000-0000C5040000}"/>
    <cellStyle name="Comma 5 4 2 3 3" xfId="1626" xr:uid="{00000000-0005-0000-0000-0000C6040000}"/>
    <cellStyle name="Comma 5 4 2 3 3 2" xfId="3267" xr:uid="{00000000-0005-0000-0000-0000C7040000}"/>
    <cellStyle name="Comma 5 4 2 3 4" xfId="2159" xr:uid="{00000000-0005-0000-0000-0000C8040000}"/>
    <cellStyle name="Comma 5 4 2 3 4 2" xfId="3800" xr:uid="{00000000-0005-0000-0000-0000C9040000}"/>
    <cellStyle name="Comma 5 4 2 3 5" xfId="2469" xr:uid="{00000000-0005-0000-0000-0000CA040000}"/>
    <cellStyle name="Comma 5 4 2 3 5 2" xfId="4012" xr:uid="{00000000-0005-0000-0000-0000CB040000}"/>
    <cellStyle name="Comma 5 4 2 3 6" xfId="2745" xr:uid="{00000000-0005-0000-0000-0000CC040000}"/>
    <cellStyle name="Comma 5 4 2 4" xfId="1283" xr:uid="{00000000-0005-0000-0000-0000CD040000}"/>
    <cellStyle name="Comma 5 4 2 4 2" xfId="1792" xr:uid="{00000000-0005-0000-0000-0000CE040000}"/>
    <cellStyle name="Comma 5 4 2 4 2 2" xfId="3433" xr:uid="{00000000-0005-0000-0000-0000CF040000}"/>
    <cellStyle name="Comma 5 4 2 4 3" xfId="2929" xr:uid="{00000000-0005-0000-0000-0000D0040000}"/>
    <cellStyle name="Comma 5 4 2 5" xfId="1539" xr:uid="{00000000-0005-0000-0000-0000D1040000}"/>
    <cellStyle name="Comma 5 4 2 5 2" xfId="3180" xr:uid="{00000000-0005-0000-0000-0000D2040000}"/>
    <cellStyle name="Comma 5 4 2 6" xfId="2072" xr:uid="{00000000-0005-0000-0000-0000D3040000}"/>
    <cellStyle name="Comma 5 4 2 6 2" xfId="3713" xr:uid="{00000000-0005-0000-0000-0000D4040000}"/>
    <cellStyle name="Comma 5 4 2 7" xfId="2382" xr:uid="{00000000-0005-0000-0000-0000D5040000}"/>
    <cellStyle name="Comma 5 4 2 7 2" xfId="4013" xr:uid="{00000000-0005-0000-0000-0000D6040000}"/>
    <cellStyle name="Comma 5 4 2 8" xfId="2658" xr:uid="{00000000-0005-0000-0000-0000D7040000}"/>
    <cellStyle name="Comma 5 4 3" xfId="829" xr:uid="{00000000-0005-0000-0000-0000D8040000}"/>
    <cellStyle name="Comma 5 4 3 2" xfId="1309" xr:uid="{00000000-0005-0000-0000-0000D9040000}"/>
    <cellStyle name="Comma 5 4 3 2 2" xfId="1818" xr:uid="{00000000-0005-0000-0000-0000DA040000}"/>
    <cellStyle name="Comma 5 4 3 2 2 2" xfId="3459" xr:uid="{00000000-0005-0000-0000-0000DB040000}"/>
    <cellStyle name="Comma 5 4 3 2 3" xfId="2955" xr:uid="{00000000-0005-0000-0000-0000DC040000}"/>
    <cellStyle name="Comma 5 4 3 3" xfId="1565" xr:uid="{00000000-0005-0000-0000-0000DD040000}"/>
    <cellStyle name="Comma 5 4 3 3 2" xfId="3206" xr:uid="{00000000-0005-0000-0000-0000DE040000}"/>
    <cellStyle name="Comma 5 4 3 4" xfId="2098" xr:uid="{00000000-0005-0000-0000-0000DF040000}"/>
    <cellStyle name="Comma 5 4 3 4 2" xfId="3739" xr:uid="{00000000-0005-0000-0000-0000E0040000}"/>
    <cellStyle name="Comma 5 4 3 5" xfId="2408" xr:uid="{00000000-0005-0000-0000-0000E1040000}"/>
    <cellStyle name="Comma 5 4 3 5 2" xfId="4014" xr:uid="{00000000-0005-0000-0000-0000E2040000}"/>
    <cellStyle name="Comma 5 4 3 6" xfId="2684" xr:uid="{00000000-0005-0000-0000-0000E3040000}"/>
    <cellStyle name="Comma 5 4 4" xfId="942" xr:uid="{00000000-0005-0000-0000-0000E4040000}"/>
    <cellStyle name="Comma 5 4 4 2" xfId="1395" xr:uid="{00000000-0005-0000-0000-0000E5040000}"/>
    <cellStyle name="Comma 5 4 4 2 2" xfId="1904" xr:uid="{00000000-0005-0000-0000-0000E6040000}"/>
    <cellStyle name="Comma 5 4 4 2 2 2" xfId="3545" xr:uid="{00000000-0005-0000-0000-0000E7040000}"/>
    <cellStyle name="Comma 5 4 4 2 3" xfId="3041" xr:uid="{00000000-0005-0000-0000-0000E8040000}"/>
    <cellStyle name="Comma 5 4 4 3" xfId="1651" xr:uid="{00000000-0005-0000-0000-0000E9040000}"/>
    <cellStyle name="Comma 5 4 4 3 2" xfId="3292" xr:uid="{00000000-0005-0000-0000-0000EA040000}"/>
    <cellStyle name="Comma 5 4 4 4" xfId="2184" xr:uid="{00000000-0005-0000-0000-0000EB040000}"/>
    <cellStyle name="Comma 5 4 4 4 2" xfId="3825" xr:uid="{00000000-0005-0000-0000-0000EC040000}"/>
    <cellStyle name="Comma 5 4 4 5" xfId="2494" xr:uid="{00000000-0005-0000-0000-0000ED040000}"/>
    <cellStyle name="Comma 5 4 4 5 2" xfId="4015" xr:uid="{00000000-0005-0000-0000-0000EE040000}"/>
    <cellStyle name="Comma 5 4 4 6" xfId="2770" xr:uid="{00000000-0005-0000-0000-0000EF040000}"/>
    <cellStyle name="Comma 5 4 5" xfId="1233" xr:uid="{00000000-0005-0000-0000-0000F0040000}"/>
    <cellStyle name="Comma 5 4 5 2" xfId="1742" xr:uid="{00000000-0005-0000-0000-0000F1040000}"/>
    <cellStyle name="Comma 5 4 5 2 2" xfId="3383" xr:uid="{00000000-0005-0000-0000-0000F2040000}"/>
    <cellStyle name="Comma 5 4 5 3" xfId="2879" xr:uid="{00000000-0005-0000-0000-0000F3040000}"/>
    <cellStyle name="Comma 5 4 6" xfId="1489" xr:uid="{00000000-0005-0000-0000-0000F4040000}"/>
    <cellStyle name="Comma 5 4 6 2" xfId="3130" xr:uid="{00000000-0005-0000-0000-0000F5040000}"/>
    <cellStyle name="Comma 5 4 7" xfId="2019" xr:uid="{00000000-0005-0000-0000-0000F6040000}"/>
    <cellStyle name="Comma 5 4 7 2" xfId="3660" xr:uid="{00000000-0005-0000-0000-0000F7040000}"/>
    <cellStyle name="Comma 5 4 8" xfId="2331" xr:uid="{00000000-0005-0000-0000-0000F8040000}"/>
    <cellStyle name="Comma 5 4 8 2" xfId="4016" xr:uid="{00000000-0005-0000-0000-0000F9040000}"/>
    <cellStyle name="Comma 5 4 9" xfId="2607" xr:uid="{00000000-0005-0000-0000-0000FA040000}"/>
    <cellStyle name="Comma 5 5" xfId="769" xr:uid="{00000000-0005-0000-0000-0000FB040000}"/>
    <cellStyle name="Comma 5 5 2" xfId="998" xr:uid="{00000000-0005-0000-0000-0000FC040000}"/>
    <cellStyle name="Comma 5 5 2 2" xfId="1451" xr:uid="{00000000-0005-0000-0000-0000FD040000}"/>
    <cellStyle name="Comma 5 5 2 2 2" xfId="1960" xr:uid="{00000000-0005-0000-0000-0000FE040000}"/>
    <cellStyle name="Comma 5 5 2 2 2 2" xfId="3601" xr:uid="{00000000-0005-0000-0000-0000FF040000}"/>
    <cellStyle name="Comma 5 5 2 2 3" xfId="3097" xr:uid="{00000000-0005-0000-0000-000000050000}"/>
    <cellStyle name="Comma 5 5 2 3" xfId="1707" xr:uid="{00000000-0005-0000-0000-000001050000}"/>
    <cellStyle name="Comma 5 5 2 3 2" xfId="3348" xr:uid="{00000000-0005-0000-0000-000002050000}"/>
    <cellStyle name="Comma 5 5 2 4" xfId="2240" xr:uid="{00000000-0005-0000-0000-000003050000}"/>
    <cellStyle name="Comma 5 5 2 4 2" xfId="3881" xr:uid="{00000000-0005-0000-0000-000004050000}"/>
    <cellStyle name="Comma 5 5 2 5" xfId="2550" xr:uid="{00000000-0005-0000-0000-000005050000}"/>
    <cellStyle name="Comma 5 5 2 5 2" xfId="4017" xr:uid="{00000000-0005-0000-0000-000006050000}"/>
    <cellStyle name="Comma 5 5 2 6" xfId="2826" xr:uid="{00000000-0005-0000-0000-000007050000}"/>
    <cellStyle name="Comma 5 5 3" xfId="923" xr:uid="{00000000-0005-0000-0000-000008050000}"/>
    <cellStyle name="Comma 5 5 3 2" xfId="1376" xr:uid="{00000000-0005-0000-0000-000009050000}"/>
    <cellStyle name="Comma 5 5 3 2 2" xfId="1885" xr:uid="{00000000-0005-0000-0000-00000A050000}"/>
    <cellStyle name="Comma 5 5 3 2 2 2" xfId="3526" xr:uid="{00000000-0005-0000-0000-00000B050000}"/>
    <cellStyle name="Comma 5 5 3 2 3" xfId="3022" xr:uid="{00000000-0005-0000-0000-00000C050000}"/>
    <cellStyle name="Comma 5 5 3 3" xfId="1632" xr:uid="{00000000-0005-0000-0000-00000D050000}"/>
    <cellStyle name="Comma 5 5 3 3 2" xfId="3273" xr:uid="{00000000-0005-0000-0000-00000E050000}"/>
    <cellStyle name="Comma 5 5 3 4" xfId="2165" xr:uid="{00000000-0005-0000-0000-00000F050000}"/>
    <cellStyle name="Comma 5 5 3 4 2" xfId="3806" xr:uid="{00000000-0005-0000-0000-000010050000}"/>
    <cellStyle name="Comma 5 5 3 5" xfId="2475" xr:uid="{00000000-0005-0000-0000-000011050000}"/>
    <cellStyle name="Comma 5 5 3 5 2" xfId="4018" xr:uid="{00000000-0005-0000-0000-000012050000}"/>
    <cellStyle name="Comma 5 5 3 6" xfId="2751" xr:uid="{00000000-0005-0000-0000-000013050000}"/>
    <cellStyle name="Comma 5 5 4" xfId="1289" xr:uid="{00000000-0005-0000-0000-000014050000}"/>
    <cellStyle name="Comma 5 5 4 2" xfId="1798" xr:uid="{00000000-0005-0000-0000-000015050000}"/>
    <cellStyle name="Comma 5 5 4 2 2" xfId="3439" xr:uid="{00000000-0005-0000-0000-000016050000}"/>
    <cellStyle name="Comma 5 5 4 3" xfId="2935" xr:uid="{00000000-0005-0000-0000-000017050000}"/>
    <cellStyle name="Comma 5 5 5" xfId="1545" xr:uid="{00000000-0005-0000-0000-000018050000}"/>
    <cellStyle name="Comma 5 5 5 2" xfId="3186" xr:uid="{00000000-0005-0000-0000-000019050000}"/>
    <cellStyle name="Comma 5 5 6" xfId="2078" xr:uid="{00000000-0005-0000-0000-00001A050000}"/>
    <cellStyle name="Comma 5 5 6 2" xfId="3719" xr:uid="{00000000-0005-0000-0000-00001B050000}"/>
    <cellStyle name="Comma 5 5 7" xfId="2388" xr:uid="{00000000-0005-0000-0000-00001C050000}"/>
    <cellStyle name="Comma 5 5 7 2" xfId="4019" xr:uid="{00000000-0005-0000-0000-00001D050000}"/>
    <cellStyle name="Comma 5 5 8" xfId="2664" xr:uid="{00000000-0005-0000-0000-00001E050000}"/>
    <cellStyle name="Comma 5 6" xfId="816" xr:uid="{00000000-0005-0000-0000-00001F050000}"/>
    <cellStyle name="Comma 5 6 2" xfId="1296" xr:uid="{00000000-0005-0000-0000-000020050000}"/>
    <cellStyle name="Comma 5 6 2 2" xfId="1805" xr:uid="{00000000-0005-0000-0000-000021050000}"/>
    <cellStyle name="Comma 5 6 2 2 2" xfId="3446" xr:uid="{00000000-0005-0000-0000-000022050000}"/>
    <cellStyle name="Comma 5 6 2 3" xfId="2942" xr:uid="{00000000-0005-0000-0000-000023050000}"/>
    <cellStyle name="Comma 5 6 3" xfId="1552" xr:uid="{00000000-0005-0000-0000-000024050000}"/>
    <cellStyle name="Comma 5 6 3 2" xfId="3193" xr:uid="{00000000-0005-0000-0000-000025050000}"/>
    <cellStyle name="Comma 5 6 4" xfId="2085" xr:uid="{00000000-0005-0000-0000-000026050000}"/>
    <cellStyle name="Comma 5 6 4 2" xfId="3726" xr:uid="{00000000-0005-0000-0000-000027050000}"/>
    <cellStyle name="Comma 5 6 5" xfId="2395" xr:uid="{00000000-0005-0000-0000-000028050000}"/>
    <cellStyle name="Comma 5 6 5 2" xfId="4020" xr:uid="{00000000-0005-0000-0000-000029050000}"/>
    <cellStyle name="Comma 5 6 6" xfId="2671" xr:uid="{00000000-0005-0000-0000-00002A050000}"/>
    <cellStyle name="Comma 5 7" xfId="869" xr:uid="{00000000-0005-0000-0000-00002B050000}"/>
    <cellStyle name="Comma 5 8" xfId="930" xr:uid="{00000000-0005-0000-0000-00002C050000}"/>
    <cellStyle name="Comma 5 8 2" xfId="1383" xr:uid="{00000000-0005-0000-0000-00002D050000}"/>
    <cellStyle name="Comma 5 8 2 2" xfId="1892" xr:uid="{00000000-0005-0000-0000-00002E050000}"/>
    <cellStyle name="Comma 5 8 2 2 2" xfId="3533" xr:uid="{00000000-0005-0000-0000-00002F050000}"/>
    <cellStyle name="Comma 5 8 2 3" xfId="3029" xr:uid="{00000000-0005-0000-0000-000030050000}"/>
    <cellStyle name="Comma 5 8 3" xfId="1639" xr:uid="{00000000-0005-0000-0000-000031050000}"/>
    <cellStyle name="Comma 5 8 3 2" xfId="3280" xr:uid="{00000000-0005-0000-0000-000032050000}"/>
    <cellStyle name="Comma 5 8 4" xfId="2172" xr:uid="{00000000-0005-0000-0000-000033050000}"/>
    <cellStyle name="Comma 5 8 4 2" xfId="3813" xr:uid="{00000000-0005-0000-0000-000034050000}"/>
    <cellStyle name="Comma 5 8 5" xfId="2482" xr:uid="{00000000-0005-0000-0000-000035050000}"/>
    <cellStyle name="Comma 5 8 5 2" xfId="4021" xr:uid="{00000000-0005-0000-0000-000036050000}"/>
    <cellStyle name="Comma 5 8 6" xfId="2758" xr:uid="{00000000-0005-0000-0000-000037050000}"/>
    <cellStyle name="Comma 5 9" xfId="580" xr:uid="{00000000-0005-0000-0000-000038050000}"/>
    <cellStyle name="Comma 5 9 2" xfId="1222" xr:uid="{00000000-0005-0000-0000-000039050000}"/>
    <cellStyle name="Comma 5 9 2 2" xfId="1732" xr:uid="{00000000-0005-0000-0000-00003A050000}"/>
    <cellStyle name="Comma 5 9 2 2 2" xfId="3373" xr:uid="{00000000-0005-0000-0000-00003B050000}"/>
    <cellStyle name="Comma 5 9 2 3" xfId="2869" xr:uid="{00000000-0005-0000-0000-00003C050000}"/>
    <cellStyle name="Comma 5 9 3" xfId="1479" xr:uid="{00000000-0005-0000-0000-00003D050000}"/>
    <cellStyle name="Comma 5 9 3 2" xfId="3120" xr:uid="{00000000-0005-0000-0000-00003E050000}"/>
    <cellStyle name="Comma 5 9 4" xfId="2006" xr:uid="{00000000-0005-0000-0000-00003F050000}"/>
    <cellStyle name="Comma 5 9 4 2" xfId="3647" xr:uid="{00000000-0005-0000-0000-000040050000}"/>
    <cellStyle name="Comma 5 9 5" xfId="2320" xr:uid="{00000000-0005-0000-0000-000041050000}"/>
    <cellStyle name="Comma 5 9 5 2" xfId="4022" xr:uid="{00000000-0005-0000-0000-000042050000}"/>
    <cellStyle name="Comma 5 9 6" xfId="2597" xr:uid="{00000000-0005-0000-0000-000043050000}"/>
    <cellStyle name="Comma 50" xfId="808" xr:uid="{00000000-0005-0000-0000-000044050000}"/>
    <cellStyle name="Comma 51" xfId="812" xr:uid="{00000000-0005-0000-0000-000045050000}"/>
    <cellStyle name="Comma 51 2" xfId="1293" xr:uid="{00000000-0005-0000-0000-000046050000}"/>
    <cellStyle name="Comma 51 2 2" xfId="1802" xr:uid="{00000000-0005-0000-0000-000047050000}"/>
    <cellStyle name="Comma 51 2 2 2" xfId="3443" xr:uid="{00000000-0005-0000-0000-000048050000}"/>
    <cellStyle name="Comma 51 2 3" xfId="2939" xr:uid="{00000000-0005-0000-0000-000049050000}"/>
    <cellStyle name="Comma 51 3" xfId="1549" xr:uid="{00000000-0005-0000-0000-00004A050000}"/>
    <cellStyle name="Comma 51 3 2" xfId="3190" xr:uid="{00000000-0005-0000-0000-00004B050000}"/>
    <cellStyle name="Comma 51 4" xfId="2082" xr:uid="{00000000-0005-0000-0000-00004C050000}"/>
    <cellStyle name="Comma 51 4 2" xfId="3723" xr:uid="{00000000-0005-0000-0000-00004D050000}"/>
    <cellStyle name="Comma 51 5" xfId="2392" xr:uid="{00000000-0005-0000-0000-00004E050000}"/>
    <cellStyle name="Comma 51 5 2" xfId="4023" xr:uid="{00000000-0005-0000-0000-00004F050000}"/>
    <cellStyle name="Comma 51 6" xfId="2668" xr:uid="{00000000-0005-0000-0000-000050050000}"/>
    <cellStyle name="Comma 52" xfId="852" xr:uid="{00000000-0005-0000-0000-000051050000}"/>
    <cellStyle name="Comma 52 2" xfId="1331" xr:uid="{00000000-0005-0000-0000-000052050000}"/>
    <cellStyle name="Comma 52 2 2" xfId="1840" xr:uid="{00000000-0005-0000-0000-000053050000}"/>
    <cellStyle name="Comma 52 2 2 2" xfId="3481" xr:uid="{00000000-0005-0000-0000-000054050000}"/>
    <cellStyle name="Comma 52 2 3" xfId="2977" xr:uid="{00000000-0005-0000-0000-000055050000}"/>
    <cellStyle name="Comma 52 3" xfId="1587" xr:uid="{00000000-0005-0000-0000-000056050000}"/>
    <cellStyle name="Comma 52 3 2" xfId="3228" xr:uid="{00000000-0005-0000-0000-000057050000}"/>
    <cellStyle name="Comma 52 4" xfId="2120" xr:uid="{00000000-0005-0000-0000-000058050000}"/>
    <cellStyle name="Comma 52 4 2" xfId="3761" xr:uid="{00000000-0005-0000-0000-000059050000}"/>
    <cellStyle name="Comma 52 5" xfId="2430" xr:uid="{00000000-0005-0000-0000-00005A050000}"/>
    <cellStyle name="Comma 52 5 2" xfId="4024" xr:uid="{00000000-0005-0000-0000-00005B050000}"/>
    <cellStyle name="Comma 52 6" xfId="2706" xr:uid="{00000000-0005-0000-0000-00005C050000}"/>
    <cellStyle name="Comma 53" xfId="857" xr:uid="{00000000-0005-0000-0000-00005D050000}"/>
    <cellStyle name="Comma 53 2" xfId="1336" xr:uid="{00000000-0005-0000-0000-00005E050000}"/>
    <cellStyle name="Comma 53 2 2" xfId="1845" xr:uid="{00000000-0005-0000-0000-00005F050000}"/>
    <cellStyle name="Comma 53 2 2 2" xfId="3486" xr:uid="{00000000-0005-0000-0000-000060050000}"/>
    <cellStyle name="Comma 53 2 3" xfId="2982" xr:uid="{00000000-0005-0000-0000-000061050000}"/>
    <cellStyle name="Comma 53 3" xfId="1592" xr:uid="{00000000-0005-0000-0000-000062050000}"/>
    <cellStyle name="Comma 53 3 2" xfId="3233" xr:uid="{00000000-0005-0000-0000-000063050000}"/>
    <cellStyle name="Comma 53 4" xfId="2125" xr:uid="{00000000-0005-0000-0000-000064050000}"/>
    <cellStyle name="Comma 53 4 2" xfId="3766" xr:uid="{00000000-0005-0000-0000-000065050000}"/>
    <cellStyle name="Comma 53 5" xfId="2435" xr:uid="{00000000-0005-0000-0000-000066050000}"/>
    <cellStyle name="Comma 53 5 2" xfId="4025" xr:uid="{00000000-0005-0000-0000-000067050000}"/>
    <cellStyle name="Comma 53 6" xfId="2711" xr:uid="{00000000-0005-0000-0000-000068050000}"/>
    <cellStyle name="Comma 54" xfId="820" xr:uid="{00000000-0005-0000-0000-000069050000}"/>
    <cellStyle name="Comma 54 2" xfId="1300" xr:uid="{00000000-0005-0000-0000-00006A050000}"/>
    <cellStyle name="Comma 54 2 2" xfId="1809" xr:uid="{00000000-0005-0000-0000-00006B050000}"/>
    <cellStyle name="Comma 54 2 2 2" xfId="3450" xr:uid="{00000000-0005-0000-0000-00006C050000}"/>
    <cellStyle name="Comma 54 2 3" xfId="2946" xr:uid="{00000000-0005-0000-0000-00006D050000}"/>
    <cellStyle name="Comma 54 3" xfId="1556" xr:uid="{00000000-0005-0000-0000-00006E050000}"/>
    <cellStyle name="Comma 54 3 2" xfId="3197" xr:uid="{00000000-0005-0000-0000-00006F050000}"/>
    <cellStyle name="Comma 54 4" xfId="2089" xr:uid="{00000000-0005-0000-0000-000070050000}"/>
    <cellStyle name="Comma 54 4 2" xfId="3730" xr:uid="{00000000-0005-0000-0000-000071050000}"/>
    <cellStyle name="Comma 54 5" xfId="2399" xr:uid="{00000000-0005-0000-0000-000072050000}"/>
    <cellStyle name="Comma 54 5 2" xfId="4026" xr:uid="{00000000-0005-0000-0000-000073050000}"/>
    <cellStyle name="Comma 54 6" xfId="2675" xr:uid="{00000000-0005-0000-0000-000074050000}"/>
    <cellStyle name="Comma 55" xfId="849" xr:uid="{00000000-0005-0000-0000-000075050000}"/>
    <cellStyle name="Comma 55 2" xfId="1328" xr:uid="{00000000-0005-0000-0000-000076050000}"/>
    <cellStyle name="Comma 55 2 2" xfId="1837" xr:uid="{00000000-0005-0000-0000-000077050000}"/>
    <cellStyle name="Comma 55 2 2 2" xfId="3478" xr:uid="{00000000-0005-0000-0000-000078050000}"/>
    <cellStyle name="Comma 55 2 3" xfId="2974" xr:uid="{00000000-0005-0000-0000-000079050000}"/>
    <cellStyle name="Comma 55 3" xfId="1584" xr:uid="{00000000-0005-0000-0000-00007A050000}"/>
    <cellStyle name="Comma 55 3 2" xfId="3225" xr:uid="{00000000-0005-0000-0000-00007B050000}"/>
    <cellStyle name="Comma 55 4" xfId="2117" xr:uid="{00000000-0005-0000-0000-00007C050000}"/>
    <cellStyle name="Comma 55 4 2" xfId="3758" xr:uid="{00000000-0005-0000-0000-00007D050000}"/>
    <cellStyle name="Comma 55 5" xfId="2427" xr:uid="{00000000-0005-0000-0000-00007E050000}"/>
    <cellStyle name="Comma 55 5 2" xfId="4027" xr:uid="{00000000-0005-0000-0000-00007F050000}"/>
    <cellStyle name="Comma 55 6" xfId="2703" xr:uid="{00000000-0005-0000-0000-000080050000}"/>
    <cellStyle name="Comma 56" xfId="536" xr:uid="{00000000-0005-0000-0000-000081050000}"/>
    <cellStyle name="Comma 57" xfId="537" xr:uid="{00000000-0005-0000-0000-000082050000}"/>
    <cellStyle name="Comma 58" xfId="538" xr:uid="{00000000-0005-0000-0000-000083050000}"/>
    <cellStyle name="Comma 59" xfId="539" xr:uid="{00000000-0005-0000-0000-000084050000}"/>
    <cellStyle name="Comma 6" xfId="295" xr:uid="{00000000-0005-0000-0000-000085050000}"/>
    <cellStyle name="Comma 6 2" xfId="520" xr:uid="{00000000-0005-0000-0000-000086050000}"/>
    <cellStyle name="Comma 6 2 2" xfId="635" xr:uid="{00000000-0005-0000-0000-000087050000}"/>
    <cellStyle name="Comma 6 3" xfId="521" xr:uid="{00000000-0005-0000-0000-000088050000}"/>
    <cellStyle name="Comma 6 3 2" xfId="636" xr:uid="{00000000-0005-0000-0000-000089050000}"/>
    <cellStyle name="Comma 6 4" xfId="870" xr:uid="{00000000-0005-0000-0000-00008A050000}"/>
    <cellStyle name="Comma 6 5" xfId="2253" xr:uid="{00000000-0005-0000-0000-00008B050000}"/>
    <cellStyle name="Comma 6 6" xfId="2273" xr:uid="{00000000-0005-0000-0000-00008C050000}"/>
    <cellStyle name="Comma 60" xfId="540" xr:uid="{00000000-0005-0000-0000-00008D050000}"/>
    <cellStyle name="Comma 61" xfId="541" xr:uid="{00000000-0005-0000-0000-00008E050000}"/>
    <cellStyle name="Comma 62" xfId="542" xr:uid="{00000000-0005-0000-0000-00008F050000}"/>
    <cellStyle name="Comma 63" xfId="543" xr:uid="{00000000-0005-0000-0000-000090050000}"/>
    <cellStyle name="Comma 64" xfId="544" xr:uid="{00000000-0005-0000-0000-000091050000}"/>
    <cellStyle name="Comma 65" xfId="545" xr:uid="{00000000-0005-0000-0000-000092050000}"/>
    <cellStyle name="Comma 66" xfId="546" xr:uid="{00000000-0005-0000-0000-000093050000}"/>
    <cellStyle name="Comma 67" xfId="547" xr:uid="{00000000-0005-0000-0000-000094050000}"/>
    <cellStyle name="Comma 68" xfId="548" xr:uid="{00000000-0005-0000-0000-000095050000}"/>
    <cellStyle name="Comma 69" xfId="549" xr:uid="{00000000-0005-0000-0000-000096050000}"/>
    <cellStyle name="Comma 7" xfId="227" xr:uid="{00000000-0005-0000-0000-000097050000}"/>
    <cellStyle name="Comma 7 2" xfId="638" xr:uid="{00000000-0005-0000-0000-000098050000}"/>
    <cellStyle name="Comma 7 3" xfId="871" xr:uid="{00000000-0005-0000-0000-000099050000}"/>
    <cellStyle name="Comma 7 4" xfId="637" xr:uid="{00000000-0005-0000-0000-00009A050000}"/>
    <cellStyle name="Comma 7 5" xfId="2250" xr:uid="{00000000-0005-0000-0000-00009B050000}"/>
    <cellStyle name="Comma 7 6" xfId="2270" xr:uid="{00000000-0005-0000-0000-00009C050000}"/>
    <cellStyle name="Comma 70" xfId="550" xr:uid="{00000000-0005-0000-0000-00009D050000}"/>
    <cellStyle name="Comma 71" xfId="551" xr:uid="{00000000-0005-0000-0000-00009E050000}"/>
    <cellStyle name="Comma 72" xfId="552" xr:uid="{00000000-0005-0000-0000-00009F050000}"/>
    <cellStyle name="Comma 73" xfId="553" xr:uid="{00000000-0005-0000-0000-0000A0050000}"/>
    <cellStyle name="Comma 74" xfId="554" xr:uid="{00000000-0005-0000-0000-0000A1050000}"/>
    <cellStyle name="Comma 75" xfId="555" xr:uid="{00000000-0005-0000-0000-0000A2050000}"/>
    <cellStyle name="Comma 76" xfId="556" xr:uid="{00000000-0005-0000-0000-0000A3050000}"/>
    <cellStyle name="Comma 77" xfId="557" xr:uid="{00000000-0005-0000-0000-0000A4050000}"/>
    <cellStyle name="Comma 78" xfId="558" xr:uid="{00000000-0005-0000-0000-0000A5050000}"/>
    <cellStyle name="Comma 79" xfId="559" xr:uid="{00000000-0005-0000-0000-0000A6050000}"/>
    <cellStyle name="Comma 8" xfId="308" xr:uid="{00000000-0005-0000-0000-0000A7050000}"/>
    <cellStyle name="Comma 8 2" xfId="872" xr:uid="{00000000-0005-0000-0000-0000A8050000}"/>
    <cellStyle name="Comma 8 3" xfId="2256" xr:uid="{00000000-0005-0000-0000-0000A9050000}"/>
    <cellStyle name="Comma 8 4" xfId="2276" xr:uid="{00000000-0005-0000-0000-0000AA050000}"/>
    <cellStyle name="Comma 80" xfId="560" xr:uid="{00000000-0005-0000-0000-0000AB050000}"/>
    <cellStyle name="Comma 81" xfId="561" xr:uid="{00000000-0005-0000-0000-0000AC050000}"/>
    <cellStyle name="Comma 82" xfId="862" xr:uid="{00000000-0005-0000-0000-0000AD050000}"/>
    <cellStyle name="Comma 83" xfId="859" xr:uid="{00000000-0005-0000-0000-0000AE050000}"/>
    <cellStyle name="Comma 84" xfId="861" xr:uid="{00000000-0005-0000-0000-0000AF050000}"/>
    <cellStyle name="Comma 85" xfId="843" xr:uid="{00000000-0005-0000-0000-0000B0050000}"/>
    <cellStyle name="Comma 86" xfId="886" xr:uid="{00000000-0005-0000-0000-0000B1050000}"/>
    <cellStyle name="Comma 87" xfId="881" xr:uid="{00000000-0005-0000-0000-0000B2050000}"/>
    <cellStyle name="Comma 88" xfId="887" xr:uid="{00000000-0005-0000-0000-0000B3050000}"/>
    <cellStyle name="Comma 89" xfId="813" xr:uid="{00000000-0005-0000-0000-0000B4050000}"/>
    <cellStyle name="Comma 9" xfId="222" xr:uid="{00000000-0005-0000-0000-0000B5050000}"/>
    <cellStyle name="Comma 9 2" xfId="639" xr:uid="{00000000-0005-0000-0000-0000B6050000}"/>
    <cellStyle name="Comma 9 3" xfId="873" xr:uid="{00000000-0005-0000-0000-0000B7050000}"/>
    <cellStyle name="Comma 9 4" xfId="2248" xr:uid="{00000000-0005-0000-0000-0000B8050000}"/>
    <cellStyle name="Comma 9 5" xfId="2268" xr:uid="{00000000-0005-0000-0000-0000B9050000}"/>
    <cellStyle name="Comma 90" xfId="562" xr:uid="{00000000-0005-0000-0000-0000BA050000}"/>
    <cellStyle name="Comma 91" xfId="563" xr:uid="{00000000-0005-0000-0000-0000BB050000}"/>
    <cellStyle name="Comma 92" xfId="565" xr:uid="{00000000-0005-0000-0000-0000BC050000}"/>
    <cellStyle name="Comma 93" xfId="1002" xr:uid="{00000000-0005-0000-0000-0000BD050000}"/>
    <cellStyle name="Comma 94" xfId="1004" xr:uid="{00000000-0005-0000-0000-0000BE050000}"/>
    <cellStyle name="Comma 95" xfId="1008" xr:uid="{00000000-0005-0000-0000-0000BF050000}"/>
    <cellStyle name="Comma 96" xfId="1010" xr:uid="{00000000-0005-0000-0000-0000C0050000}"/>
    <cellStyle name="Comma 97" xfId="1012" xr:uid="{00000000-0005-0000-0000-0000C1050000}"/>
    <cellStyle name="Comma 98" xfId="1014" xr:uid="{00000000-0005-0000-0000-0000C2050000}"/>
    <cellStyle name="Comma 99" xfId="1016" xr:uid="{00000000-0005-0000-0000-0000C3050000}"/>
    <cellStyle name="Comma0" xfId="41" xr:uid="{00000000-0005-0000-0000-0000C4050000}"/>
    <cellStyle name="Currency" xfId="1971" builtinId="4"/>
    <cellStyle name="Currency 10" xfId="2588" xr:uid="{00000000-0005-0000-0000-0000C6050000}"/>
    <cellStyle name="Currency 2" xfId="7" xr:uid="{00000000-0005-0000-0000-0000C7050000}"/>
    <cellStyle name="Currency 2 2" xfId="280" xr:uid="{00000000-0005-0000-0000-0000C8050000}"/>
    <cellStyle name="Currency 2 2 2" xfId="522" xr:uid="{00000000-0005-0000-0000-0000C9050000}"/>
    <cellStyle name="Currency 2 2 3" xfId="640" xr:uid="{00000000-0005-0000-0000-0000CA050000}"/>
    <cellStyle name="Currency 2 3" xfId="523" xr:uid="{00000000-0005-0000-0000-0000CB050000}"/>
    <cellStyle name="Currency 2 3 2" xfId="641" xr:uid="{00000000-0005-0000-0000-0000CC050000}"/>
    <cellStyle name="Currency 2 4" xfId="642" xr:uid="{00000000-0005-0000-0000-0000CD050000}"/>
    <cellStyle name="Currency 3" xfId="289" xr:uid="{00000000-0005-0000-0000-0000CE050000}"/>
    <cellStyle name="Currency 3 2" xfId="305" xr:uid="{00000000-0005-0000-0000-0000CF050000}"/>
    <cellStyle name="Currency 3 2 2" xfId="644" xr:uid="{00000000-0005-0000-0000-0000D0050000}"/>
    <cellStyle name="Currency 3 2 2 2" xfId="740" xr:uid="{00000000-0005-0000-0000-0000D1050000}"/>
    <cellStyle name="Currency 3 2 2 2 2" xfId="969" xr:uid="{00000000-0005-0000-0000-0000D2050000}"/>
    <cellStyle name="Currency 3 2 2 2 2 2" xfId="1422" xr:uid="{00000000-0005-0000-0000-0000D3050000}"/>
    <cellStyle name="Currency 3 2 2 2 2 2 2" xfId="1931" xr:uid="{00000000-0005-0000-0000-0000D4050000}"/>
    <cellStyle name="Currency 3 2 2 2 2 2 2 2" xfId="3572" xr:uid="{00000000-0005-0000-0000-0000D5050000}"/>
    <cellStyle name="Currency 3 2 2 2 2 2 3" xfId="3068" xr:uid="{00000000-0005-0000-0000-0000D6050000}"/>
    <cellStyle name="Currency 3 2 2 2 2 3" xfId="1678" xr:uid="{00000000-0005-0000-0000-0000D7050000}"/>
    <cellStyle name="Currency 3 2 2 2 2 3 2" xfId="3319" xr:uid="{00000000-0005-0000-0000-0000D8050000}"/>
    <cellStyle name="Currency 3 2 2 2 2 4" xfId="2211" xr:uid="{00000000-0005-0000-0000-0000D9050000}"/>
    <cellStyle name="Currency 3 2 2 2 2 4 2" xfId="3852" xr:uid="{00000000-0005-0000-0000-0000DA050000}"/>
    <cellStyle name="Currency 3 2 2 2 2 5" xfId="2521" xr:uid="{00000000-0005-0000-0000-0000DB050000}"/>
    <cellStyle name="Currency 3 2 2 2 2 5 2" xfId="4028" xr:uid="{00000000-0005-0000-0000-0000DC050000}"/>
    <cellStyle name="Currency 3 2 2 2 2 6" xfId="2797" xr:uid="{00000000-0005-0000-0000-0000DD050000}"/>
    <cellStyle name="Currency 3 2 2 2 3" xfId="894" xr:uid="{00000000-0005-0000-0000-0000DE050000}"/>
    <cellStyle name="Currency 3 2 2 2 3 2" xfId="1347" xr:uid="{00000000-0005-0000-0000-0000DF050000}"/>
    <cellStyle name="Currency 3 2 2 2 3 2 2" xfId="1856" xr:uid="{00000000-0005-0000-0000-0000E0050000}"/>
    <cellStyle name="Currency 3 2 2 2 3 2 2 2" xfId="3497" xr:uid="{00000000-0005-0000-0000-0000E1050000}"/>
    <cellStyle name="Currency 3 2 2 2 3 2 3" xfId="2993" xr:uid="{00000000-0005-0000-0000-0000E2050000}"/>
    <cellStyle name="Currency 3 2 2 2 3 3" xfId="1603" xr:uid="{00000000-0005-0000-0000-0000E3050000}"/>
    <cellStyle name="Currency 3 2 2 2 3 3 2" xfId="3244" xr:uid="{00000000-0005-0000-0000-0000E4050000}"/>
    <cellStyle name="Currency 3 2 2 2 3 4" xfId="2136" xr:uid="{00000000-0005-0000-0000-0000E5050000}"/>
    <cellStyle name="Currency 3 2 2 2 3 4 2" xfId="3777" xr:uid="{00000000-0005-0000-0000-0000E6050000}"/>
    <cellStyle name="Currency 3 2 2 2 3 5" xfId="2446" xr:uid="{00000000-0005-0000-0000-0000E7050000}"/>
    <cellStyle name="Currency 3 2 2 2 3 5 2" xfId="4029" xr:uid="{00000000-0005-0000-0000-0000E8050000}"/>
    <cellStyle name="Currency 3 2 2 2 3 6" xfId="2722" xr:uid="{00000000-0005-0000-0000-0000E9050000}"/>
    <cellStyle name="Currency 3 2 2 2 4" xfId="1260" xr:uid="{00000000-0005-0000-0000-0000EA050000}"/>
    <cellStyle name="Currency 3 2 2 2 4 2" xfId="1769" xr:uid="{00000000-0005-0000-0000-0000EB050000}"/>
    <cellStyle name="Currency 3 2 2 2 4 2 2" xfId="3410" xr:uid="{00000000-0005-0000-0000-0000EC050000}"/>
    <cellStyle name="Currency 3 2 2 2 4 3" xfId="2906" xr:uid="{00000000-0005-0000-0000-0000ED050000}"/>
    <cellStyle name="Currency 3 2 2 2 5" xfId="1516" xr:uid="{00000000-0005-0000-0000-0000EE050000}"/>
    <cellStyle name="Currency 3 2 2 2 5 2" xfId="3157" xr:uid="{00000000-0005-0000-0000-0000EF050000}"/>
    <cellStyle name="Currency 3 2 2 2 6" xfId="2049" xr:uid="{00000000-0005-0000-0000-0000F0050000}"/>
    <cellStyle name="Currency 3 2 2 2 6 2" xfId="3690" xr:uid="{00000000-0005-0000-0000-0000F1050000}"/>
    <cellStyle name="Currency 3 2 2 2 7" xfId="2359" xr:uid="{00000000-0005-0000-0000-0000F2050000}"/>
    <cellStyle name="Currency 3 2 2 2 7 2" xfId="4030" xr:uid="{00000000-0005-0000-0000-0000F3050000}"/>
    <cellStyle name="Currency 3 2 2 2 8" xfId="2635" xr:uid="{00000000-0005-0000-0000-0000F4050000}"/>
    <cellStyle name="Currency 3 2 2 3" xfId="845" xr:uid="{00000000-0005-0000-0000-0000F5050000}"/>
    <cellStyle name="Currency 3 2 2 3 2" xfId="1324" xr:uid="{00000000-0005-0000-0000-0000F6050000}"/>
    <cellStyle name="Currency 3 2 2 3 2 2" xfId="1833" xr:uid="{00000000-0005-0000-0000-0000F7050000}"/>
    <cellStyle name="Currency 3 2 2 3 2 2 2" xfId="3474" xr:uid="{00000000-0005-0000-0000-0000F8050000}"/>
    <cellStyle name="Currency 3 2 2 3 2 3" xfId="2970" xr:uid="{00000000-0005-0000-0000-0000F9050000}"/>
    <cellStyle name="Currency 3 2 2 3 3" xfId="1580" xr:uid="{00000000-0005-0000-0000-0000FA050000}"/>
    <cellStyle name="Currency 3 2 2 3 3 2" xfId="3221" xr:uid="{00000000-0005-0000-0000-0000FB050000}"/>
    <cellStyle name="Currency 3 2 2 3 4" xfId="2113" xr:uid="{00000000-0005-0000-0000-0000FC050000}"/>
    <cellStyle name="Currency 3 2 2 3 4 2" xfId="3754" xr:uid="{00000000-0005-0000-0000-0000FD050000}"/>
    <cellStyle name="Currency 3 2 2 3 5" xfId="2423" xr:uid="{00000000-0005-0000-0000-0000FE050000}"/>
    <cellStyle name="Currency 3 2 2 3 5 2" xfId="4031" xr:uid="{00000000-0005-0000-0000-0000FF050000}"/>
    <cellStyle name="Currency 3 2 2 3 6" xfId="2699" xr:uid="{00000000-0005-0000-0000-000000060000}"/>
    <cellStyle name="Currency 3 2 2 4" xfId="957" xr:uid="{00000000-0005-0000-0000-000001060000}"/>
    <cellStyle name="Currency 3 2 2 4 2" xfId="1410" xr:uid="{00000000-0005-0000-0000-000002060000}"/>
    <cellStyle name="Currency 3 2 2 4 2 2" xfId="1919" xr:uid="{00000000-0005-0000-0000-000003060000}"/>
    <cellStyle name="Currency 3 2 2 4 2 2 2" xfId="3560" xr:uid="{00000000-0005-0000-0000-000004060000}"/>
    <cellStyle name="Currency 3 2 2 4 2 3" xfId="3056" xr:uid="{00000000-0005-0000-0000-000005060000}"/>
    <cellStyle name="Currency 3 2 2 4 3" xfId="1666" xr:uid="{00000000-0005-0000-0000-000006060000}"/>
    <cellStyle name="Currency 3 2 2 4 3 2" xfId="3307" xr:uid="{00000000-0005-0000-0000-000007060000}"/>
    <cellStyle name="Currency 3 2 2 4 4" xfId="2199" xr:uid="{00000000-0005-0000-0000-000008060000}"/>
    <cellStyle name="Currency 3 2 2 4 4 2" xfId="3840" xr:uid="{00000000-0005-0000-0000-000009060000}"/>
    <cellStyle name="Currency 3 2 2 4 5" xfId="2509" xr:uid="{00000000-0005-0000-0000-00000A060000}"/>
    <cellStyle name="Currency 3 2 2 4 5 2" xfId="4032" xr:uid="{00000000-0005-0000-0000-00000B060000}"/>
    <cellStyle name="Currency 3 2 2 4 6" xfId="2785" xr:uid="{00000000-0005-0000-0000-00000C060000}"/>
    <cellStyle name="Currency 3 2 2 5" xfId="1248" xr:uid="{00000000-0005-0000-0000-00000D060000}"/>
    <cellStyle name="Currency 3 2 2 5 2" xfId="1757" xr:uid="{00000000-0005-0000-0000-00000E060000}"/>
    <cellStyle name="Currency 3 2 2 5 2 2" xfId="3398" xr:uid="{00000000-0005-0000-0000-00000F060000}"/>
    <cellStyle name="Currency 3 2 2 5 3" xfId="2894" xr:uid="{00000000-0005-0000-0000-000010060000}"/>
    <cellStyle name="Currency 3 2 2 6" xfId="1504" xr:uid="{00000000-0005-0000-0000-000011060000}"/>
    <cellStyle name="Currency 3 2 2 6 2" xfId="3145" xr:uid="{00000000-0005-0000-0000-000012060000}"/>
    <cellStyle name="Currency 3 2 2 7" xfId="2034" xr:uid="{00000000-0005-0000-0000-000013060000}"/>
    <cellStyle name="Currency 3 2 2 7 2" xfId="3675" xr:uid="{00000000-0005-0000-0000-000014060000}"/>
    <cellStyle name="Currency 3 2 2 8" xfId="2346" xr:uid="{00000000-0005-0000-0000-000015060000}"/>
    <cellStyle name="Currency 3 2 2 8 2" xfId="4033" xr:uid="{00000000-0005-0000-0000-000016060000}"/>
    <cellStyle name="Currency 3 2 2 9" xfId="2622" xr:uid="{00000000-0005-0000-0000-000017060000}"/>
    <cellStyle name="Currency 3 2 3" xfId="622" xr:uid="{00000000-0005-0000-0000-000018060000}"/>
    <cellStyle name="Currency 3 2 3 2" xfId="741" xr:uid="{00000000-0005-0000-0000-000019060000}"/>
    <cellStyle name="Currency 3 2 3 2 2" xfId="970" xr:uid="{00000000-0005-0000-0000-00001A060000}"/>
    <cellStyle name="Currency 3 2 3 2 2 2" xfId="1423" xr:uid="{00000000-0005-0000-0000-00001B060000}"/>
    <cellStyle name="Currency 3 2 3 2 2 2 2" xfId="1932" xr:uid="{00000000-0005-0000-0000-00001C060000}"/>
    <cellStyle name="Currency 3 2 3 2 2 2 2 2" xfId="3573" xr:uid="{00000000-0005-0000-0000-00001D060000}"/>
    <cellStyle name="Currency 3 2 3 2 2 2 3" xfId="3069" xr:uid="{00000000-0005-0000-0000-00001E060000}"/>
    <cellStyle name="Currency 3 2 3 2 2 3" xfId="1679" xr:uid="{00000000-0005-0000-0000-00001F060000}"/>
    <cellStyle name="Currency 3 2 3 2 2 3 2" xfId="3320" xr:uid="{00000000-0005-0000-0000-000020060000}"/>
    <cellStyle name="Currency 3 2 3 2 2 4" xfId="2212" xr:uid="{00000000-0005-0000-0000-000021060000}"/>
    <cellStyle name="Currency 3 2 3 2 2 4 2" xfId="3853" xr:uid="{00000000-0005-0000-0000-000022060000}"/>
    <cellStyle name="Currency 3 2 3 2 2 5" xfId="2522" xr:uid="{00000000-0005-0000-0000-000023060000}"/>
    <cellStyle name="Currency 3 2 3 2 2 5 2" xfId="4034" xr:uid="{00000000-0005-0000-0000-000024060000}"/>
    <cellStyle name="Currency 3 2 3 2 2 6" xfId="2798" xr:uid="{00000000-0005-0000-0000-000025060000}"/>
    <cellStyle name="Currency 3 2 3 2 3" xfId="895" xr:uid="{00000000-0005-0000-0000-000026060000}"/>
    <cellStyle name="Currency 3 2 3 2 3 2" xfId="1348" xr:uid="{00000000-0005-0000-0000-000027060000}"/>
    <cellStyle name="Currency 3 2 3 2 3 2 2" xfId="1857" xr:uid="{00000000-0005-0000-0000-000028060000}"/>
    <cellStyle name="Currency 3 2 3 2 3 2 2 2" xfId="3498" xr:uid="{00000000-0005-0000-0000-000029060000}"/>
    <cellStyle name="Currency 3 2 3 2 3 2 3" xfId="2994" xr:uid="{00000000-0005-0000-0000-00002A060000}"/>
    <cellStyle name="Currency 3 2 3 2 3 3" xfId="1604" xr:uid="{00000000-0005-0000-0000-00002B060000}"/>
    <cellStyle name="Currency 3 2 3 2 3 3 2" xfId="3245" xr:uid="{00000000-0005-0000-0000-00002C060000}"/>
    <cellStyle name="Currency 3 2 3 2 3 4" xfId="2137" xr:uid="{00000000-0005-0000-0000-00002D060000}"/>
    <cellStyle name="Currency 3 2 3 2 3 4 2" xfId="3778" xr:uid="{00000000-0005-0000-0000-00002E060000}"/>
    <cellStyle name="Currency 3 2 3 2 3 5" xfId="2447" xr:uid="{00000000-0005-0000-0000-00002F060000}"/>
    <cellStyle name="Currency 3 2 3 2 3 5 2" xfId="4035" xr:uid="{00000000-0005-0000-0000-000030060000}"/>
    <cellStyle name="Currency 3 2 3 2 3 6" xfId="2723" xr:uid="{00000000-0005-0000-0000-000031060000}"/>
    <cellStyle name="Currency 3 2 3 2 4" xfId="1261" xr:uid="{00000000-0005-0000-0000-000032060000}"/>
    <cellStyle name="Currency 3 2 3 2 4 2" xfId="1770" xr:uid="{00000000-0005-0000-0000-000033060000}"/>
    <cellStyle name="Currency 3 2 3 2 4 2 2" xfId="3411" xr:uid="{00000000-0005-0000-0000-000034060000}"/>
    <cellStyle name="Currency 3 2 3 2 4 3" xfId="2907" xr:uid="{00000000-0005-0000-0000-000035060000}"/>
    <cellStyle name="Currency 3 2 3 2 5" xfId="1517" xr:uid="{00000000-0005-0000-0000-000036060000}"/>
    <cellStyle name="Currency 3 2 3 2 5 2" xfId="3158" xr:uid="{00000000-0005-0000-0000-000037060000}"/>
    <cellStyle name="Currency 3 2 3 2 6" xfId="2050" xr:uid="{00000000-0005-0000-0000-000038060000}"/>
    <cellStyle name="Currency 3 2 3 2 6 2" xfId="3691" xr:uid="{00000000-0005-0000-0000-000039060000}"/>
    <cellStyle name="Currency 3 2 3 2 7" xfId="2360" xr:uid="{00000000-0005-0000-0000-00003A060000}"/>
    <cellStyle name="Currency 3 2 3 2 7 2" xfId="4036" xr:uid="{00000000-0005-0000-0000-00003B060000}"/>
    <cellStyle name="Currency 3 2 3 2 8" xfId="2636" xr:uid="{00000000-0005-0000-0000-00003C060000}"/>
    <cellStyle name="Currency 3 2 3 3" xfId="836" xr:uid="{00000000-0005-0000-0000-00003D060000}"/>
    <cellStyle name="Currency 3 2 3 3 2" xfId="1316" xr:uid="{00000000-0005-0000-0000-00003E060000}"/>
    <cellStyle name="Currency 3 2 3 3 2 2" xfId="1825" xr:uid="{00000000-0005-0000-0000-00003F060000}"/>
    <cellStyle name="Currency 3 2 3 3 2 2 2" xfId="3466" xr:uid="{00000000-0005-0000-0000-000040060000}"/>
    <cellStyle name="Currency 3 2 3 3 2 3" xfId="2962" xr:uid="{00000000-0005-0000-0000-000041060000}"/>
    <cellStyle name="Currency 3 2 3 3 3" xfId="1572" xr:uid="{00000000-0005-0000-0000-000042060000}"/>
    <cellStyle name="Currency 3 2 3 3 3 2" xfId="3213" xr:uid="{00000000-0005-0000-0000-000043060000}"/>
    <cellStyle name="Currency 3 2 3 3 4" xfId="2105" xr:uid="{00000000-0005-0000-0000-000044060000}"/>
    <cellStyle name="Currency 3 2 3 3 4 2" xfId="3746" xr:uid="{00000000-0005-0000-0000-000045060000}"/>
    <cellStyle name="Currency 3 2 3 3 5" xfId="2415" xr:uid="{00000000-0005-0000-0000-000046060000}"/>
    <cellStyle name="Currency 3 2 3 3 5 2" xfId="4037" xr:uid="{00000000-0005-0000-0000-000047060000}"/>
    <cellStyle name="Currency 3 2 3 3 6" xfId="2691" xr:uid="{00000000-0005-0000-0000-000048060000}"/>
    <cellStyle name="Currency 3 2 3 4" xfId="949" xr:uid="{00000000-0005-0000-0000-000049060000}"/>
    <cellStyle name="Currency 3 2 3 4 2" xfId="1402" xr:uid="{00000000-0005-0000-0000-00004A060000}"/>
    <cellStyle name="Currency 3 2 3 4 2 2" xfId="1911" xr:uid="{00000000-0005-0000-0000-00004B060000}"/>
    <cellStyle name="Currency 3 2 3 4 2 2 2" xfId="3552" xr:uid="{00000000-0005-0000-0000-00004C060000}"/>
    <cellStyle name="Currency 3 2 3 4 2 3" xfId="3048" xr:uid="{00000000-0005-0000-0000-00004D060000}"/>
    <cellStyle name="Currency 3 2 3 4 3" xfId="1658" xr:uid="{00000000-0005-0000-0000-00004E060000}"/>
    <cellStyle name="Currency 3 2 3 4 3 2" xfId="3299" xr:uid="{00000000-0005-0000-0000-00004F060000}"/>
    <cellStyle name="Currency 3 2 3 4 4" xfId="2191" xr:uid="{00000000-0005-0000-0000-000050060000}"/>
    <cellStyle name="Currency 3 2 3 4 4 2" xfId="3832" xr:uid="{00000000-0005-0000-0000-000051060000}"/>
    <cellStyle name="Currency 3 2 3 4 5" xfId="2501" xr:uid="{00000000-0005-0000-0000-000052060000}"/>
    <cellStyle name="Currency 3 2 3 4 5 2" xfId="4038" xr:uid="{00000000-0005-0000-0000-000053060000}"/>
    <cellStyle name="Currency 3 2 3 4 6" xfId="2777" xr:uid="{00000000-0005-0000-0000-000054060000}"/>
    <cellStyle name="Currency 3 2 3 5" xfId="1240" xr:uid="{00000000-0005-0000-0000-000055060000}"/>
    <cellStyle name="Currency 3 2 3 5 2" xfId="1749" xr:uid="{00000000-0005-0000-0000-000056060000}"/>
    <cellStyle name="Currency 3 2 3 5 2 2" xfId="3390" xr:uid="{00000000-0005-0000-0000-000057060000}"/>
    <cellStyle name="Currency 3 2 3 5 3" xfId="2886" xr:uid="{00000000-0005-0000-0000-000058060000}"/>
    <cellStyle name="Currency 3 2 3 6" xfId="1496" xr:uid="{00000000-0005-0000-0000-000059060000}"/>
    <cellStyle name="Currency 3 2 3 6 2" xfId="3137" xr:uid="{00000000-0005-0000-0000-00005A060000}"/>
    <cellStyle name="Currency 3 2 3 7" xfId="2026" xr:uid="{00000000-0005-0000-0000-00005B060000}"/>
    <cellStyle name="Currency 3 2 3 7 2" xfId="3667" xr:uid="{00000000-0005-0000-0000-00005C060000}"/>
    <cellStyle name="Currency 3 2 3 8" xfId="2338" xr:uid="{00000000-0005-0000-0000-00005D060000}"/>
    <cellStyle name="Currency 3 2 3 8 2" xfId="4039" xr:uid="{00000000-0005-0000-0000-00005E060000}"/>
    <cellStyle name="Currency 3 2 3 9" xfId="2614" xr:uid="{00000000-0005-0000-0000-00005F060000}"/>
    <cellStyle name="Currency 3 2 4" xfId="765" xr:uid="{00000000-0005-0000-0000-000060060000}"/>
    <cellStyle name="Currency 3 2 4 2" xfId="994" xr:uid="{00000000-0005-0000-0000-000061060000}"/>
    <cellStyle name="Currency 3 2 4 2 2" xfId="1447" xr:uid="{00000000-0005-0000-0000-000062060000}"/>
    <cellStyle name="Currency 3 2 4 2 2 2" xfId="1956" xr:uid="{00000000-0005-0000-0000-000063060000}"/>
    <cellStyle name="Currency 3 2 4 2 2 2 2" xfId="3597" xr:uid="{00000000-0005-0000-0000-000064060000}"/>
    <cellStyle name="Currency 3 2 4 2 2 3" xfId="3093" xr:uid="{00000000-0005-0000-0000-000065060000}"/>
    <cellStyle name="Currency 3 2 4 2 3" xfId="1703" xr:uid="{00000000-0005-0000-0000-000066060000}"/>
    <cellStyle name="Currency 3 2 4 2 3 2" xfId="3344" xr:uid="{00000000-0005-0000-0000-000067060000}"/>
    <cellStyle name="Currency 3 2 4 2 4" xfId="2236" xr:uid="{00000000-0005-0000-0000-000068060000}"/>
    <cellStyle name="Currency 3 2 4 2 4 2" xfId="3877" xr:uid="{00000000-0005-0000-0000-000069060000}"/>
    <cellStyle name="Currency 3 2 4 2 5" xfId="2546" xr:uid="{00000000-0005-0000-0000-00006A060000}"/>
    <cellStyle name="Currency 3 2 4 2 5 2" xfId="4040" xr:uid="{00000000-0005-0000-0000-00006B060000}"/>
    <cellStyle name="Currency 3 2 4 2 6" xfId="2822" xr:uid="{00000000-0005-0000-0000-00006C060000}"/>
    <cellStyle name="Currency 3 2 4 3" xfId="919" xr:uid="{00000000-0005-0000-0000-00006D060000}"/>
    <cellStyle name="Currency 3 2 4 3 2" xfId="1372" xr:uid="{00000000-0005-0000-0000-00006E060000}"/>
    <cellStyle name="Currency 3 2 4 3 2 2" xfId="1881" xr:uid="{00000000-0005-0000-0000-00006F060000}"/>
    <cellStyle name="Currency 3 2 4 3 2 2 2" xfId="3522" xr:uid="{00000000-0005-0000-0000-000070060000}"/>
    <cellStyle name="Currency 3 2 4 3 2 3" xfId="3018" xr:uid="{00000000-0005-0000-0000-000071060000}"/>
    <cellStyle name="Currency 3 2 4 3 3" xfId="1628" xr:uid="{00000000-0005-0000-0000-000072060000}"/>
    <cellStyle name="Currency 3 2 4 3 3 2" xfId="3269" xr:uid="{00000000-0005-0000-0000-000073060000}"/>
    <cellStyle name="Currency 3 2 4 3 4" xfId="2161" xr:uid="{00000000-0005-0000-0000-000074060000}"/>
    <cellStyle name="Currency 3 2 4 3 4 2" xfId="3802" xr:uid="{00000000-0005-0000-0000-000075060000}"/>
    <cellStyle name="Currency 3 2 4 3 5" xfId="2471" xr:uid="{00000000-0005-0000-0000-000076060000}"/>
    <cellStyle name="Currency 3 2 4 3 5 2" xfId="4041" xr:uid="{00000000-0005-0000-0000-000077060000}"/>
    <cellStyle name="Currency 3 2 4 3 6" xfId="2747" xr:uid="{00000000-0005-0000-0000-000078060000}"/>
    <cellStyle name="Currency 3 2 4 4" xfId="1285" xr:uid="{00000000-0005-0000-0000-000079060000}"/>
    <cellStyle name="Currency 3 2 4 4 2" xfId="1794" xr:uid="{00000000-0005-0000-0000-00007A060000}"/>
    <cellStyle name="Currency 3 2 4 4 2 2" xfId="3435" xr:uid="{00000000-0005-0000-0000-00007B060000}"/>
    <cellStyle name="Currency 3 2 4 4 3" xfId="2931" xr:uid="{00000000-0005-0000-0000-00007C060000}"/>
    <cellStyle name="Currency 3 2 4 5" xfId="1541" xr:uid="{00000000-0005-0000-0000-00007D060000}"/>
    <cellStyle name="Currency 3 2 4 5 2" xfId="3182" xr:uid="{00000000-0005-0000-0000-00007E060000}"/>
    <cellStyle name="Currency 3 2 4 6" xfId="2074" xr:uid="{00000000-0005-0000-0000-00007F060000}"/>
    <cellStyle name="Currency 3 2 4 6 2" xfId="3715" xr:uid="{00000000-0005-0000-0000-000080060000}"/>
    <cellStyle name="Currency 3 2 4 7" xfId="2384" xr:uid="{00000000-0005-0000-0000-000081060000}"/>
    <cellStyle name="Currency 3 2 4 7 2" xfId="4042" xr:uid="{00000000-0005-0000-0000-000082060000}"/>
    <cellStyle name="Currency 3 2 4 8" xfId="2660" xr:uid="{00000000-0005-0000-0000-000083060000}"/>
    <cellStyle name="Currency 3 2 5" xfId="824" xr:uid="{00000000-0005-0000-0000-000084060000}"/>
    <cellStyle name="Currency 3 2 5 2" xfId="1304" xr:uid="{00000000-0005-0000-0000-000085060000}"/>
    <cellStyle name="Currency 3 2 5 2 2" xfId="1813" xr:uid="{00000000-0005-0000-0000-000086060000}"/>
    <cellStyle name="Currency 3 2 5 2 2 2" xfId="3454" xr:uid="{00000000-0005-0000-0000-000087060000}"/>
    <cellStyle name="Currency 3 2 5 2 3" xfId="2950" xr:uid="{00000000-0005-0000-0000-000088060000}"/>
    <cellStyle name="Currency 3 2 5 3" xfId="1560" xr:uid="{00000000-0005-0000-0000-000089060000}"/>
    <cellStyle name="Currency 3 2 5 3 2" xfId="3201" xr:uid="{00000000-0005-0000-0000-00008A060000}"/>
    <cellStyle name="Currency 3 2 5 4" xfId="2093" xr:uid="{00000000-0005-0000-0000-00008B060000}"/>
    <cellStyle name="Currency 3 2 5 4 2" xfId="3734" xr:uid="{00000000-0005-0000-0000-00008C060000}"/>
    <cellStyle name="Currency 3 2 5 5" xfId="2403" xr:uid="{00000000-0005-0000-0000-00008D060000}"/>
    <cellStyle name="Currency 3 2 5 5 2" xfId="4043" xr:uid="{00000000-0005-0000-0000-00008E060000}"/>
    <cellStyle name="Currency 3 2 5 6" xfId="2679" xr:uid="{00000000-0005-0000-0000-00008F060000}"/>
    <cellStyle name="Currency 3 2 6" xfId="875" xr:uid="{00000000-0005-0000-0000-000090060000}"/>
    <cellStyle name="Currency 3 2 7" xfId="937" xr:uid="{00000000-0005-0000-0000-000091060000}"/>
    <cellStyle name="Currency 3 2 7 2" xfId="1390" xr:uid="{00000000-0005-0000-0000-000092060000}"/>
    <cellStyle name="Currency 3 2 7 2 2" xfId="1899" xr:uid="{00000000-0005-0000-0000-000093060000}"/>
    <cellStyle name="Currency 3 2 7 2 2 2" xfId="3540" xr:uid="{00000000-0005-0000-0000-000094060000}"/>
    <cellStyle name="Currency 3 2 7 2 3" xfId="3036" xr:uid="{00000000-0005-0000-0000-000095060000}"/>
    <cellStyle name="Currency 3 2 7 3" xfId="1646" xr:uid="{00000000-0005-0000-0000-000096060000}"/>
    <cellStyle name="Currency 3 2 7 3 2" xfId="3287" xr:uid="{00000000-0005-0000-0000-000097060000}"/>
    <cellStyle name="Currency 3 2 7 4" xfId="2179" xr:uid="{00000000-0005-0000-0000-000098060000}"/>
    <cellStyle name="Currency 3 2 7 4 2" xfId="3820" xr:uid="{00000000-0005-0000-0000-000099060000}"/>
    <cellStyle name="Currency 3 2 7 5" xfId="2489" xr:uid="{00000000-0005-0000-0000-00009A060000}"/>
    <cellStyle name="Currency 3 2 7 5 2" xfId="4044" xr:uid="{00000000-0005-0000-0000-00009B060000}"/>
    <cellStyle name="Currency 3 2 7 6" xfId="2765" xr:uid="{00000000-0005-0000-0000-00009C060000}"/>
    <cellStyle name="Currency 3 2 8" xfId="608" xr:uid="{00000000-0005-0000-0000-00009D060000}"/>
    <cellStyle name="Currency 3 2 8 2" xfId="1229" xr:uid="{00000000-0005-0000-0000-00009E060000}"/>
    <cellStyle name="Currency 3 2 8 2 2" xfId="1738" xr:uid="{00000000-0005-0000-0000-00009F060000}"/>
    <cellStyle name="Currency 3 2 8 2 2 2" xfId="3379" xr:uid="{00000000-0005-0000-0000-0000A0060000}"/>
    <cellStyle name="Currency 3 2 8 2 3" xfId="2875" xr:uid="{00000000-0005-0000-0000-0000A1060000}"/>
    <cellStyle name="Currency 3 2 8 3" xfId="1485" xr:uid="{00000000-0005-0000-0000-0000A2060000}"/>
    <cellStyle name="Currency 3 2 8 3 2" xfId="3126" xr:uid="{00000000-0005-0000-0000-0000A3060000}"/>
    <cellStyle name="Currency 3 2 8 4" xfId="2015" xr:uid="{00000000-0005-0000-0000-0000A4060000}"/>
    <cellStyle name="Currency 3 2 8 4 2" xfId="3656" xr:uid="{00000000-0005-0000-0000-0000A5060000}"/>
    <cellStyle name="Currency 3 2 8 5" xfId="2327" xr:uid="{00000000-0005-0000-0000-0000A6060000}"/>
    <cellStyle name="Currency 3 2 8 5 2" xfId="4045" xr:uid="{00000000-0005-0000-0000-0000A7060000}"/>
    <cellStyle name="Currency 3 2 8 6" xfId="2603" xr:uid="{00000000-0005-0000-0000-0000A8060000}"/>
    <cellStyle name="Currency 3 3" xfId="292" xr:uid="{00000000-0005-0000-0000-0000A9060000}"/>
    <cellStyle name="Currency 3 3 2" xfId="745" xr:uid="{00000000-0005-0000-0000-0000AA060000}"/>
    <cellStyle name="Currency 3 3 2 2" xfId="974" xr:uid="{00000000-0005-0000-0000-0000AB060000}"/>
    <cellStyle name="Currency 3 3 2 2 2" xfId="1427" xr:uid="{00000000-0005-0000-0000-0000AC060000}"/>
    <cellStyle name="Currency 3 3 2 2 2 2" xfId="1936" xr:uid="{00000000-0005-0000-0000-0000AD060000}"/>
    <cellStyle name="Currency 3 3 2 2 2 2 2" xfId="3577" xr:uid="{00000000-0005-0000-0000-0000AE060000}"/>
    <cellStyle name="Currency 3 3 2 2 2 3" xfId="3073" xr:uid="{00000000-0005-0000-0000-0000AF060000}"/>
    <cellStyle name="Currency 3 3 2 2 3" xfId="1683" xr:uid="{00000000-0005-0000-0000-0000B0060000}"/>
    <cellStyle name="Currency 3 3 2 2 3 2" xfId="3324" xr:uid="{00000000-0005-0000-0000-0000B1060000}"/>
    <cellStyle name="Currency 3 3 2 2 4" xfId="2216" xr:uid="{00000000-0005-0000-0000-0000B2060000}"/>
    <cellStyle name="Currency 3 3 2 2 4 2" xfId="3857" xr:uid="{00000000-0005-0000-0000-0000B3060000}"/>
    <cellStyle name="Currency 3 3 2 2 5" xfId="2526" xr:uid="{00000000-0005-0000-0000-0000B4060000}"/>
    <cellStyle name="Currency 3 3 2 2 5 2" xfId="4046" xr:uid="{00000000-0005-0000-0000-0000B5060000}"/>
    <cellStyle name="Currency 3 3 2 2 6" xfId="2802" xr:uid="{00000000-0005-0000-0000-0000B6060000}"/>
    <cellStyle name="Currency 3 3 2 3" xfId="899" xr:uid="{00000000-0005-0000-0000-0000B7060000}"/>
    <cellStyle name="Currency 3 3 2 3 2" xfId="1352" xr:uid="{00000000-0005-0000-0000-0000B8060000}"/>
    <cellStyle name="Currency 3 3 2 3 2 2" xfId="1861" xr:uid="{00000000-0005-0000-0000-0000B9060000}"/>
    <cellStyle name="Currency 3 3 2 3 2 2 2" xfId="3502" xr:uid="{00000000-0005-0000-0000-0000BA060000}"/>
    <cellStyle name="Currency 3 3 2 3 2 3" xfId="2998" xr:uid="{00000000-0005-0000-0000-0000BB060000}"/>
    <cellStyle name="Currency 3 3 2 3 3" xfId="1608" xr:uid="{00000000-0005-0000-0000-0000BC060000}"/>
    <cellStyle name="Currency 3 3 2 3 3 2" xfId="3249" xr:uid="{00000000-0005-0000-0000-0000BD060000}"/>
    <cellStyle name="Currency 3 3 2 3 4" xfId="2141" xr:uid="{00000000-0005-0000-0000-0000BE060000}"/>
    <cellStyle name="Currency 3 3 2 3 4 2" xfId="3782" xr:uid="{00000000-0005-0000-0000-0000BF060000}"/>
    <cellStyle name="Currency 3 3 2 3 5" xfId="2451" xr:uid="{00000000-0005-0000-0000-0000C0060000}"/>
    <cellStyle name="Currency 3 3 2 3 5 2" xfId="4047" xr:uid="{00000000-0005-0000-0000-0000C1060000}"/>
    <cellStyle name="Currency 3 3 2 3 6" xfId="2727" xr:uid="{00000000-0005-0000-0000-0000C2060000}"/>
    <cellStyle name="Currency 3 3 2 4" xfId="1265" xr:uid="{00000000-0005-0000-0000-0000C3060000}"/>
    <cellStyle name="Currency 3 3 2 4 2" xfId="1774" xr:uid="{00000000-0005-0000-0000-0000C4060000}"/>
    <cellStyle name="Currency 3 3 2 4 2 2" xfId="3415" xr:uid="{00000000-0005-0000-0000-0000C5060000}"/>
    <cellStyle name="Currency 3 3 2 4 3" xfId="2911" xr:uid="{00000000-0005-0000-0000-0000C6060000}"/>
    <cellStyle name="Currency 3 3 2 5" xfId="1521" xr:uid="{00000000-0005-0000-0000-0000C7060000}"/>
    <cellStyle name="Currency 3 3 2 5 2" xfId="3162" xr:uid="{00000000-0005-0000-0000-0000C8060000}"/>
    <cellStyle name="Currency 3 3 2 6" xfId="2054" xr:uid="{00000000-0005-0000-0000-0000C9060000}"/>
    <cellStyle name="Currency 3 3 2 6 2" xfId="3695" xr:uid="{00000000-0005-0000-0000-0000CA060000}"/>
    <cellStyle name="Currency 3 3 2 7" xfId="2364" xr:uid="{00000000-0005-0000-0000-0000CB060000}"/>
    <cellStyle name="Currency 3 3 2 7 2" xfId="4048" xr:uid="{00000000-0005-0000-0000-0000CC060000}"/>
    <cellStyle name="Currency 3 3 2 8" xfId="2640" xr:uid="{00000000-0005-0000-0000-0000CD060000}"/>
    <cellStyle name="Currency 3 3 3" xfId="844" xr:uid="{00000000-0005-0000-0000-0000CE060000}"/>
    <cellStyle name="Currency 3 3 3 2" xfId="1323" xr:uid="{00000000-0005-0000-0000-0000CF060000}"/>
    <cellStyle name="Currency 3 3 3 2 2" xfId="1832" xr:uid="{00000000-0005-0000-0000-0000D0060000}"/>
    <cellStyle name="Currency 3 3 3 2 2 2" xfId="3473" xr:uid="{00000000-0005-0000-0000-0000D1060000}"/>
    <cellStyle name="Currency 3 3 3 2 3" xfId="2969" xr:uid="{00000000-0005-0000-0000-0000D2060000}"/>
    <cellStyle name="Currency 3 3 3 3" xfId="1579" xr:uid="{00000000-0005-0000-0000-0000D3060000}"/>
    <cellStyle name="Currency 3 3 3 3 2" xfId="3220" xr:uid="{00000000-0005-0000-0000-0000D4060000}"/>
    <cellStyle name="Currency 3 3 3 4" xfId="2112" xr:uid="{00000000-0005-0000-0000-0000D5060000}"/>
    <cellStyle name="Currency 3 3 3 4 2" xfId="3753" xr:uid="{00000000-0005-0000-0000-0000D6060000}"/>
    <cellStyle name="Currency 3 3 3 5" xfId="2422" xr:uid="{00000000-0005-0000-0000-0000D7060000}"/>
    <cellStyle name="Currency 3 3 3 5 2" xfId="4049" xr:uid="{00000000-0005-0000-0000-0000D8060000}"/>
    <cellStyle name="Currency 3 3 3 6" xfId="2698" xr:uid="{00000000-0005-0000-0000-0000D9060000}"/>
    <cellStyle name="Currency 3 3 4" xfId="956" xr:uid="{00000000-0005-0000-0000-0000DA060000}"/>
    <cellStyle name="Currency 3 3 4 2" xfId="1409" xr:uid="{00000000-0005-0000-0000-0000DB060000}"/>
    <cellStyle name="Currency 3 3 4 2 2" xfId="1918" xr:uid="{00000000-0005-0000-0000-0000DC060000}"/>
    <cellStyle name="Currency 3 3 4 2 2 2" xfId="3559" xr:uid="{00000000-0005-0000-0000-0000DD060000}"/>
    <cellStyle name="Currency 3 3 4 2 3" xfId="3055" xr:uid="{00000000-0005-0000-0000-0000DE060000}"/>
    <cellStyle name="Currency 3 3 4 3" xfId="1665" xr:uid="{00000000-0005-0000-0000-0000DF060000}"/>
    <cellStyle name="Currency 3 3 4 3 2" xfId="3306" xr:uid="{00000000-0005-0000-0000-0000E0060000}"/>
    <cellStyle name="Currency 3 3 4 4" xfId="2198" xr:uid="{00000000-0005-0000-0000-0000E1060000}"/>
    <cellStyle name="Currency 3 3 4 4 2" xfId="3839" xr:uid="{00000000-0005-0000-0000-0000E2060000}"/>
    <cellStyle name="Currency 3 3 4 5" xfId="2508" xr:uid="{00000000-0005-0000-0000-0000E3060000}"/>
    <cellStyle name="Currency 3 3 4 5 2" xfId="4050" xr:uid="{00000000-0005-0000-0000-0000E4060000}"/>
    <cellStyle name="Currency 3 3 4 6" xfId="2784" xr:uid="{00000000-0005-0000-0000-0000E5060000}"/>
    <cellStyle name="Currency 3 3 5" xfId="643" xr:uid="{00000000-0005-0000-0000-0000E6060000}"/>
    <cellStyle name="Currency 3 3 5 2" xfId="1247" xr:uid="{00000000-0005-0000-0000-0000E7060000}"/>
    <cellStyle name="Currency 3 3 5 2 2" xfId="1756" xr:uid="{00000000-0005-0000-0000-0000E8060000}"/>
    <cellStyle name="Currency 3 3 5 2 2 2" xfId="3397" xr:uid="{00000000-0005-0000-0000-0000E9060000}"/>
    <cellStyle name="Currency 3 3 5 2 3" xfId="2893" xr:uid="{00000000-0005-0000-0000-0000EA060000}"/>
    <cellStyle name="Currency 3 3 5 3" xfId="1503" xr:uid="{00000000-0005-0000-0000-0000EB060000}"/>
    <cellStyle name="Currency 3 3 5 3 2" xfId="3144" xr:uid="{00000000-0005-0000-0000-0000EC060000}"/>
    <cellStyle name="Currency 3 3 5 4" xfId="2033" xr:uid="{00000000-0005-0000-0000-0000ED060000}"/>
    <cellStyle name="Currency 3 3 5 4 2" xfId="3674" xr:uid="{00000000-0005-0000-0000-0000EE060000}"/>
    <cellStyle name="Currency 3 3 5 5" xfId="2345" xr:uid="{00000000-0005-0000-0000-0000EF060000}"/>
    <cellStyle name="Currency 3 3 5 5 2" xfId="4051" xr:uid="{00000000-0005-0000-0000-0000F0060000}"/>
    <cellStyle name="Currency 3 3 5 6" xfId="2621" xr:uid="{00000000-0005-0000-0000-0000F1060000}"/>
    <cellStyle name="Currency 3 4" xfId="616" xr:uid="{00000000-0005-0000-0000-0000F2060000}"/>
    <cellStyle name="Currency 3 4 2" xfId="739" xr:uid="{00000000-0005-0000-0000-0000F3060000}"/>
    <cellStyle name="Currency 3 4 2 2" xfId="968" xr:uid="{00000000-0005-0000-0000-0000F4060000}"/>
    <cellStyle name="Currency 3 4 2 2 2" xfId="1421" xr:uid="{00000000-0005-0000-0000-0000F5060000}"/>
    <cellStyle name="Currency 3 4 2 2 2 2" xfId="1930" xr:uid="{00000000-0005-0000-0000-0000F6060000}"/>
    <cellStyle name="Currency 3 4 2 2 2 2 2" xfId="3571" xr:uid="{00000000-0005-0000-0000-0000F7060000}"/>
    <cellStyle name="Currency 3 4 2 2 2 3" xfId="3067" xr:uid="{00000000-0005-0000-0000-0000F8060000}"/>
    <cellStyle name="Currency 3 4 2 2 3" xfId="1677" xr:uid="{00000000-0005-0000-0000-0000F9060000}"/>
    <cellStyle name="Currency 3 4 2 2 3 2" xfId="3318" xr:uid="{00000000-0005-0000-0000-0000FA060000}"/>
    <cellStyle name="Currency 3 4 2 2 4" xfId="2210" xr:uid="{00000000-0005-0000-0000-0000FB060000}"/>
    <cellStyle name="Currency 3 4 2 2 4 2" xfId="3851" xr:uid="{00000000-0005-0000-0000-0000FC060000}"/>
    <cellStyle name="Currency 3 4 2 2 5" xfId="2520" xr:uid="{00000000-0005-0000-0000-0000FD060000}"/>
    <cellStyle name="Currency 3 4 2 2 5 2" xfId="4052" xr:uid="{00000000-0005-0000-0000-0000FE060000}"/>
    <cellStyle name="Currency 3 4 2 2 6" xfId="2796" xr:uid="{00000000-0005-0000-0000-0000FF060000}"/>
    <cellStyle name="Currency 3 4 2 3" xfId="893" xr:uid="{00000000-0005-0000-0000-000000070000}"/>
    <cellStyle name="Currency 3 4 2 3 2" xfId="1346" xr:uid="{00000000-0005-0000-0000-000001070000}"/>
    <cellStyle name="Currency 3 4 2 3 2 2" xfId="1855" xr:uid="{00000000-0005-0000-0000-000002070000}"/>
    <cellStyle name="Currency 3 4 2 3 2 2 2" xfId="3496" xr:uid="{00000000-0005-0000-0000-000003070000}"/>
    <cellStyle name="Currency 3 4 2 3 2 3" xfId="2992" xr:uid="{00000000-0005-0000-0000-000004070000}"/>
    <cellStyle name="Currency 3 4 2 3 3" xfId="1602" xr:uid="{00000000-0005-0000-0000-000005070000}"/>
    <cellStyle name="Currency 3 4 2 3 3 2" xfId="3243" xr:uid="{00000000-0005-0000-0000-000006070000}"/>
    <cellStyle name="Currency 3 4 2 3 4" xfId="2135" xr:uid="{00000000-0005-0000-0000-000007070000}"/>
    <cellStyle name="Currency 3 4 2 3 4 2" xfId="3776" xr:uid="{00000000-0005-0000-0000-000008070000}"/>
    <cellStyle name="Currency 3 4 2 3 5" xfId="2445" xr:uid="{00000000-0005-0000-0000-000009070000}"/>
    <cellStyle name="Currency 3 4 2 3 5 2" xfId="4053" xr:uid="{00000000-0005-0000-0000-00000A070000}"/>
    <cellStyle name="Currency 3 4 2 3 6" xfId="2721" xr:uid="{00000000-0005-0000-0000-00000B070000}"/>
    <cellStyle name="Currency 3 4 2 4" xfId="1259" xr:uid="{00000000-0005-0000-0000-00000C070000}"/>
    <cellStyle name="Currency 3 4 2 4 2" xfId="1768" xr:uid="{00000000-0005-0000-0000-00000D070000}"/>
    <cellStyle name="Currency 3 4 2 4 2 2" xfId="3409" xr:uid="{00000000-0005-0000-0000-00000E070000}"/>
    <cellStyle name="Currency 3 4 2 4 3" xfId="2905" xr:uid="{00000000-0005-0000-0000-00000F070000}"/>
    <cellStyle name="Currency 3 4 2 5" xfId="1515" xr:uid="{00000000-0005-0000-0000-000010070000}"/>
    <cellStyle name="Currency 3 4 2 5 2" xfId="3156" xr:uid="{00000000-0005-0000-0000-000011070000}"/>
    <cellStyle name="Currency 3 4 2 6" xfId="2048" xr:uid="{00000000-0005-0000-0000-000012070000}"/>
    <cellStyle name="Currency 3 4 2 6 2" xfId="3689" xr:uid="{00000000-0005-0000-0000-000013070000}"/>
    <cellStyle name="Currency 3 4 2 7" xfId="2358" xr:uid="{00000000-0005-0000-0000-000014070000}"/>
    <cellStyle name="Currency 3 4 2 7 2" xfId="4054" xr:uid="{00000000-0005-0000-0000-000015070000}"/>
    <cellStyle name="Currency 3 4 2 8" xfId="2634" xr:uid="{00000000-0005-0000-0000-000016070000}"/>
    <cellStyle name="Currency 3 4 3" xfId="830" xr:uid="{00000000-0005-0000-0000-000017070000}"/>
    <cellStyle name="Currency 3 4 3 2" xfId="1310" xr:uid="{00000000-0005-0000-0000-000018070000}"/>
    <cellStyle name="Currency 3 4 3 2 2" xfId="1819" xr:uid="{00000000-0005-0000-0000-000019070000}"/>
    <cellStyle name="Currency 3 4 3 2 2 2" xfId="3460" xr:uid="{00000000-0005-0000-0000-00001A070000}"/>
    <cellStyle name="Currency 3 4 3 2 3" xfId="2956" xr:uid="{00000000-0005-0000-0000-00001B070000}"/>
    <cellStyle name="Currency 3 4 3 3" xfId="1566" xr:uid="{00000000-0005-0000-0000-00001C070000}"/>
    <cellStyle name="Currency 3 4 3 3 2" xfId="3207" xr:uid="{00000000-0005-0000-0000-00001D070000}"/>
    <cellStyle name="Currency 3 4 3 4" xfId="2099" xr:uid="{00000000-0005-0000-0000-00001E070000}"/>
    <cellStyle name="Currency 3 4 3 4 2" xfId="3740" xr:uid="{00000000-0005-0000-0000-00001F070000}"/>
    <cellStyle name="Currency 3 4 3 5" xfId="2409" xr:uid="{00000000-0005-0000-0000-000020070000}"/>
    <cellStyle name="Currency 3 4 3 5 2" xfId="4055" xr:uid="{00000000-0005-0000-0000-000021070000}"/>
    <cellStyle name="Currency 3 4 3 6" xfId="2685" xr:uid="{00000000-0005-0000-0000-000022070000}"/>
    <cellStyle name="Currency 3 4 4" xfId="943" xr:uid="{00000000-0005-0000-0000-000023070000}"/>
    <cellStyle name="Currency 3 4 4 2" xfId="1396" xr:uid="{00000000-0005-0000-0000-000024070000}"/>
    <cellStyle name="Currency 3 4 4 2 2" xfId="1905" xr:uid="{00000000-0005-0000-0000-000025070000}"/>
    <cellStyle name="Currency 3 4 4 2 2 2" xfId="3546" xr:uid="{00000000-0005-0000-0000-000026070000}"/>
    <cellStyle name="Currency 3 4 4 2 3" xfId="3042" xr:uid="{00000000-0005-0000-0000-000027070000}"/>
    <cellStyle name="Currency 3 4 4 3" xfId="1652" xr:uid="{00000000-0005-0000-0000-000028070000}"/>
    <cellStyle name="Currency 3 4 4 3 2" xfId="3293" xr:uid="{00000000-0005-0000-0000-000029070000}"/>
    <cellStyle name="Currency 3 4 4 4" xfId="2185" xr:uid="{00000000-0005-0000-0000-00002A070000}"/>
    <cellStyle name="Currency 3 4 4 4 2" xfId="3826" xr:uid="{00000000-0005-0000-0000-00002B070000}"/>
    <cellStyle name="Currency 3 4 4 5" xfId="2495" xr:uid="{00000000-0005-0000-0000-00002C070000}"/>
    <cellStyle name="Currency 3 4 4 5 2" xfId="4056" xr:uid="{00000000-0005-0000-0000-00002D070000}"/>
    <cellStyle name="Currency 3 4 4 6" xfId="2771" xr:uid="{00000000-0005-0000-0000-00002E070000}"/>
    <cellStyle name="Currency 3 4 5" xfId="1234" xr:uid="{00000000-0005-0000-0000-00002F070000}"/>
    <cellStyle name="Currency 3 4 5 2" xfId="1743" xr:uid="{00000000-0005-0000-0000-000030070000}"/>
    <cellStyle name="Currency 3 4 5 2 2" xfId="3384" xr:uid="{00000000-0005-0000-0000-000031070000}"/>
    <cellStyle name="Currency 3 4 5 3" xfId="2880" xr:uid="{00000000-0005-0000-0000-000032070000}"/>
    <cellStyle name="Currency 3 4 6" xfId="1490" xr:uid="{00000000-0005-0000-0000-000033070000}"/>
    <cellStyle name="Currency 3 4 6 2" xfId="3131" xr:uid="{00000000-0005-0000-0000-000034070000}"/>
    <cellStyle name="Currency 3 4 7" xfId="2020" xr:uid="{00000000-0005-0000-0000-000035070000}"/>
    <cellStyle name="Currency 3 4 7 2" xfId="3661" xr:uid="{00000000-0005-0000-0000-000036070000}"/>
    <cellStyle name="Currency 3 4 8" xfId="2332" xr:uid="{00000000-0005-0000-0000-000037070000}"/>
    <cellStyle name="Currency 3 4 8 2" xfId="4057" xr:uid="{00000000-0005-0000-0000-000038070000}"/>
    <cellStyle name="Currency 3 4 9" xfId="2608" xr:uid="{00000000-0005-0000-0000-000039070000}"/>
    <cellStyle name="Currency 3 5" xfId="748" xr:uid="{00000000-0005-0000-0000-00003A070000}"/>
    <cellStyle name="Currency 3 5 2" xfId="977" xr:uid="{00000000-0005-0000-0000-00003B070000}"/>
    <cellStyle name="Currency 3 5 2 2" xfId="1430" xr:uid="{00000000-0005-0000-0000-00003C070000}"/>
    <cellStyle name="Currency 3 5 2 2 2" xfId="1939" xr:uid="{00000000-0005-0000-0000-00003D070000}"/>
    <cellStyle name="Currency 3 5 2 2 2 2" xfId="3580" xr:uid="{00000000-0005-0000-0000-00003E070000}"/>
    <cellStyle name="Currency 3 5 2 2 3" xfId="3076" xr:uid="{00000000-0005-0000-0000-00003F070000}"/>
    <cellStyle name="Currency 3 5 2 3" xfId="1686" xr:uid="{00000000-0005-0000-0000-000040070000}"/>
    <cellStyle name="Currency 3 5 2 3 2" xfId="3327" xr:uid="{00000000-0005-0000-0000-000041070000}"/>
    <cellStyle name="Currency 3 5 2 4" xfId="2219" xr:uid="{00000000-0005-0000-0000-000042070000}"/>
    <cellStyle name="Currency 3 5 2 4 2" xfId="3860" xr:uid="{00000000-0005-0000-0000-000043070000}"/>
    <cellStyle name="Currency 3 5 2 5" xfId="2529" xr:uid="{00000000-0005-0000-0000-000044070000}"/>
    <cellStyle name="Currency 3 5 2 5 2" xfId="4058" xr:uid="{00000000-0005-0000-0000-000045070000}"/>
    <cellStyle name="Currency 3 5 2 6" xfId="2805" xr:uid="{00000000-0005-0000-0000-000046070000}"/>
    <cellStyle name="Currency 3 5 3" xfId="902" xr:uid="{00000000-0005-0000-0000-000047070000}"/>
    <cellStyle name="Currency 3 5 3 2" xfId="1355" xr:uid="{00000000-0005-0000-0000-000048070000}"/>
    <cellStyle name="Currency 3 5 3 2 2" xfId="1864" xr:uid="{00000000-0005-0000-0000-000049070000}"/>
    <cellStyle name="Currency 3 5 3 2 2 2" xfId="3505" xr:uid="{00000000-0005-0000-0000-00004A070000}"/>
    <cellStyle name="Currency 3 5 3 2 3" xfId="3001" xr:uid="{00000000-0005-0000-0000-00004B070000}"/>
    <cellStyle name="Currency 3 5 3 3" xfId="1611" xr:uid="{00000000-0005-0000-0000-00004C070000}"/>
    <cellStyle name="Currency 3 5 3 3 2" xfId="3252" xr:uid="{00000000-0005-0000-0000-00004D070000}"/>
    <cellStyle name="Currency 3 5 3 4" xfId="2144" xr:uid="{00000000-0005-0000-0000-00004E070000}"/>
    <cellStyle name="Currency 3 5 3 4 2" xfId="3785" xr:uid="{00000000-0005-0000-0000-00004F070000}"/>
    <cellStyle name="Currency 3 5 3 5" xfId="2454" xr:uid="{00000000-0005-0000-0000-000050070000}"/>
    <cellStyle name="Currency 3 5 3 5 2" xfId="4059" xr:uid="{00000000-0005-0000-0000-000051070000}"/>
    <cellStyle name="Currency 3 5 3 6" xfId="2730" xr:uid="{00000000-0005-0000-0000-000052070000}"/>
    <cellStyle name="Currency 3 5 4" xfId="1268" xr:uid="{00000000-0005-0000-0000-000053070000}"/>
    <cellStyle name="Currency 3 5 4 2" xfId="1777" xr:uid="{00000000-0005-0000-0000-000054070000}"/>
    <cellStyle name="Currency 3 5 4 2 2" xfId="3418" xr:uid="{00000000-0005-0000-0000-000055070000}"/>
    <cellStyle name="Currency 3 5 4 3" xfId="2914" xr:uid="{00000000-0005-0000-0000-000056070000}"/>
    <cellStyle name="Currency 3 5 5" xfId="1524" xr:uid="{00000000-0005-0000-0000-000057070000}"/>
    <cellStyle name="Currency 3 5 5 2" xfId="3165" xr:uid="{00000000-0005-0000-0000-000058070000}"/>
    <cellStyle name="Currency 3 5 6" xfId="2057" xr:uid="{00000000-0005-0000-0000-000059070000}"/>
    <cellStyle name="Currency 3 5 6 2" xfId="3698" xr:uid="{00000000-0005-0000-0000-00005A070000}"/>
    <cellStyle name="Currency 3 5 7" xfId="2367" xr:uid="{00000000-0005-0000-0000-00005B070000}"/>
    <cellStyle name="Currency 3 5 7 2" xfId="4060" xr:uid="{00000000-0005-0000-0000-00005C070000}"/>
    <cellStyle name="Currency 3 5 8" xfId="2643" xr:uid="{00000000-0005-0000-0000-00005D070000}"/>
    <cellStyle name="Currency 3 6" xfId="817" xr:uid="{00000000-0005-0000-0000-00005E070000}"/>
    <cellStyle name="Currency 3 6 2" xfId="1297" xr:uid="{00000000-0005-0000-0000-00005F070000}"/>
    <cellStyle name="Currency 3 6 2 2" xfId="1806" xr:uid="{00000000-0005-0000-0000-000060070000}"/>
    <cellStyle name="Currency 3 6 2 2 2" xfId="3447" xr:uid="{00000000-0005-0000-0000-000061070000}"/>
    <cellStyle name="Currency 3 6 2 3" xfId="2943" xr:uid="{00000000-0005-0000-0000-000062070000}"/>
    <cellStyle name="Currency 3 6 3" xfId="1553" xr:uid="{00000000-0005-0000-0000-000063070000}"/>
    <cellStyle name="Currency 3 6 3 2" xfId="3194" xr:uid="{00000000-0005-0000-0000-000064070000}"/>
    <cellStyle name="Currency 3 6 4" xfId="2086" xr:uid="{00000000-0005-0000-0000-000065070000}"/>
    <cellStyle name="Currency 3 6 4 2" xfId="3727" xr:uid="{00000000-0005-0000-0000-000066070000}"/>
    <cellStyle name="Currency 3 6 5" xfId="2396" xr:uid="{00000000-0005-0000-0000-000067070000}"/>
    <cellStyle name="Currency 3 6 5 2" xfId="4061" xr:uid="{00000000-0005-0000-0000-000068070000}"/>
    <cellStyle name="Currency 3 6 6" xfId="2672" xr:uid="{00000000-0005-0000-0000-000069070000}"/>
    <cellStyle name="Currency 3 7" xfId="874" xr:uid="{00000000-0005-0000-0000-00006A070000}"/>
    <cellStyle name="Currency 3 8" xfId="931" xr:uid="{00000000-0005-0000-0000-00006B070000}"/>
    <cellStyle name="Currency 3 8 2" xfId="1384" xr:uid="{00000000-0005-0000-0000-00006C070000}"/>
    <cellStyle name="Currency 3 8 2 2" xfId="1893" xr:uid="{00000000-0005-0000-0000-00006D070000}"/>
    <cellStyle name="Currency 3 8 2 2 2" xfId="3534" xr:uid="{00000000-0005-0000-0000-00006E070000}"/>
    <cellStyle name="Currency 3 8 2 3" xfId="3030" xr:uid="{00000000-0005-0000-0000-00006F070000}"/>
    <cellStyle name="Currency 3 8 3" xfId="1640" xr:uid="{00000000-0005-0000-0000-000070070000}"/>
    <cellStyle name="Currency 3 8 3 2" xfId="3281" xr:uid="{00000000-0005-0000-0000-000071070000}"/>
    <cellStyle name="Currency 3 8 4" xfId="2173" xr:uid="{00000000-0005-0000-0000-000072070000}"/>
    <cellStyle name="Currency 3 8 4 2" xfId="3814" xr:uid="{00000000-0005-0000-0000-000073070000}"/>
    <cellStyle name="Currency 3 8 5" xfId="2483" xr:uid="{00000000-0005-0000-0000-000074070000}"/>
    <cellStyle name="Currency 3 8 5 2" xfId="4062" xr:uid="{00000000-0005-0000-0000-000075070000}"/>
    <cellStyle name="Currency 3 8 6" xfId="2759" xr:uid="{00000000-0005-0000-0000-000076070000}"/>
    <cellStyle name="Currency 3 9" xfId="581" xr:uid="{00000000-0005-0000-0000-000077070000}"/>
    <cellStyle name="Currency 3 9 2" xfId="1223" xr:uid="{00000000-0005-0000-0000-000078070000}"/>
    <cellStyle name="Currency 3 9 2 2" xfId="1733" xr:uid="{00000000-0005-0000-0000-000079070000}"/>
    <cellStyle name="Currency 3 9 2 2 2" xfId="3374" xr:uid="{00000000-0005-0000-0000-00007A070000}"/>
    <cellStyle name="Currency 3 9 2 3" xfId="2870" xr:uid="{00000000-0005-0000-0000-00007B070000}"/>
    <cellStyle name="Currency 3 9 3" xfId="1480" xr:uid="{00000000-0005-0000-0000-00007C070000}"/>
    <cellStyle name="Currency 3 9 3 2" xfId="3121" xr:uid="{00000000-0005-0000-0000-00007D070000}"/>
    <cellStyle name="Currency 3 9 4" xfId="2007" xr:uid="{00000000-0005-0000-0000-00007E070000}"/>
    <cellStyle name="Currency 3 9 4 2" xfId="3648" xr:uid="{00000000-0005-0000-0000-00007F070000}"/>
    <cellStyle name="Currency 3 9 5" xfId="2321" xr:uid="{00000000-0005-0000-0000-000080070000}"/>
    <cellStyle name="Currency 3 9 5 2" xfId="4063" xr:uid="{00000000-0005-0000-0000-000081070000}"/>
    <cellStyle name="Currency 3 9 6" xfId="2598" xr:uid="{00000000-0005-0000-0000-000082070000}"/>
    <cellStyle name="Currency 4" xfId="876" xr:uid="{00000000-0005-0000-0000-000083070000}"/>
    <cellStyle name="Currency 4 2" xfId="877" xr:uid="{00000000-0005-0000-0000-000084070000}"/>
    <cellStyle name="Currency 5" xfId="878" xr:uid="{00000000-0005-0000-0000-000085070000}"/>
    <cellStyle name="Currency 6" xfId="312" xr:uid="{00000000-0005-0000-0000-000086070000}"/>
    <cellStyle name="Currency 6 2" xfId="1211" xr:uid="{00000000-0005-0000-0000-000087070000}"/>
    <cellStyle name="Currency 6 2 2" xfId="1723" xr:uid="{00000000-0005-0000-0000-000088070000}"/>
    <cellStyle name="Currency 6 2 2 2" xfId="3364" xr:uid="{00000000-0005-0000-0000-000089070000}"/>
    <cellStyle name="Currency 6 2 3" xfId="2861" xr:uid="{00000000-0005-0000-0000-00008A070000}"/>
    <cellStyle name="Currency 6 3" xfId="1470" xr:uid="{00000000-0005-0000-0000-00008B070000}"/>
    <cellStyle name="Currency 6 3 2" xfId="3112" xr:uid="{00000000-0005-0000-0000-00008C070000}"/>
    <cellStyle name="Currency 6 4" xfId="2571" xr:uid="{00000000-0005-0000-0000-00008D070000}"/>
    <cellStyle name="Currency 6 4 2" xfId="4064" xr:uid="{00000000-0005-0000-0000-00008E070000}"/>
    <cellStyle name="Currency 6 5" xfId="2844" xr:uid="{00000000-0005-0000-0000-00008F070000}"/>
    <cellStyle name="Currency 7" xfId="1172" xr:uid="{00000000-0005-0000-0000-000090070000}"/>
    <cellStyle name="Currency 7 2" xfId="1463" xr:uid="{00000000-0005-0000-0000-000091070000}"/>
    <cellStyle name="Currency 7 3" xfId="2567" xr:uid="{00000000-0005-0000-0000-000092070000}"/>
    <cellStyle name="Currency 7 4" xfId="4065" xr:uid="{00000000-0005-0000-0000-000093070000}"/>
    <cellStyle name="Currency 8" xfId="1989" xr:uid="{00000000-0005-0000-0000-000094070000}"/>
    <cellStyle name="Currency 8 2" xfId="3630" xr:uid="{00000000-0005-0000-0000-000095070000}"/>
    <cellStyle name="Currency 9" xfId="2308" xr:uid="{00000000-0005-0000-0000-000096070000}"/>
    <cellStyle name="Currency 9 2" xfId="3612" xr:uid="{00000000-0005-0000-0000-000097070000}"/>
    <cellStyle name="Currency0" xfId="42" xr:uid="{00000000-0005-0000-0000-000098070000}"/>
    <cellStyle name="Currency0 2" xfId="43" xr:uid="{00000000-0005-0000-0000-000099070000}"/>
    <cellStyle name="Date" xfId="44" xr:uid="{00000000-0005-0000-0000-00009A070000}"/>
    <cellStyle name="Euro" xfId="45" xr:uid="{00000000-0005-0000-0000-00009B070000}"/>
    <cellStyle name="Fixed" xfId="46" xr:uid="{00000000-0005-0000-0000-00009C070000}"/>
    <cellStyle name="Good 2" xfId="47" xr:uid="{00000000-0005-0000-0000-00009D070000}"/>
    <cellStyle name="GrayCell" xfId="48" xr:uid="{00000000-0005-0000-0000-00009E070000}"/>
    <cellStyle name="Heading1" xfId="49" xr:uid="{00000000-0005-0000-0000-00009F070000}"/>
    <cellStyle name="Heading2" xfId="50" xr:uid="{00000000-0005-0000-0000-0000A0070000}"/>
    <cellStyle name="Hyperlink 2" xfId="51" xr:uid="{00000000-0005-0000-0000-0000A1070000}"/>
    <cellStyle name="Input 2" xfId="52" xr:uid="{00000000-0005-0000-0000-0000A2070000}"/>
    <cellStyle name="Input 3" xfId="53" xr:uid="{00000000-0005-0000-0000-0000A3070000}"/>
    <cellStyle name="Input 3 2" xfId="54" xr:uid="{00000000-0005-0000-0000-0000A4070000}"/>
    <cellStyle name="Input 3 3" xfId="55" xr:uid="{00000000-0005-0000-0000-0000A5070000}"/>
    <cellStyle name="input data" xfId="56" xr:uid="{00000000-0005-0000-0000-0000A6070000}"/>
    <cellStyle name="input data 2" xfId="57" xr:uid="{00000000-0005-0000-0000-0000A7070000}"/>
    <cellStyle name="input data_Ocotillo" xfId="58" xr:uid="{00000000-0005-0000-0000-0000A8070000}"/>
    <cellStyle name="Neutral 2" xfId="59" xr:uid="{00000000-0005-0000-0000-0000A9070000}"/>
    <cellStyle name="no dec" xfId="60" xr:uid="{00000000-0005-0000-0000-0000AA070000}"/>
    <cellStyle name="Normal" xfId="0" builtinId="0"/>
    <cellStyle name="Normal - Style1" xfId="61" xr:uid="{00000000-0005-0000-0000-0000AC070000}"/>
    <cellStyle name="Normal + box" xfId="62" xr:uid="{00000000-0005-0000-0000-0000AD070000}"/>
    <cellStyle name="Normal + cyan" xfId="63" xr:uid="{00000000-0005-0000-0000-0000AE070000}"/>
    <cellStyle name="Normal + cyan 2" xfId="64" xr:uid="{00000000-0005-0000-0000-0000AF070000}"/>
    <cellStyle name="Normal + cyan 2 2" xfId="65" xr:uid="{00000000-0005-0000-0000-0000B0070000}"/>
    <cellStyle name="Normal + cyan 3" xfId="66" xr:uid="{00000000-0005-0000-0000-0000B1070000}"/>
    <cellStyle name="Normal + cyan 3 2" xfId="67" xr:uid="{00000000-0005-0000-0000-0000B2070000}"/>
    <cellStyle name="normal + link" xfId="68" xr:uid="{00000000-0005-0000-0000-0000B3070000}"/>
    <cellStyle name="normal + link 2" xfId="69" xr:uid="{00000000-0005-0000-0000-0000B4070000}"/>
    <cellStyle name="normal + link2" xfId="70" xr:uid="{00000000-0005-0000-0000-0000B5070000}"/>
    <cellStyle name="Normal + red" xfId="71" xr:uid="{00000000-0005-0000-0000-0000B6070000}"/>
    <cellStyle name="Normal 10" xfId="72" xr:uid="{00000000-0005-0000-0000-0000B7070000}"/>
    <cellStyle name="Normal 10 2" xfId="524" xr:uid="{00000000-0005-0000-0000-0000B8070000}"/>
    <cellStyle name="Normal 10 2 2" xfId="879" xr:uid="{00000000-0005-0000-0000-0000B9070000}"/>
    <cellStyle name="Normal 10 2 3" xfId="2260" xr:uid="{00000000-0005-0000-0000-0000BA070000}"/>
    <cellStyle name="Normal 10 2 4" xfId="2280" xr:uid="{00000000-0005-0000-0000-0000BB070000}"/>
    <cellStyle name="Normal 10 3" xfId="685" xr:uid="{00000000-0005-0000-0000-0000BC070000}"/>
    <cellStyle name="Normal 10 3 2" xfId="880" xr:uid="{00000000-0005-0000-0000-0000BD070000}"/>
    <cellStyle name="Normal 10 3 3" xfId="2262" xr:uid="{00000000-0005-0000-0000-0000BE070000}"/>
    <cellStyle name="Normal 10 3 4" xfId="2282" xr:uid="{00000000-0005-0000-0000-0000BF070000}"/>
    <cellStyle name="Normal 10 4" xfId="582" xr:uid="{00000000-0005-0000-0000-0000C0070000}"/>
    <cellStyle name="Normal 100" xfId="2286" xr:uid="{00000000-0005-0000-0000-0000C1070000}"/>
    <cellStyle name="Normal 100 2" xfId="3898" xr:uid="{00000000-0005-0000-0000-0000C2070000}"/>
    <cellStyle name="Normal 101" xfId="2289" xr:uid="{00000000-0005-0000-0000-0000C3070000}"/>
    <cellStyle name="Normal 101 2" xfId="3901" xr:uid="{00000000-0005-0000-0000-0000C4070000}"/>
    <cellStyle name="Normal 102" xfId="2291" xr:uid="{00000000-0005-0000-0000-0000C5070000}"/>
    <cellStyle name="Normal 102 2" xfId="3903" xr:uid="{00000000-0005-0000-0000-0000C6070000}"/>
    <cellStyle name="Normal 103" xfId="1986" xr:uid="{00000000-0005-0000-0000-0000C7070000}"/>
    <cellStyle name="Normal 103 2" xfId="3627" xr:uid="{00000000-0005-0000-0000-0000C8070000}"/>
    <cellStyle name="Normal 104" xfId="1979" xr:uid="{00000000-0005-0000-0000-0000C9070000}"/>
    <cellStyle name="Normal 104 2" xfId="3620" xr:uid="{00000000-0005-0000-0000-0000CA070000}"/>
    <cellStyle name="Normal 105" xfId="2038" xr:uid="{00000000-0005-0000-0000-0000CB070000}"/>
    <cellStyle name="Normal 105 2" xfId="3679" xr:uid="{00000000-0005-0000-0000-0000CC070000}"/>
    <cellStyle name="Normal 106" xfId="1978" xr:uid="{00000000-0005-0000-0000-0000CD070000}"/>
    <cellStyle name="Normal 106 2" xfId="3619" xr:uid="{00000000-0005-0000-0000-0000CE070000}"/>
    <cellStyle name="Normal 107" xfId="2293" xr:uid="{00000000-0005-0000-0000-0000CF070000}"/>
    <cellStyle name="Normal 107 2" xfId="2843" xr:uid="{00000000-0005-0000-0000-0000D0070000}"/>
    <cellStyle name="Normal 108" xfId="2303" xr:uid="{00000000-0005-0000-0000-0000D1070000}"/>
    <cellStyle name="Normal 108 2" xfId="2838" xr:uid="{00000000-0005-0000-0000-0000D2070000}"/>
    <cellStyle name="Normal 109" xfId="2298" xr:uid="{00000000-0005-0000-0000-0000D3070000}"/>
    <cellStyle name="Normal 109 2" xfId="4066" xr:uid="{00000000-0005-0000-0000-0000D4070000}"/>
    <cellStyle name="Normal 11" xfId="73" xr:uid="{00000000-0005-0000-0000-0000D5070000}"/>
    <cellStyle name="Normal 11 2" xfId="74" xr:uid="{00000000-0005-0000-0000-0000D6070000}"/>
    <cellStyle name="Normal 11 2 2" xfId="334" xr:uid="{00000000-0005-0000-0000-0000D7070000}"/>
    <cellStyle name="Normal 11 2 2 2" xfId="1105" xr:uid="{00000000-0005-0000-0000-0000D8070000}"/>
    <cellStyle name="Normal 11 2 3" xfId="431" xr:uid="{00000000-0005-0000-0000-0000D9070000}"/>
    <cellStyle name="Normal 11 3" xfId="75" xr:uid="{00000000-0005-0000-0000-0000DA070000}"/>
    <cellStyle name="Normal 11 3 2" xfId="335" xr:uid="{00000000-0005-0000-0000-0000DB070000}"/>
    <cellStyle name="Normal 11 3 2 2" xfId="1165" xr:uid="{00000000-0005-0000-0000-0000DC070000}"/>
    <cellStyle name="Normal 11 3 3" xfId="432" xr:uid="{00000000-0005-0000-0000-0000DD070000}"/>
    <cellStyle name="Normal 11 4" xfId="76" xr:uid="{00000000-0005-0000-0000-0000DE070000}"/>
    <cellStyle name="Normal 11 4 2" xfId="336" xr:uid="{00000000-0005-0000-0000-0000DF070000}"/>
    <cellStyle name="Normal 11 4 2 2" xfId="1128" xr:uid="{00000000-0005-0000-0000-0000E0070000}"/>
    <cellStyle name="Normal 11 4 3" xfId="433" xr:uid="{00000000-0005-0000-0000-0000E1070000}"/>
    <cellStyle name="Normal 11 5" xfId="333" xr:uid="{00000000-0005-0000-0000-0000E2070000}"/>
    <cellStyle name="Normal 11 5 2" xfId="686" xr:uid="{00000000-0005-0000-0000-0000E3070000}"/>
    <cellStyle name="Normal 11 6" xfId="430" xr:uid="{00000000-0005-0000-0000-0000E4070000}"/>
    <cellStyle name="Normal 11 7" xfId="583" xr:uid="{00000000-0005-0000-0000-0000E5070000}"/>
    <cellStyle name="Normal 110" xfId="2322" xr:uid="{00000000-0005-0000-0000-0000E6070000}"/>
    <cellStyle name="Normal 110 2" xfId="4067" xr:uid="{00000000-0005-0000-0000-0000E7070000}"/>
    <cellStyle name="Normal 111" xfId="2312" xr:uid="{00000000-0005-0000-0000-0000E8070000}"/>
    <cellStyle name="Normal 111 2" xfId="4068" xr:uid="{00000000-0005-0000-0000-0000E9070000}"/>
    <cellStyle name="Normal 112" xfId="2577" xr:uid="{00000000-0005-0000-0000-0000EA070000}"/>
    <cellStyle name="Normal 112 2" xfId="4069" xr:uid="{00000000-0005-0000-0000-0000EB070000}"/>
    <cellStyle name="Normal 113" xfId="2554" xr:uid="{00000000-0005-0000-0000-0000EC070000}"/>
    <cellStyle name="Normal 113 2" xfId="4070" xr:uid="{00000000-0005-0000-0000-0000ED070000}"/>
    <cellStyle name="Normal 114" xfId="2579" xr:uid="{00000000-0005-0000-0000-0000EE070000}"/>
    <cellStyle name="Normal 114 2" xfId="4071" xr:uid="{00000000-0005-0000-0000-0000EF070000}"/>
    <cellStyle name="Normal 115" xfId="2553" xr:uid="{00000000-0005-0000-0000-0000F0070000}"/>
    <cellStyle name="Normal 115 2" xfId="4072" xr:uid="{00000000-0005-0000-0000-0000F1070000}"/>
    <cellStyle name="Normal 116" xfId="2350" xr:uid="{00000000-0005-0000-0000-0000F2070000}"/>
    <cellStyle name="Normal 116 2" xfId="4073" xr:uid="{00000000-0005-0000-0000-0000F3070000}"/>
    <cellStyle name="Normal 117" xfId="2307" xr:uid="{00000000-0005-0000-0000-0000F4070000}"/>
    <cellStyle name="Normal 117 2" xfId="4074" xr:uid="{00000000-0005-0000-0000-0000F5070000}"/>
    <cellStyle name="Normal 118" xfId="2296" xr:uid="{00000000-0005-0000-0000-0000F6070000}"/>
    <cellStyle name="Normal 118 2" xfId="4075" xr:uid="{00000000-0005-0000-0000-0000F7070000}"/>
    <cellStyle name="Normal 119" xfId="4076" xr:uid="{00000000-0005-0000-0000-0000F8070000}"/>
    <cellStyle name="Normal 12" xfId="6" xr:uid="{00000000-0005-0000-0000-0000F9070000}"/>
    <cellStyle name="Normal 12 2" xfId="77" xr:uid="{00000000-0005-0000-0000-0000FA070000}"/>
    <cellStyle name="Normal 12 3" xfId="78" xr:uid="{00000000-0005-0000-0000-0000FB070000}"/>
    <cellStyle name="Normal 12 4" xfId="676" xr:uid="{00000000-0005-0000-0000-0000FC070000}"/>
    <cellStyle name="Normal 12 5" xfId="584" xr:uid="{00000000-0005-0000-0000-0000FD070000}"/>
    <cellStyle name="Normal 120" xfId="4077" xr:uid="{00000000-0005-0000-0000-0000FE070000}"/>
    <cellStyle name="Normal 121" xfId="4078" xr:uid="{00000000-0005-0000-0000-0000FF070000}"/>
    <cellStyle name="Normal 122" xfId="4079" xr:uid="{00000000-0005-0000-0000-000000080000}"/>
    <cellStyle name="Normal 123" xfId="4080" xr:uid="{00000000-0005-0000-0000-000001080000}"/>
    <cellStyle name="Normal 124" xfId="4081" xr:uid="{00000000-0005-0000-0000-000002080000}"/>
    <cellStyle name="Normal 125" xfId="4082" xr:uid="{00000000-0005-0000-0000-000003080000}"/>
    <cellStyle name="Normal 126" xfId="4083" xr:uid="{00000000-0005-0000-0000-000004080000}"/>
    <cellStyle name="Normal 127" xfId="4084" xr:uid="{00000000-0005-0000-0000-000005080000}"/>
    <cellStyle name="Normal 128" xfId="4085" xr:uid="{00000000-0005-0000-0000-000006080000}"/>
    <cellStyle name="Normal 129" xfId="4086" xr:uid="{00000000-0005-0000-0000-000007080000}"/>
    <cellStyle name="Normal 13" xfId="79" xr:uid="{00000000-0005-0000-0000-000008080000}"/>
    <cellStyle name="Normal 13 2" xfId="525" xr:uid="{00000000-0005-0000-0000-000009080000}"/>
    <cellStyle name="Normal 13 3" xfId="687" xr:uid="{00000000-0005-0000-0000-00000A080000}"/>
    <cellStyle name="Normal 130" xfId="4087" xr:uid="{00000000-0005-0000-0000-00000B080000}"/>
    <cellStyle name="Normal 131" xfId="4088" xr:uid="{00000000-0005-0000-0000-00000C080000}"/>
    <cellStyle name="Normal 132" xfId="2580" xr:uid="{00000000-0005-0000-0000-00000D080000}"/>
    <cellStyle name="Normal 133" xfId="2584" xr:uid="{00000000-0005-0000-0000-00000E080000}"/>
    <cellStyle name="Normal 134" xfId="2587" xr:uid="{00000000-0005-0000-0000-00000F080000}"/>
    <cellStyle name="Normal 14" xfId="80" xr:uid="{00000000-0005-0000-0000-000010080000}"/>
    <cellStyle name="Normal 14 2" xfId="526" xr:uid="{00000000-0005-0000-0000-000011080000}"/>
    <cellStyle name="Normal 14 2 10" xfId="2314" xr:uid="{00000000-0005-0000-0000-000012080000}"/>
    <cellStyle name="Normal 14 2 10 2" xfId="4089" xr:uid="{00000000-0005-0000-0000-000013080000}"/>
    <cellStyle name="Normal 14 2 11" xfId="2592" xr:uid="{00000000-0005-0000-0000-000014080000}"/>
    <cellStyle name="Normal 14 2 2" xfId="646" xr:uid="{00000000-0005-0000-0000-000015080000}"/>
    <cellStyle name="Normal 14 2 2 2" xfId="770" xr:uid="{00000000-0005-0000-0000-000016080000}"/>
    <cellStyle name="Normal 14 2 2 2 2" xfId="999" xr:uid="{00000000-0005-0000-0000-000017080000}"/>
    <cellStyle name="Normal 14 2 2 2 2 2" xfId="1452" xr:uid="{00000000-0005-0000-0000-000018080000}"/>
    <cellStyle name="Normal 14 2 2 2 2 2 2" xfId="1961" xr:uid="{00000000-0005-0000-0000-000019080000}"/>
    <cellStyle name="Normal 14 2 2 2 2 2 2 2" xfId="3602" xr:uid="{00000000-0005-0000-0000-00001A080000}"/>
    <cellStyle name="Normal 14 2 2 2 2 2 3" xfId="3098" xr:uid="{00000000-0005-0000-0000-00001B080000}"/>
    <cellStyle name="Normal 14 2 2 2 2 3" xfId="1708" xr:uid="{00000000-0005-0000-0000-00001C080000}"/>
    <cellStyle name="Normal 14 2 2 2 2 3 2" xfId="3349" xr:uid="{00000000-0005-0000-0000-00001D080000}"/>
    <cellStyle name="Normal 14 2 2 2 2 4" xfId="2241" xr:uid="{00000000-0005-0000-0000-00001E080000}"/>
    <cellStyle name="Normal 14 2 2 2 2 4 2" xfId="3882" xr:uid="{00000000-0005-0000-0000-00001F080000}"/>
    <cellStyle name="Normal 14 2 2 2 2 5" xfId="2551" xr:uid="{00000000-0005-0000-0000-000020080000}"/>
    <cellStyle name="Normal 14 2 2 2 2 5 2" xfId="4090" xr:uid="{00000000-0005-0000-0000-000021080000}"/>
    <cellStyle name="Normal 14 2 2 2 2 6" xfId="2827" xr:uid="{00000000-0005-0000-0000-000022080000}"/>
    <cellStyle name="Normal 14 2 2 2 3" xfId="924" xr:uid="{00000000-0005-0000-0000-000023080000}"/>
    <cellStyle name="Normal 14 2 2 2 3 2" xfId="1377" xr:uid="{00000000-0005-0000-0000-000024080000}"/>
    <cellStyle name="Normal 14 2 2 2 3 2 2" xfId="1886" xr:uid="{00000000-0005-0000-0000-000025080000}"/>
    <cellStyle name="Normal 14 2 2 2 3 2 2 2" xfId="3527" xr:uid="{00000000-0005-0000-0000-000026080000}"/>
    <cellStyle name="Normal 14 2 2 2 3 2 3" xfId="3023" xr:uid="{00000000-0005-0000-0000-000027080000}"/>
    <cellStyle name="Normal 14 2 2 2 3 3" xfId="1633" xr:uid="{00000000-0005-0000-0000-000028080000}"/>
    <cellStyle name="Normal 14 2 2 2 3 3 2" xfId="3274" xr:uid="{00000000-0005-0000-0000-000029080000}"/>
    <cellStyle name="Normal 14 2 2 2 3 4" xfId="2166" xr:uid="{00000000-0005-0000-0000-00002A080000}"/>
    <cellStyle name="Normal 14 2 2 2 3 4 2" xfId="3807" xr:uid="{00000000-0005-0000-0000-00002B080000}"/>
    <cellStyle name="Normal 14 2 2 2 3 5" xfId="2476" xr:uid="{00000000-0005-0000-0000-00002C080000}"/>
    <cellStyle name="Normal 14 2 2 2 3 5 2" xfId="4091" xr:uid="{00000000-0005-0000-0000-00002D080000}"/>
    <cellStyle name="Normal 14 2 2 2 3 6" xfId="2752" xr:uid="{00000000-0005-0000-0000-00002E080000}"/>
    <cellStyle name="Normal 14 2 2 2 4" xfId="1290" xr:uid="{00000000-0005-0000-0000-00002F080000}"/>
    <cellStyle name="Normal 14 2 2 2 4 2" xfId="1799" xr:uid="{00000000-0005-0000-0000-000030080000}"/>
    <cellStyle name="Normal 14 2 2 2 4 2 2" xfId="3440" xr:uid="{00000000-0005-0000-0000-000031080000}"/>
    <cellStyle name="Normal 14 2 2 2 4 3" xfId="2936" xr:uid="{00000000-0005-0000-0000-000032080000}"/>
    <cellStyle name="Normal 14 2 2 2 5" xfId="1546" xr:uid="{00000000-0005-0000-0000-000033080000}"/>
    <cellStyle name="Normal 14 2 2 2 5 2" xfId="3187" xr:uid="{00000000-0005-0000-0000-000034080000}"/>
    <cellStyle name="Normal 14 2 2 2 6" xfId="2079" xr:uid="{00000000-0005-0000-0000-000035080000}"/>
    <cellStyle name="Normal 14 2 2 2 6 2" xfId="3720" xr:uid="{00000000-0005-0000-0000-000036080000}"/>
    <cellStyle name="Normal 14 2 2 2 7" xfId="2389" xr:uid="{00000000-0005-0000-0000-000037080000}"/>
    <cellStyle name="Normal 14 2 2 2 7 2" xfId="4092" xr:uid="{00000000-0005-0000-0000-000038080000}"/>
    <cellStyle name="Normal 14 2 2 2 8" xfId="2665" xr:uid="{00000000-0005-0000-0000-000039080000}"/>
    <cellStyle name="Normal 14 2 2 3" xfId="847" xr:uid="{00000000-0005-0000-0000-00003A080000}"/>
    <cellStyle name="Normal 14 2 2 3 2" xfId="1326" xr:uid="{00000000-0005-0000-0000-00003B080000}"/>
    <cellStyle name="Normal 14 2 2 3 2 2" xfId="1835" xr:uid="{00000000-0005-0000-0000-00003C080000}"/>
    <cellStyle name="Normal 14 2 2 3 2 2 2" xfId="3476" xr:uid="{00000000-0005-0000-0000-00003D080000}"/>
    <cellStyle name="Normal 14 2 2 3 2 3" xfId="2972" xr:uid="{00000000-0005-0000-0000-00003E080000}"/>
    <cellStyle name="Normal 14 2 2 3 3" xfId="1582" xr:uid="{00000000-0005-0000-0000-00003F080000}"/>
    <cellStyle name="Normal 14 2 2 3 3 2" xfId="3223" xr:uid="{00000000-0005-0000-0000-000040080000}"/>
    <cellStyle name="Normal 14 2 2 3 4" xfId="2115" xr:uid="{00000000-0005-0000-0000-000041080000}"/>
    <cellStyle name="Normal 14 2 2 3 4 2" xfId="3756" xr:uid="{00000000-0005-0000-0000-000042080000}"/>
    <cellStyle name="Normal 14 2 2 3 5" xfId="2425" xr:uid="{00000000-0005-0000-0000-000043080000}"/>
    <cellStyle name="Normal 14 2 2 3 5 2" xfId="4093" xr:uid="{00000000-0005-0000-0000-000044080000}"/>
    <cellStyle name="Normal 14 2 2 3 6" xfId="2701" xr:uid="{00000000-0005-0000-0000-000045080000}"/>
    <cellStyle name="Normal 14 2 2 4" xfId="959" xr:uid="{00000000-0005-0000-0000-000046080000}"/>
    <cellStyle name="Normal 14 2 2 4 2" xfId="1412" xr:uid="{00000000-0005-0000-0000-000047080000}"/>
    <cellStyle name="Normal 14 2 2 4 2 2" xfId="1921" xr:uid="{00000000-0005-0000-0000-000048080000}"/>
    <cellStyle name="Normal 14 2 2 4 2 2 2" xfId="3562" xr:uid="{00000000-0005-0000-0000-000049080000}"/>
    <cellStyle name="Normal 14 2 2 4 2 3" xfId="3058" xr:uid="{00000000-0005-0000-0000-00004A080000}"/>
    <cellStyle name="Normal 14 2 2 4 3" xfId="1668" xr:uid="{00000000-0005-0000-0000-00004B080000}"/>
    <cellStyle name="Normal 14 2 2 4 3 2" xfId="3309" xr:uid="{00000000-0005-0000-0000-00004C080000}"/>
    <cellStyle name="Normal 14 2 2 4 4" xfId="2201" xr:uid="{00000000-0005-0000-0000-00004D080000}"/>
    <cellStyle name="Normal 14 2 2 4 4 2" xfId="3842" xr:uid="{00000000-0005-0000-0000-00004E080000}"/>
    <cellStyle name="Normal 14 2 2 4 5" xfId="2511" xr:uid="{00000000-0005-0000-0000-00004F080000}"/>
    <cellStyle name="Normal 14 2 2 4 5 2" xfId="4094" xr:uid="{00000000-0005-0000-0000-000050080000}"/>
    <cellStyle name="Normal 14 2 2 4 6" xfId="2787" xr:uid="{00000000-0005-0000-0000-000051080000}"/>
    <cellStyle name="Normal 14 2 2 5" xfId="1250" xr:uid="{00000000-0005-0000-0000-000052080000}"/>
    <cellStyle name="Normal 14 2 2 5 2" xfId="1759" xr:uid="{00000000-0005-0000-0000-000053080000}"/>
    <cellStyle name="Normal 14 2 2 5 2 2" xfId="3400" xr:uid="{00000000-0005-0000-0000-000054080000}"/>
    <cellStyle name="Normal 14 2 2 5 3" xfId="2896" xr:uid="{00000000-0005-0000-0000-000055080000}"/>
    <cellStyle name="Normal 14 2 2 6" xfId="1506" xr:uid="{00000000-0005-0000-0000-000056080000}"/>
    <cellStyle name="Normal 14 2 2 6 2" xfId="3147" xr:uid="{00000000-0005-0000-0000-000057080000}"/>
    <cellStyle name="Normal 14 2 2 7" xfId="2036" xr:uid="{00000000-0005-0000-0000-000058080000}"/>
    <cellStyle name="Normal 14 2 2 7 2" xfId="3677" xr:uid="{00000000-0005-0000-0000-000059080000}"/>
    <cellStyle name="Normal 14 2 2 8" xfId="2348" xr:uid="{00000000-0005-0000-0000-00005A080000}"/>
    <cellStyle name="Normal 14 2 2 8 2" xfId="4095" xr:uid="{00000000-0005-0000-0000-00005B080000}"/>
    <cellStyle name="Normal 14 2 2 9" xfId="2624" xr:uid="{00000000-0005-0000-0000-00005C080000}"/>
    <cellStyle name="Normal 14 2 3" xfId="623" xr:uid="{00000000-0005-0000-0000-00005D080000}"/>
    <cellStyle name="Normal 14 2 3 2" xfId="746" xr:uid="{00000000-0005-0000-0000-00005E080000}"/>
    <cellStyle name="Normal 14 2 3 2 2" xfId="975" xr:uid="{00000000-0005-0000-0000-00005F080000}"/>
    <cellStyle name="Normal 14 2 3 2 2 2" xfId="1428" xr:uid="{00000000-0005-0000-0000-000060080000}"/>
    <cellStyle name="Normal 14 2 3 2 2 2 2" xfId="1937" xr:uid="{00000000-0005-0000-0000-000061080000}"/>
    <cellStyle name="Normal 14 2 3 2 2 2 2 2" xfId="3578" xr:uid="{00000000-0005-0000-0000-000062080000}"/>
    <cellStyle name="Normal 14 2 3 2 2 2 3" xfId="3074" xr:uid="{00000000-0005-0000-0000-000063080000}"/>
    <cellStyle name="Normal 14 2 3 2 2 3" xfId="1684" xr:uid="{00000000-0005-0000-0000-000064080000}"/>
    <cellStyle name="Normal 14 2 3 2 2 3 2" xfId="3325" xr:uid="{00000000-0005-0000-0000-000065080000}"/>
    <cellStyle name="Normal 14 2 3 2 2 4" xfId="2217" xr:uid="{00000000-0005-0000-0000-000066080000}"/>
    <cellStyle name="Normal 14 2 3 2 2 4 2" xfId="3858" xr:uid="{00000000-0005-0000-0000-000067080000}"/>
    <cellStyle name="Normal 14 2 3 2 2 5" xfId="2527" xr:uid="{00000000-0005-0000-0000-000068080000}"/>
    <cellStyle name="Normal 14 2 3 2 2 5 2" xfId="4096" xr:uid="{00000000-0005-0000-0000-000069080000}"/>
    <cellStyle name="Normal 14 2 3 2 2 6" xfId="2803" xr:uid="{00000000-0005-0000-0000-00006A080000}"/>
    <cellStyle name="Normal 14 2 3 2 3" xfId="900" xr:uid="{00000000-0005-0000-0000-00006B080000}"/>
    <cellStyle name="Normal 14 2 3 2 3 2" xfId="1353" xr:uid="{00000000-0005-0000-0000-00006C080000}"/>
    <cellStyle name="Normal 14 2 3 2 3 2 2" xfId="1862" xr:uid="{00000000-0005-0000-0000-00006D080000}"/>
    <cellStyle name="Normal 14 2 3 2 3 2 2 2" xfId="3503" xr:uid="{00000000-0005-0000-0000-00006E080000}"/>
    <cellStyle name="Normal 14 2 3 2 3 2 3" xfId="2999" xr:uid="{00000000-0005-0000-0000-00006F080000}"/>
    <cellStyle name="Normal 14 2 3 2 3 3" xfId="1609" xr:uid="{00000000-0005-0000-0000-000070080000}"/>
    <cellStyle name="Normal 14 2 3 2 3 3 2" xfId="3250" xr:uid="{00000000-0005-0000-0000-000071080000}"/>
    <cellStyle name="Normal 14 2 3 2 3 4" xfId="2142" xr:uid="{00000000-0005-0000-0000-000072080000}"/>
    <cellStyle name="Normal 14 2 3 2 3 4 2" xfId="3783" xr:uid="{00000000-0005-0000-0000-000073080000}"/>
    <cellStyle name="Normal 14 2 3 2 3 5" xfId="2452" xr:uid="{00000000-0005-0000-0000-000074080000}"/>
    <cellStyle name="Normal 14 2 3 2 3 5 2" xfId="4097" xr:uid="{00000000-0005-0000-0000-000075080000}"/>
    <cellStyle name="Normal 14 2 3 2 3 6" xfId="2728" xr:uid="{00000000-0005-0000-0000-000076080000}"/>
    <cellStyle name="Normal 14 2 3 2 4" xfId="1266" xr:uid="{00000000-0005-0000-0000-000077080000}"/>
    <cellStyle name="Normal 14 2 3 2 4 2" xfId="1775" xr:uid="{00000000-0005-0000-0000-000078080000}"/>
    <cellStyle name="Normal 14 2 3 2 4 2 2" xfId="3416" xr:uid="{00000000-0005-0000-0000-000079080000}"/>
    <cellStyle name="Normal 14 2 3 2 4 3" xfId="2912" xr:uid="{00000000-0005-0000-0000-00007A080000}"/>
    <cellStyle name="Normal 14 2 3 2 5" xfId="1522" xr:uid="{00000000-0005-0000-0000-00007B080000}"/>
    <cellStyle name="Normal 14 2 3 2 5 2" xfId="3163" xr:uid="{00000000-0005-0000-0000-00007C080000}"/>
    <cellStyle name="Normal 14 2 3 2 6" xfId="2055" xr:uid="{00000000-0005-0000-0000-00007D080000}"/>
    <cellStyle name="Normal 14 2 3 2 6 2" xfId="3696" xr:uid="{00000000-0005-0000-0000-00007E080000}"/>
    <cellStyle name="Normal 14 2 3 2 7" xfId="2365" xr:uid="{00000000-0005-0000-0000-00007F080000}"/>
    <cellStyle name="Normal 14 2 3 2 7 2" xfId="4098" xr:uid="{00000000-0005-0000-0000-000080080000}"/>
    <cellStyle name="Normal 14 2 3 2 8" xfId="2641" xr:uid="{00000000-0005-0000-0000-000081080000}"/>
    <cellStyle name="Normal 14 2 3 3" xfId="837" xr:uid="{00000000-0005-0000-0000-000082080000}"/>
    <cellStyle name="Normal 14 2 3 3 2" xfId="1317" xr:uid="{00000000-0005-0000-0000-000083080000}"/>
    <cellStyle name="Normal 14 2 3 3 2 2" xfId="1826" xr:uid="{00000000-0005-0000-0000-000084080000}"/>
    <cellStyle name="Normal 14 2 3 3 2 2 2" xfId="3467" xr:uid="{00000000-0005-0000-0000-000085080000}"/>
    <cellStyle name="Normal 14 2 3 3 2 3" xfId="2963" xr:uid="{00000000-0005-0000-0000-000086080000}"/>
    <cellStyle name="Normal 14 2 3 3 3" xfId="1573" xr:uid="{00000000-0005-0000-0000-000087080000}"/>
    <cellStyle name="Normal 14 2 3 3 3 2" xfId="3214" xr:uid="{00000000-0005-0000-0000-000088080000}"/>
    <cellStyle name="Normal 14 2 3 3 4" xfId="2106" xr:uid="{00000000-0005-0000-0000-000089080000}"/>
    <cellStyle name="Normal 14 2 3 3 4 2" xfId="3747" xr:uid="{00000000-0005-0000-0000-00008A080000}"/>
    <cellStyle name="Normal 14 2 3 3 5" xfId="2416" xr:uid="{00000000-0005-0000-0000-00008B080000}"/>
    <cellStyle name="Normal 14 2 3 3 5 2" xfId="4099" xr:uid="{00000000-0005-0000-0000-00008C080000}"/>
    <cellStyle name="Normal 14 2 3 3 6" xfId="2692" xr:uid="{00000000-0005-0000-0000-00008D080000}"/>
    <cellStyle name="Normal 14 2 3 4" xfId="950" xr:uid="{00000000-0005-0000-0000-00008E080000}"/>
    <cellStyle name="Normal 14 2 3 4 2" xfId="1403" xr:uid="{00000000-0005-0000-0000-00008F080000}"/>
    <cellStyle name="Normal 14 2 3 4 2 2" xfId="1912" xr:uid="{00000000-0005-0000-0000-000090080000}"/>
    <cellStyle name="Normal 14 2 3 4 2 2 2" xfId="3553" xr:uid="{00000000-0005-0000-0000-000091080000}"/>
    <cellStyle name="Normal 14 2 3 4 2 3" xfId="3049" xr:uid="{00000000-0005-0000-0000-000092080000}"/>
    <cellStyle name="Normal 14 2 3 4 3" xfId="1659" xr:uid="{00000000-0005-0000-0000-000093080000}"/>
    <cellStyle name="Normal 14 2 3 4 3 2" xfId="3300" xr:uid="{00000000-0005-0000-0000-000094080000}"/>
    <cellStyle name="Normal 14 2 3 4 4" xfId="2192" xr:uid="{00000000-0005-0000-0000-000095080000}"/>
    <cellStyle name="Normal 14 2 3 4 4 2" xfId="3833" xr:uid="{00000000-0005-0000-0000-000096080000}"/>
    <cellStyle name="Normal 14 2 3 4 5" xfId="2502" xr:uid="{00000000-0005-0000-0000-000097080000}"/>
    <cellStyle name="Normal 14 2 3 4 5 2" xfId="4100" xr:uid="{00000000-0005-0000-0000-000098080000}"/>
    <cellStyle name="Normal 14 2 3 4 6" xfId="2778" xr:uid="{00000000-0005-0000-0000-000099080000}"/>
    <cellStyle name="Normal 14 2 3 5" xfId="1241" xr:uid="{00000000-0005-0000-0000-00009A080000}"/>
    <cellStyle name="Normal 14 2 3 5 2" xfId="1750" xr:uid="{00000000-0005-0000-0000-00009B080000}"/>
    <cellStyle name="Normal 14 2 3 5 2 2" xfId="3391" xr:uid="{00000000-0005-0000-0000-00009C080000}"/>
    <cellStyle name="Normal 14 2 3 5 3" xfId="2887" xr:uid="{00000000-0005-0000-0000-00009D080000}"/>
    <cellStyle name="Normal 14 2 3 6" xfId="1497" xr:uid="{00000000-0005-0000-0000-00009E080000}"/>
    <cellStyle name="Normal 14 2 3 6 2" xfId="3138" xr:uid="{00000000-0005-0000-0000-00009F080000}"/>
    <cellStyle name="Normal 14 2 3 7" xfId="2027" xr:uid="{00000000-0005-0000-0000-0000A0080000}"/>
    <cellStyle name="Normal 14 2 3 7 2" xfId="3668" xr:uid="{00000000-0005-0000-0000-0000A1080000}"/>
    <cellStyle name="Normal 14 2 3 8" xfId="2339" xr:uid="{00000000-0005-0000-0000-0000A2080000}"/>
    <cellStyle name="Normal 14 2 3 8 2" xfId="4101" xr:uid="{00000000-0005-0000-0000-0000A3080000}"/>
    <cellStyle name="Normal 14 2 3 9" xfId="2615" xr:uid="{00000000-0005-0000-0000-0000A4080000}"/>
    <cellStyle name="Normal 14 2 4" xfId="756" xr:uid="{00000000-0005-0000-0000-0000A5080000}"/>
    <cellStyle name="Normal 14 2 4 2" xfId="985" xr:uid="{00000000-0005-0000-0000-0000A6080000}"/>
    <cellStyle name="Normal 14 2 4 2 2" xfId="1438" xr:uid="{00000000-0005-0000-0000-0000A7080000}"/>
    <cellStyle name="Normal 14 2 4 2 2 2" xfId="1947" xr:uid="{00000000-0005-0000-0000-0000A8080000}"/>
    <cellStyle name="Normal 14 2 4 2 2 2 2" xfId="3588" xr:uid="{00000000-0005-0000-0000-0000A9080000}"/>
    <cellStyle name="Normal 14 2 4 2 2 3" xfId="3084" xr:uid="{00000000-0005-0000-0000-0000AA080000}"/>
    <cellStyle name="Normal 14 2 4 2 3" xfId="1694" xr:uid="{00000000-0005-0000-0000-0000AB080000}"/>
    <cellStyle name="Normal 14 2 4 2 3 2" xfId="3335" xr:uid="{00000000-0005-0000-0000-0000AC080000}"/>
    <cellStyle name="Normal 14 2 4 2 4" xfId="2227" xr:uid="{00000000-0005-0000-0000-0000AD080000}"/>
    <cellStyle name="Normal 14 2 4 2 4 2" xfId="3868" xr:uid="{00000000-0005-0000-0000-0000AE080000}"/>
    <cellStyle name="Normal 14 2 4 2 5" xfId="2537" xr:uid="{00000000-0005-0000-0000-0000AF080000}"/>
    <cellStyle name="Normal 14 2 4 2 5 2" xfId="4102" xr:uid="{00000000-0005-0000-0000-0000B0080000}"/>
    <cellStyle name="Normal 14 2 4 2 6" xfId="2813" xr:uid="{00000000-0005-0000-0000-0000B1080000}"/>
    <cellStyle name="Normal 14 2 4 3" xfId="910" xr:uid="{00000000-0005-0000-0000-0000B2080000}"/>
    <cellStyle name="Normal 14 2 4 3 2" xfId="1363" xr:uid="{00000000-0005-0000-0000-0000B3080000}"/>
    <cellStyle name="Normal 14 2 4 3 2 2" xfId="1872" xr:uid="{00000000-0005-0000-0000-0000B4080000}"/>
    <cellStyle name="Normal 14 2 4 3 2 2 2" xfId="3513" xr:uid="{00000000-0005-0000-0000-0000B5080000}"/>
    <cellStyle name="Normal 14 2 4 3 2 3" xfId="3009" xr:uid="{00000000-0005-0000-0000-0000B6080000}"/>
    <cellStyle name="Normal 14 2 4 3 3" xfId="1619" xr:uid="{00000000-0005-0000-0000-0000B7080000}"/>
    <cellStyle name="Normal 14 2 4 3 3 2" xfId="3260" xr:uid="{00000000-0005-0000-0000-0000B8080000}"/>
    <cellStyle name="Normal 14 2 4 3 4" xfId="2152" xr:uid="{00000000-0005-0000-0000-0000B9080000}"/>
    <cellStyle name="Normal 14 2 4 3 4 2" xfId="3793" xr:uid="{00000000-0005-0000-0000-0000BA080000}"/>
    <cellStyle name="Normal 14 2 4 3 5" xfId="2462" xr:uid="{00000000-0005-0000-0000-0000BB080000}"/>
    <cellStyle name="Normal 14 2 4 3 5 2" xfId="4103" xr:uid="{00000000-0005-0000-0000-0000BC080000}"/>
    <cellStyle name="Normal 14 2 4 3 6" xfId="2738" xr:uid="{00000000-0005-0000-0000-0000BD080000}"/>
    <cellStyle name="Normal 14 2 4 4" xfId="1276" xr:uid="{00000000-0005-0000-0000-0000BE080000}"/>
    <cellStyle name="Normal 14 2 4 4 2" xfId="1785" xr:uid="{00000000-0005-0000-0000-0000BF080000}"/>
    <cellStyle name="Normal 14 2 4 4 2 2" xfId="3426" xr:uid="{00000000-0005-0000-0000-0000C0080000}"/>
    <cellStyle name="Normal 14 2 4 4 3" xfId="2922" xr:uid="{00000000-0005-0000-0000-0000C1080000}"/>
    <cellStyle name="Normal 14 2 4 5" xfId="1532" xr:uid="{00000000-0005-0000-0000-0000C2080000}"/>
    <cellStyle name="Normal 14 2 4 5 2" xfId="3173" xr:uid="{00000000-0005-0000-0000-0000C3080000}"/>
    <cellStyle name="Normal 14 2 4 6" xfId="2065" xr:uid="{00000000-0005-0000-0000-0000C4080000}"/>
    <cellStyle name="Normal 14 2 4 6 2" xfId="3706" xr:uid="{00000000-0005-0000-0000-0000C5080000}"/>
    <cellStyle name="Normal 14 2 4 7" xfId="2375" xr:uid="{00000000-0005-0000-0000-0000C6080000}"/>
    <cellStyle name="Normal 14 2 4 7 2" xfId="4104" xr:uid="{00000000-0005-0000-0000-0000C7080000}"/>
    <cellStyle name="Normal 14 2 4 8" xfId="2651" xr:uid="{00000000-0005-0000-0000-0000C8080000}"/>
    <cellStyle name="Normal 14 2 5" xfId="825" xr:uid="{00000000-0005-0000-0000-0000C9080000}"/>
    <cellStyle name="Normal 14 2 5 2" xfId="1305" xr:uid="{00000000-0005-0000-0000-0000CA080000}"/>
    <cellStyle name="Normal 14 2 5 2 2" xfId="1814" xr:uid="{00000000-0005-0000-0000-0000CB080000}"/>
    <cellStyle name="Normal 14 2 5 2 2 2" xfId="3455" xr:uid="{00000000-0005-0000-0000-0000CC080000}"/>
    <cellStyle name="Normal 14 2 5 2 3" xfId="2951" xr:uid="{00000000-0005-0000-0000-0000CD080000}"/>
    <cellStyle name="Normal 14 2 5 3" xfId="1561" xr:uid="{00000000-0005-0000-0000-0000CE080000}"/>
    <cellStyle name="Normal 14 2 5 3 2" xfId="3202" xr:uid="{00000000-0005-0000-0000-0000CF080000}"/>
    <cellStyle name="Normal 14 2 5 4" xfId="2094" xr:uid="{00000000-0005-0000-0000-0000D0080000}"/>
    <cellStyle name="Normal 14 2 5 4 2" xfId="3735" xr:uid="{00000000-0005-0000-0000-0000D1080000}"/>
    <cellStyle name="Normal 14 2 5 5" xfId="2404" xr:uid="{00000000-0005-0000-0000-0000D2080000}"/>
    <cellStyle name="Normal 14 2 5 5 2" xfId="4105" xr:uid="{00000000-0005-0000-0000-0000D3080000}"/>
    <cellStyle name="Normal 14 2 5 6" xfId="2680" xr:uid="{00000000-0005-0000-0000-0000D4080000}"/>
    <cellStyle name="Normal 14 2 6" xfId="938" xr:uid="{00000000-0005-0000-0000-0000D5080000}"/>
    <cellStyle name="Normal 14 2 6 2" xfId="1391" xr:uid="{00000000-0005-0000-0000-0000D6080000}"/>
    <cellStyle name="Normal 14 2 6 2 2" xfId="1900" xr:uid="{00000000-0005-0000-0000-0000D7080000}"/>
    <cellStyle name="Normal 14 2 6 2 2 2" xfId="3541" xr:uid="{00000000-0005-0000-0000-0000D8080000}"/>
    <cellStyle name="Normal 14 2 6 2 3" xfId="3037" xr:uid="{00000000-0005-0000-0000-0000D9080000}"/>
    <cellStyle name="Normal 14 2 6 3" xfId="1647" xr:uid="{00000000-0005-0000-0000-0000DA080000}"/>
    <cellStyle name="Normal 14 2 6 3 2" xfId="3288" xr:uid="{00000000-0005-0000-0000-0000DB080000}"/>
    <cellStyle name="Normal 14 2 6 4" xfId="2180" xr:uid="{00000000-0005-0000-0000-0000DC080000}"/>
    <cellStyle name="Normal 14 2 6 4 2" xfId="3821" xr:uid="{00000000-0005-0000-0000-0000DD080000}"/>
    <cellStyle name="Normal 14 2 6 5" xfId="2490" xr:uid="{00000000-0005-0000-0000-0000DE080000}"/>
    <cellStyle name="Normal 14 2 6 5 2" xfId="4106" xr:uid="{00000000-0005-0000-0000-0000DF080000}"/>
    <cellStyle name="Normal 14 2 6 6" xfId="2766" xr:uid="{00000000-0005-0000-0000-0000E0080000}"/>
    <cellStyle name="Normal 14 2 7" xfId="1216" xr:uid="{00000000-0005-0000-0000-0000E1080000}"/>
    <cellStyle name="Normal 14 2 7 2" xfId="1727" xr:uid="{00000000-0005-0000-0000-0000E2080000}"/>
    <cellStyle name="Normal 14 2 7 2 2" xfId="3368" xr:uid="{00000000-0005-0000-0000-0000E3080000}"/>
    <cellStyle name="Normal 14 2 7 3" xfId="2864" xr:uid="{00000000-0005-0000-0000-0000E4080000}"/>
    <cellStyle name="Normal 14 2 8" xfId="1474" xr:uid="{00000000-0005-0000-0000-0000E5080000}"/>
    <cellStyle name="Normal 14 2 8 2" xfId="3115" xr:uid="{00000000-0005-0000-0000-0000E6080000}"/>
    <cellStyle name="Normal 14 2 9" xfId="2001" xr:uid="{00000000-0005-0000-0000-0000E7080000}"/>
    <cellStyle name="Normal 14 2 9 2" xfId="3642" xr:uid="{00000000-0005-0000-0000-0000E8080000}"/>
    <cellStyle name="Normal 14 3" xfId="645" xr:uid="{00000000-0005-0000-0000-0000E9080000}"/>
    <cellStyle name="Normal 14 3 2" xfId="762" xr:uid="{00000000-0005-0000-0000-0000EA080000}"/>
    <cellStyle name="Normal 14 3 2 2" xfId="991" xr:uid="{00000000-0005-0000-0000-0000EB080000}"/>
    <cellStyle name="Normal 14 3 2 2 2" xfId="1444" xr:uid="{00000000-0005-0000-0000-0000EC080000}"/>
    <cellStyle name="Normal 14 3 2 2 2 2" xfId="1953" xr:uid="{00000000-0005-0000-0000-0000ED080000}"/>
    <cellStyle name="Normal 14 3 2 2 2 2 2" xfId="3594" xr:uid="{00000000-0005-0000-0000-0000EE080000}"/>
    <cellStyle name="Normal 14 3 2 2 2 3" xfId="3090" xr:uid="{00000000-0005-0000-0000-0000EF080000}"/>
    <cellStyle name="Normal 14 3 2 2 3" xfId="1700" xr:uid="{00000000-0005-0000-0000-0000F0080000}"/>
    <cellStyle name="Normal 14 3 2 2 3 2" xfId="3341" xr:uid="{00000000-0005-0000-0000-0000F1080000}"/>
    <cellStyle name="Normal 14 3 2 2 4" xfId="2233" xr:uid="{00000000-0005-0000-0000-0000F2080000}"/>
    <cellStyle name="Normal 14 3 2 2 4 2" xfId="3874" xr:uid="{00000000-0005-0000-0000-0000F3080000}"/>
    <cellStyle name="Normal 14 3 2 2 5" xfId="2543" xr:uid="{00000000-0005-0000-0000-0000F4080000}"/>
    <cellStyle name="Normal 14 3 2 2 5 2" xfId="4107" xr:uid="{00000000-0005-0000-0000-0000F5080000}"/>
    <cellStyle name="Normal 14 3 2 2 6" xfId="2819" xr:uid="{00000000-0005-0000-0000-0000F6080000}"/>
    <cellStyle name="Normal 14 3 2 3" xfId="916" xr:uid="{00000000-0005-0000-0000-0000F7080000}"/>
    <cellStyle name="Normal 14 3 2 3 2" xfId="1369" xr:uid="{00000000-0005-0000-0000-0000F8080000}"/>
    <cellStyle name="Normal 14 3 2 3 2 2" xfId="1878" xr:uid="{00000000-0005-0000-0000-0000F9080000}"/>
    <cellStyle name="Normal 14 3 2 3 2 2 2" xfId="3519" xr:uid="{00000000-0005-0000-0000-0000FA080000}"/>
    <cellStyle name="Normal 14 3 2 3 2 3" xfId="3015" xr:uid="{00000000-0005-0000-0000-0000FB080000}"/>
    <cellStyle name="Normal 14 3 2 3 3" xfId="1625" xr:uid="{00000000-0005-0000-0000-0000FC080000}"/>
    <cellStyle name="Normal 14 3 2 3 3 2" xfId="3266" xr:uid="{00000000-0005-0000-0000-0000FD080000}"/>
    <cellStyle name="Normal 14 3 2 3 4" xfId="2158" xr:uid="{00000000-0005-0000-0000-0000FE080000}"/>
    <cellStyle name="Normal 14 3 2 3 4 2" xfId="3799" xr:uid="{00000000-0005-0000-0000-0000FF080000}"/>
    <cellStyle name="Normal 14 3 2 3 5" xfId="2468" xr:uid="{00000000-0005-0000-0000-000000090000}"/>
    <cellStyle name="Normal 14 3 2 3 5 2" xfId="4108" xr:uid="{00000000-0005-0000-0000-000001090000}"/>
    <cellStyle name="Normal 14 3 2 3 6" xfId="2744" xr:uid="{00000000-0005-0000-0000-000002090000}"/>
    <cellStyle name="Normal 14 3 2 4" xfId="1282" xr:uid="{00000000-0005-0000-0000-000003090000}"/>
    <cellStyle name="Normal 14 3 2 4 2" xfId="1791" xr:uid="{00000000-0005-0000-0000-000004090000}"/>
    <cellStyle name="Normal 14 3 2 4 2 2" xfId="3432" xr:uid="{00000000-0005-0000-0000-000005090000}"/>
    <cellStyle name="Normal 14 3 2 4 3" xfId="2928" xr:uid="{00000000-0005-0000-0000-000006090000}"/>
    <cellStyle name="Normal 14 3 2 5" xfId="1538" xr:uid="{00000000-0005-0000-0000-000007090000}"/>
    <cellStyle name="Normal 14 3 2 5 2" xfId="3179" xr:uid="{00000000-0005-0000-0000-000008090000}"/>
    <cellStyle name="Normal 14 3 2 6" xfId="2071" xr:uid="{00000000-0005-0000-0000-000009090000}"/>
    <cellStyle name="Normal 14 3 2 6 2" xfId="3712" xr:uid="{00000000-0005-0000-0000-00000A090000}"/>
    <cellStyle name="Normal 14 3 2 7" xfId="2381" xr:uid="{00000000-0005-0000-0000-00000B090000}"/>
    <cellStyle name="Normal 14 3 2 7 2" xfId="4109" xr:uid="{00000000-0005-0000-0000-00000C090000}"/>
    <cellStyle name="Normal 14 3 2 8" xfId="2657" xr:uid="{00000000-0005-0000-0000-00000D090000}"/>
    <cellStyle name="Normal 14 3 3" xfId="846" xr:uid="{00000000-0005-0000-0000-00000E090000}"/>
    <cellStyle name="Normal 14 3 3 2" xfId="1325" xr:uid="{00000000-0005-0000-0000-00000F090000}"/>
    <cellStyle name="Normal 14 3 3 2 2" xfId="1834" xr:uid="{00000000-0005-0000-0000-000010090000}"/>
    <cellStyle name="Normal 14 3 3 2 2 2" xfId="3475" xr:uid="{00000000-0005-0000-0000-000011090000}"/>
    <cellStyle name="Normal 14 3 3 2 3" xfId="2971" xr:uid="{00000000-0005-0000-0000-000012090000}"/>
    <cellStyle name="Normal 14 3 3 3" xfId="1581" xr:uid="{00000000-0005-0000-0000-000013090000}"/>
    <cellStyle name="Normal 14 3 3 3 2" xfId="3222" xr:uid="{00000000-0005-0000-0000-000014090000}"/>
    <cellStyle name="Normal 14 3 3 4" xfId="2114" xr:uid="{00000000-0005-0000-0000-000015090000}"/>
    <cellStyle name="Normal 14 3 3 4 2" xfId="3755" xr:uid="{00000000-0005-0000-0000-000016090000}"/>
    <cellStyle name="Normal 14 3 3 5" xfId="2424" xr:uid="{00000000-0005-0000-0000-000017090000}"/>
    <cellStyle name="Normal 14 3 3 5 2" xfId="4110" xr:uid="{00000000-0005-0000-0000-000018090000}"/>
    <cellStyle name="Normal 14 3 3 6" xfId="2700" xr:uid="{00000000-0005-0000-0000-000019090000}"/>
    <cellStyle name="Normal 14 3 4" xfId="958" xr:uid="{00000000-0005-0000-0000-00001A090000}"/>
    <cellStyle name="Normal 14 3 4 2" xfId="1411" xr:uid="{00000000-0005-0000-0000-00001B090000}"/>
    <cellStyle name="Normal 14 3 4 2 2" xfId="1920" xr:uid="{00000000-0005-0000-0000-00001C090000}"/>
    <cellStyle name="Normal 14 3 4 2 2 2" xfId="3561" xr:uid="{00000000-0005-0000-0000-00001D090000}"/>
    <cellStyle name="Normal 14 3 4 2 3" xfId="3057" xr:uid="{00000000-0005-0000-0000-00001E090000}"/>
    <cellStyle name="Normal 14 3 4 3" xfId="1667" xr:uid="{00000000-0005-0000-0000-00001F090000}"/>
    <cellStyle name="Normal 14 3 4 3 2" xfId="3308" xr:uid="{00000000-0005-0000-0000-000020090000}"/>
    <cellStyle name="Normal 14 3 4 4" xfId="2200" xr:uid="{00000000-0005-0000-0000-000021090000}"/>
    <cellStyle name="Normal 14 3 4 4 2" xfId="3841" xr:uid="{00000000-0005-0000-0000-000022090000}"/>
    <cellStyle name="Normal 14 3 4 5" xfId="2510" xr:uid="{00000000-0005-0000-0000-000023090000}"/>
    <cellStyle name="Normal 14 3 4 5 2" xfId="4111" xr:uid="{00000000-0005-0000-0000-000024090000}"/>
    <cellStyle name="Normal 14 3 4 6" xfId="2786" xr:uid="{00000000-0005-0000-0000-000025090000}"/>
    <cellStyle name="Normal 14 3 5" xfId="1249" xr:uid="{00000000-0005-0000-0000-000026090000}"/>
    <cellStyle name="Normal 14 3 5 2" xfId="1758" xr:uid="{00000000-0005-0000-0000-000027090000}"/>
    <cellStyle name="Normal 14 3 5 2 2" xfId="3399" xr:uid="{00000000-0005-0000-0000-000028090000}"/>
    <cellStyle name="Normal 14 3 5 3" xfId="2895" xr:uid="{00000000-0005-0000-0000-000029090000}"/>
    <cellStyle name="Normal 14 3 6" xfId="1505" xr:uid="{00000000-0005-0000-0000-00002A090000}"/>
    <cellStyle name="Normal 14 3 6 2" xfId="3146" xr:uid="{00000000-0005-0000-0000-00002B090000}"/>
    <cellStyle name="Normal 14 3 7" xfId="2035" xr:uid="{00000000-0005-0000-0000-00002C090000}"/>
    <cellStyle name="Normal 14 3 7 2" xfId="3676" xr:uid="{00000000-0005-0000-0000-00002D090000}"/>
    <cellStyle name="Normal 14 3 8" xfId="2347" xr:uid="{00000000-0005-0000-0000-00002E090000}"/>
    <cellStyle name="Normal 14 3 8 2" xfId="4112" xr:uid="{00000000-0005-0000-0000-00002F090000}"/>
    <cellStyle name="Normal 14 3 9" xfId="2623" xr:uid="{00000000-0005-0000-0000-000030090000}"/>
    <cellStyle name="Normal 14 4" xfId="617" xr:uid="{00000000-0005-0000-0000-000031090000}"/>
    <cellStyle name="Normal 14 4 2" xfId="751" xr:uid="{00000000-0005-0000-0000-000032090000}"/>
    <cellStyle name="Normal 14 4 2 2" xfId="980" xr:uid="{00000000-0005-0000-0000-000033090000}"/>
    <cellStyle name="Normal 14 4 2 2 2" xfId="1433" xr:uid="{00000000-0005-0000-0000-000034090000}"/>
    <cellStyle name="Normal 14 4 2 2 2 2" xfId="1942" xr:uid="{00000000-0005-0000-0000-000035090000}"/>
    <cellStyle name="Normal 14 4 2 2 2 2 2" xfId="3583" xr:uid="{00000000-0005-0000-0000-000036090000}"/>
    <cellStyle name="Normal 14 4 2 2 2 3" xfId="3079" xr:uid="{00000000-0005-0000-0000-000037090000}"/>
    <cellStyle name="Normal 14 4 2 2 3" xfId="1689" xr:uid="{00000000-0005-0000-0000-000038090000}"/>
    <cellStyle name="Normal 14 4 2 2 3 2" xfId="3330" xr:uid="{00000000-0005-0000-0000-000039090000}"/>
    <cellStyle name="Normal 14 4 2 2 4" xfId="2222" xr:uid="{00000000-0005-0000-0000-00003A090000}"/>
    <cellStyle name="Normal 14 4 2 2 4 2" xfId="3863" xr:uid="{00000000-0005-0000-0000-00003B090000}"/>
    <cellStyle name="Normal 14 4 2 2 5" xfId="2532" xr:uid="{00000000-0005-0000-0000-00003C090000}"/>
    <cellStyle name="Normal 14 4 2 2 5 2" xfId="4113" xr:uid="{00000000-0005-0000-0000-00003D090000}"/>
    <cellStyle name="Normal 14 4 2 2 6" xfId="2808" xr:uid="{00000000-0005-0000-0000-00003E090000}"/>
    <cellStyle name="Normal 14 4 2 3" xfId="905" xr:uid="{00000000-0005-0000-0000-00003F090000}"/>
    <cellStyle name="Normal 14 4 2 3 2" xfId="1358" xr:uid="{00000000-0005-0000-0000-000040090000}"/>
    <cellStyle name="Normal 14 4 2 3 2 2" xfId="1867" xr:uid="{00000000-0005-0000-0000-000041090000}"/>
    <cellStyle name="Normal 14 4 2 3 2 2 2" xfId="3508" xr:uid="{00000000-0005-0000-0000-000042090000}"/>
    <cellStyle name="Normal 14 4 2 3 2 3" xfId="3004" xr:uid="{00000000-0005-0000-0000-000043090000}"/>
    <cellStyle name="Normal 14 4 2 3 3" xfId="1614" xr:uid="{00000000-0005-0000-0000-000044090000}"/>
    <cellStyle name="Normal 14 4 2 3 3 2" xfId="3255" xr:uid="{00000000-0005-0000-0000-000045090000}"/>
    <cellStyle name="Normal 14 4 2 3 4" xfId="2147" xr:uid="{00000000-0005-0000-0000-000046090000}"/>
    <cellStyle name="Normal 14 4 2 3 4 2" xfId="3788" xr:uid="{00000000-0005-0000-0000-000047090000}"/>
    <cellStyle name="Normal 14 4 2 3 5" xfId="2457" xr:uid="{00000000-0005-0000-0000-000048090000}"/>
    <cellStyle name="Normal 14 4 2 3 5 2" xfId="4114" xr:uid="{00000000-0005-0000-0000-000049090000}"/>
    <cellStyle name="Normal 14 4 2 3 6" xfId="2733" xr:uid="{00000000-0005-0000-0000-00004A090000}"/>
    <cellStyle name="Normal 14 4 2 4" xfId="1271" xr:uid="{00000000-0005-0000-0000-00004B090000}"/>
    <cellStyle name="Normal 14 4 2 4 2" xfId="1780" xr:uid="{00000000-0005-0000-0000-00004C090000}"/>
    <cellStyle name="Normal 14 4 2 4 2 2" xfId="3421" xr:uid="{00000000-0005-0000-0000-00004D090000}"/>
    <cellStyle name="Normal 14 4 2 4 3" xfId="2917" xr:uid="{00000000-0005-0000-0000-00004E090000}"/>
    <cellStyle name="Normal 14 4 2 5" xfId="1527" xr:uid="{00000000-0005-0000-0000-00004F090000}"/>
    <cellStyle name="Normal 14 4 2 5 2" xfId="3168" xr:uid="{00000000-0005-0000-0000-000050090000}"/>
    <cellStyle name="Normal 14 4 2 6" xfId="2060" xr:uid="{00000000-0005-0000-0000-000051090000}"/>
    <cellStyle name="Normal 14 4 2 6 2" xfId="3701" xr:uid="{00000000-0005-0000-0000-000052090000}"/>
    <cellStyle name="Normal 14 4 2 7" xfId="2370" xr:uid="{00000000-0005-0000-0000-000053090000}"/>
    <cellStyle name="Normal 14 4 2 7 2" xfId="4115" xr:uid="{00000000-0005-0000-0000-000054090000}"/>
    <cellStyle name="Normal 14 4 2 8" xfId="2646" xr:uid="{00000000-0005-0000-0000-000055090000}"/>
    <cellStyle name="Normal 14 4 3" xfId="831" xr:uid="{00000000-0005-0000-0000-000056090000}"/>
    <cellStyle name="Normal 14 4 3 2" xfId="1311" xr:uid="{00000000-0005-0000-0000-000057090000}"/>
    <cellStyle name="Normal 14 4 3 2 2" xfId="1820" xr:uid="{00000000-0005-0000-0000-000058090000}"/>
    <cellStyle name="Normal 14 4 3 2 2 2" xfId="3461" xr:uid="{00000000-0005-0000-0000-000059090000}"/>
    <cellStyle name="Normal 14 4 3 2 3" xfId="2957" xr:uid="{00000000-0005-0000-0000-00005A090000}"/>
    <cellStyle name="Normal 14 4 3 3" xfId="1567" xr:uid="{00000000-0005-0000-0000-00005B090000}"/>
    <cellStyle name="Normal 14 4 3 3 2" xfId="3208" xr:uid="{00000000-0005-0000-0000-00005C090000}"/>
    <cellStyle name="Normal 14 4 3 4" xfId="2100" xr:uid="{00000000-0005-0000-0000-00005D090000}"/>
    <cellStyle name="Normal 14 4 3 4 2" xfId="3741" xr:uid="{00000000-0005-0000-0000-00005E090000}"/>
    <cellStyle name="Normal 14 4 3 5" xfId="2410" xr:uid="{00000000-0005-0000-0000-00005F090000}"/>
    <cellStyle name="Normal 14 4 3 5 2" xfId="4116" xr:uid="{00000000-0005-0000-0000-000060090000}"/>
    <cellStyle name="Normal 14 4 3 6" xfId="2686" xr:uid="{00000000-0005-0000-0000-000061090000}"/>
    <cellStyle name="Normal 14 4 4" xfId="944" xr:uid="{00000000-0005-0000-0000-000062090000}"/>
    <cellStyle name="Normal 14 4 4 2" xfId="1397" xr:uid="{00000000-0005-0000-0000-000063090000}"/>
    <cellStyle name="Normal 14 4 4 2 2" xfId="1906" xr:uid="{00000000-0005-0000-0000-000064090000}"/>
    <cellStyle name="Normal 14 4 4 2 2 2" xfId="3547" xr:uid="{00000000-0005-0000-0000-000065090000}"/>
    <cellStyle name="Normal 14 4 4 2 3" xfId="3043" xr:uid="{00000000-0005-0000-0000-000066090000}"/>
    <cellStyle name="Normal 14 4 4 3" xfId="1653" xr:uid="{00000000-0005-0000-0000-000067090000}"/>
    <cellStyle name="Normal 14 4 4 3 2" xfId="3294" xr:uid="{00000000-0005-0000-0000-000068090000}"/>
    <cellStyle name="Normal 14 4 4 4" xfId="2186" xr:uid="{00000000-0005-0000-0000-000069090000}"/>
    <cellStyle name="Normal 14 4 4 4 2" xfId="3827" xr:uid="{00000000-0005-0000-0000-00006A090000}"/>
    <cellStyle name="Normal 14 4 4 5" xfId="2496" xr:uid="{00000000-0005-0000-0000-00006B090000}"/>
    <cellStyle name="Normal 14 4 4 5 2" xfId="4117" xr:uid="{00000000-0005-0000-0000-00006C090000}"/>
    <cellStyle name="Normal 14 4 4 6" xfId="2772" xr:uid="{00000000-0005-0000-0000-00006D090000}"/>
    <cellStyle name="Normal 14 4 5" xfId="1235" xr:uid="{00000000-0005-0000-0000-00006E090000}"/>
    <cellStyle name="Normal 14 4 5 2" xfId="1744" xr:uid="{00000000-0005-0000-0000-00006F090000}"/>
    <cellStyle name="Normal 14 4 5 2 2" xfId="3385" xr:uid="{00000000-0005-0000-0000-000070090000}"/>
    <cellStyle name="Normal 14 4 5 3" xfId="2881" xr:uid="{00000000-0005-0000-0000-000071090000}"/>
    <cellStyle name="Normal 14 4 6" xfId="1491" xr:uid="{00000000-0005-0000-0000-000072090000}"/>
    <cellStyle name="Normal 14 4 6 2" xfId="3132" xr:uid="{00000000-0005-0000-0000-000073090000}"/>
    <cellStyle name="Normal 14 4 7" xfId="2021" xr:uid="{00000000-0005-0000-0000-000074090000}"/>
    <cellStyle name="Normal 14 4 7 2" xfId="3662" xr:uid="{00000000-0005-0000-0000-000075090000}"/>
    <cellStyle name="Normal 14 4 8" xfId="2333" xr:uid="{00000000-0005-0000-0000-000076090000}"/>
    <cellStyle name="Normal 14 4 8 2" xfId="4118" xr:uid="{00000000-0005-0000-0000-000077090000}"/>
    <cellStyle name="Normal 14 4 9" xfId="2609" xr:uid="{00000000-0005-0000-0000-000078090000}"/>
    <cellStyle name="Normal 14 5" xfId="688" xr:uid="{00000000-0005-0000-0000-000079090000}"/>
    <cellStyle name="Normal 14 6" xfId="747" xr:uid="{00000000-0005-0000-0000-00007A090000}"/>
    <cellStyle name="Normal 14 6 2" xfId="976" xr:uid="{00000000-0005-0000-0000-00007B090000}"/>
    <cellStyle name="Normal 14 6 2 2" xfId="1429" xr:uid="{00000000-0005-0000-0000-00007C090000}"/>
    <cellStyle name="Normal 14 6 2 2 2" xfId="1938" xr:uid="{00000000-0005-0000-0000-00007D090000}"/>
    <cellStyle name="Normal 14 6 2 2 2 2" xfId="3579" xr:uid="{00000000-0005-0000-0000-00007E090000}"/>
    <cellStyle name="Normal 14 6 2 2 3" xfId="3075" xr:uid="{00000000-0005-0000-0000-00007F090000}"/>
    <cellStyle name="Normal 14 6 2 3" xfId="1685" xr:uid="{00000000-0005-0000-0000-000080090000}"/>
    <cellStyle name="Normal 14 6 2 3 2" xfId="3326" xr:uid="{00000000-0005-0000-0000-000081090000}"/>
    <cellStyle name="Normal 14 6 2 4" xfId="2218" xr:uid="{00000000-0005-0000-0000-000082090000}"/>
    <cellStyle name="Normal 14 6 2 4 2" xfId="3859" xr:uid="{00000000-0005-0000-0000-000083090000}"/>
    <cellStyle name="Normal 14 6 2 5" xfId="2528" xr:uid="{00000000-0005-0000-0000-000084090000}"/>
    <cellStyle name="Normal 14 6 2 5 2" xfId="4119" xr:uid="{00000000-0005-0000-0000-000085090000}"/>
    <cellStyle name="Normal 14 6 2 6" xfId="2804" xr:uid="{00000000-0005-0000-0000-000086090000}"/>
    <cellStyle name="Normal 14 6 3" xfId="901" xr:uid="{00000000-0005-0000-0000-000087090000}"/>
    <cellStyle name="Normal 14 6 3 2" xfId="1354" xr:uid="{00000000-0005-0000-0000-000088090000}"/>
    <cellStyle name="Normal 14 6 3 2 2" xfId="1863" xr:uid="{00000000-0005-0000-0000-000089090000}"/>
    <cellStyle name="Normal 14 6 3 2 2 2" xfId="3504" xr:uid="{00000000-0005-0000-0000-00008A090000}"/>
    <cellStyle name="Normal 14 6 3 2 3" xfId="3000" xr:uid="{00000000-0005-0000-0000-00008B090000}"/>
    <cellStyle name="Normal 14 6 3 3" xfId="1610" xr:uid="{00000000-0005-0000-0000-00008C090000}"/>
    <cellStyle name="Normal 14 6 3 3 2" xfId="3251" xr:uid="{00000000-0005-0000-0000-00008D090000}"/>
    <cellStyle name="Normal 14 6 3 4" xfId="2143" xr:uid="{00000000-0005-0000-0000-00008E090000}"/>
    <cellStyle name="Normal 14 6 3 4 2" xfId="3784" xr:uid="{00000000-0005-0000-0000-00008F090000}"/>
    <cellStyle name="Normal 14 6 3 5" xfId="2453" xr:uid="{00000000-0005-0000-0000-000090090000}"/>
    <cellStyle name="Normal 14 6 3 5 2" xfId="4120" xr:uid="{00000000-0005-0000-0000-000091090000}"/>
    <cellStyle name="Normal 14 6 3 6" xfId="2729" xr:uid="{00000000-0005-0000-0000-000092090000}"/>
    <cellStyle name="Normal 14 6 4" xfId="1267" xr:uid="{00000000-0005-0000-0000-000093090000}"/>
    <cellStyle name="Normal 14 6 4 2" xfId="1776" xr:uid="{00000000-0005-0000-0000-000094090000}"/>
    <cellStyle name="Normal 14 6 4 2 2" xfId="3417" xr:uid="{00000000-0005-0000-0000-000095090000}"/>
    <cellStyle name="Normal 14 6 4 3" xfId="2913" xr:uid="{00000000-0005-0000-0000-000096090000}"/>
    <cellStyle name="Normal 14 6 5" xfId="1523" xr:uid="{00000000-0005-0000-0000-000097090000}"/>
    <cellStyle name="Normal 14 6 5 2" xfId="3164" xr:uid="{00000000-0005-0000-0000-000098090000}"/>
    <cellStyle name="Normal 14 6 6" xfId="2056" xr:uid="{00000000-0005-0000-0000-000099090000}"/>
    <cellStyle name="Normal 14 6 6 2" xfId="3697" xr:uid="{00000000-0005-0000-0000-00009A090000}"/>
    <cellStyle name="Normal 14 6 7" xfId="2366" xr:uid="{00000000-0005-0000-0000-00009B090000}"/>
    <cellStyle name="Normal 14 6 7 2" xfId="4121" xr:uid="{00000000-0005-0000-0000-00009C090000}"/>
    <cellStyle name="Normal 14 6 8" xfId="2642" xr:uid="{00000000-0005-0000-0000-00009D090000}"/>
    <cellStyle name="Normal 14 7" xfId="771" xr:uid="{00000000-0005-0000-0000-00009E090000}"/>
    <cellStyle name="Normal 14 7 2" xfId="1000" xr:uid="{00000000-0005-0000-0000-00009F090000}"/>
    <cellStyle name="Normal 14 7 2 2" xfId="1453" xr:uid="{00000000-0005-0000-0000-0000A0090000}"/>
    <cellStyle name="Normal 14 7 2 2 2" xfId="1962" xr:uid="{00000000-0005-0000-0000-0000A1090000}"/>
    <cellStyle name="Normal 14 7 2 2 2 2" xfId="3603" xr:uid="{00000000-0005-0000-0000-0000A2090000}"/>
    <cellStyle name="Normal 14 7 2 2 3" xfId="3099" xr:uid="{00000000-0005-0000-0000-0000A3090000}"/>
    <cellStyle name="Normal 14 7 2 3" xfId="1709" xr:uid="{00000000-0005-0000-0000-0000A4090000}"/>
    <cellStyle name="Normal 14 7 2 3 2" xfId="3350" xr:uid="{00000000-0005-0000-0000-0000A5090000}"/>
    <cellStyle name="Normal 14 7 2 4" xfId="2242" xr:uid="{00000000-0005-0000-0000-0000A6090000}"/>
    <cellStyle name="Normal 14 7 2 4 2" xfId="3883" xr:uid="{00000000-0005-0000-0000-0000A7090000}"/>
    <cellStyle name="Normal 14 7 2 5" xfId="2552" xr:uid="{00000000-0005-0000-0000-0000A8090000}"/>
    <cellStyle name="Normal 14 7 2 5 2" xfId="4122" xr:uid="{00000000-0005-0000-0000-0000A9090000}"/>
    <cellStyle name="Normal 14 7 2 6" xfId="2828" xr:uid="{00000000-0005-0000-0000-0000AA090000}"/>
    <cellStyle name="Normal 14 7 3" xfId="925" xr:uid="{00000000-0005-0000-0000-0000AB090000}"/>
    <cellStyle name="Normal 14 7 3 2" xfId="1378" xr:uid="{00000000-0005-0000-0000-0000AC090000}"/>
    <cellStyle name="Normal 14 7 3 2 2" xfId="1887" xr:uid="{00000000-0005-0000-0000-0000AD090000}"/>
    <cellStyle name="Normal 14 7 3 2 2 2" xfId="3528" xr:uid="{00000000-0005-0000-0000-0000AE090000}"/>
    <cellStyle name="Normal 14 7 3 2 3" xfId="3024" xr:uid="{00000000-0005-0000-0000-0000AF090000}"/>
    <cellStyle name="Normal 14 7 3 3" xfId="1634" xr:uid="{00000000-0005-0000-0000-0000B0090000}"/>
    <cellStyle name="Normal 14 7 3 3 2" xfId="3275" xr:uid="{00000000-0005-0000-0000-0000B1090000}"/>
    <cellStyle name="Normal 14 7 3 4" xfId="2167" xr:uid="{00000000-0005-0000-0000-0000B2090000}"/>
    <cellStyle name="Normal 14 7 3 4 2" xfId="3808" xr:uid="{00000000-0005-0000-0000-0000B3090000}"/>
    <cellStyle name="Normal 14 7 3 5" xfId="2477" xr:uid="{00000000-0005-0000-0000-0000B4090000}"/>
    <cellStyle name="Normal 14 7 3 5 2" xfId="4123" xr:uid="{00000000-0005-0000-0000-0000B5090000}"/>
    <cellStyle name="Normal 14 7 3 6" xfId="2753" xr:uid="{00000000-0005-0000-0000-0000B6090000}"/>
    <cellStyle name="Normal 14 7 4" xfId="1291" xr:uid="{00000000-0005-0000-0000-0000B7090000}"/>
    <cellStyle name="Normal 14 7 4 2" xfId="1800" xr:uid="{00000000-0005-0000-0000-0000B8090000}"/>
    <cellStyle name="Normal 14 7 4 2 2" xfId="3441" xr:uid="{00000000-0005-0000-0000-0000B9090000}"/>
    <cellStyle name="Normal 14 7 4 3" xfId="2937" xr:uid="{00000000-0005-0000-0000-0000BA090000}"/>
    <cellStyle name="Normal 14 7 5" xfId="1547" xr:uid="{00000000-0005-0000-0000-0000BB090000}"/>
    <cellStyle name="Normal 14 7 5 2" xfId="3188" xr:uid="{00000000-0005-0000-0000-0000BC090000}"/>
    <cellStyle name="Normal 14 7 6" xfId="2080" xr:uid="{00000000-0005-0000-0000-0000BD090000}"/>
    <cellStyle name="Normal 14 7 6 2" xfId="3721" xr:uid="{00000000-0005-0000-0000-0000BE090000}"/>
    <cellStyle name="Normal 14 7 7" xfId="2390" xr:uid="{00000000-0005-0000-0000-0000BF090000}"/>
    <cellStyle name="Normal 14 7 7 2" xfId="4124" xr:uid="{00000000-0005-0000-0000-0000C0090000}"/>
    <cellStyle name="Normal 14 7 8" xfId="2666" xr:uid="{00000000-0005-0000-0000-0000C1090000}"/>
    <cellStyle name="Normal 14 8" xfId="818" xr:uid="{00000000-0005-0000-0000-0000C2090000}"/>
    <cellStyle name="Normal 14 8 2" xfId="1298" xr:uid="{00000000-0005-0000-0000-0000C3090000}"/>
    <cellStyle name="Normal 14 8 2 2" xfId="1807" xr:uid="{00000000-0005-0000-0000-0000C4090000}"/>
    <cellStyle name="Normal 14 8 2 2 2" xfId="3448" xr:uid="{00000000-0005-0000-0000-0000C5090000}"/>
    <cellStyle name="Normal 14 8 2 3" xfId="2944" xr:uid="{00000000-0005-0000-0000-0000C6090000}"/>
    <cellStyle name="Normal 14 8 3" xfId="1554" xr:uid="{00000000-0005-0000-0000-0000C7090000}"/>
    <cellStyle name="Normal 14 8 3 2" xfId="3195" xr:uid="{00000000-0005-0000-0000-0000C8090000}"/>
    <cellStyle name="Normal 14 8 4" xfId="2087" xr:uid="{00000000-0005-0000-0000-0000C9090000}"/>
    <cellStyle name="Normal 14 8 4 2" xfId="3728" xr:uid="{00000000-0005-0000-0000-0000CA090000}"/>
    <cellStyle name="Normal 14 8 5" xfId="2397" xr:uid="{00000000-0005-0000-0000-0000CB090000}"/>
    <cellStyle name="Normal 14 8 5 2" xfId="4125" xr:uid="{00000000-0005-0000-0000-0000CC090000}"/>
    <cellStyle name="Normal 14 8 6" xfId="2673" xr:uid="{00000000-0005-0000-0000-0000CD090000}"/>
    <cellStyle name="Normal 14 9" xfId="932" xr:uid="{00000000-0005-0000-0000-0000CE090000}"/>
    <cellStyle name="Normal 14 9 2" xfId="1385" xr:uid="{00000000-0005-0000-0000-0000CF090000}"/>
    <cellStyle name="Normal 14 9 2 2" xfId="1894" xr:uid="{00000000-0005-0000-0000-0000D0090000}"/>
    <cellStyle name="Normal 14 9 2 2 2" xfId="3535" xr:uid="{00000000-0005-0000-0000-0000D1090000}"/>
    <cellStyle name="Normal 14 9 2 3" xfId="3031" xr:uid="{00000000-0005-0000-0000-0000D2090000}"/>
    <cellStyle name="Normal 14 9 3" xfId="1641" xr:uid="{00000000-0005-0000-0000-0000D3090000}"/>
    <cellStyle name="Normal 14 9 3 2" xfId="3282" xr:uid="{00000000-0005-0000-0000-0000D4090000}"/>
    <cellStyle name="Normal 14 9 4" xfId="2174" xr:uid="{00000000-0005-0000-0000-0000D5090000}"/>
    <cellStyle name="Normal 14 9 4 2" xfId="3815" xr:uid="{00000000-0005-0000-0000-0000D6090000}"/>
    <cellStyle name="Normal 14 9 5" xfId="2484" xr:uid="{00000000-0005-0000-0000-0000D7090000}"/>
    <cellStyle name="Normal 14 9 5 2" xfId="4126" xr:uid="{00000000-0005-0000-0000-0000D8090000}"/>
    <cellStyle name="Normal 14 9 6" xfId="2760" xr:uid="{00000000-0005-0000-0000-0000D9090000}"/>
    <cellStyle name="Normal 15" xfId="81" xr:uid="{00000000-0005-0000-0000-0000DA090000}"/>
    <cellStyle name="Normal 15 2" xfId="527" xr:uid="{00000000-0005-0000-0000-0000DB090000}"/>
    <cellStyle name="Normal 15 3" xfId="689" xr:uid="{00000000-0005-0000-0000-0000DC090000}"/>
    <cellStyle name="Normal 16" xfId="82" xr:uid="{00000000-0005-0000-0000-0000DD090000}"/>
    <cellStyle name="Normal 16 2" xfId="528" xr:uid="{00000000-0005-0000-0000-0000DE090000}"/>
    <cellStyle name="Normal 16 2 2" xfId="647" xr:uid="{00000000-0005-0000-0000-0000DF090000}"/>
    <cellStyle name="Normal 16 3" xfId="529" xr:uid="{00000000-0005-0000-0000-0000E0090000}"/>
    <cellStyle name="Normal 16 3 2" xfId="648" xr:uid="{00000000-0005-0000-0000-0000E1090000}"/>
    <cellStyle name="Normal 16 4" xfId="690" xr:uid="{00000000-0005-0000-0000-0000E2090000}"/>
    <cellStyle name="Normal 17" xfId="83" xr:uid="{00000000-0005-0000-0000-0000E3090000}"/>
    <cellStyle name="Normal 17 2" xfId="649" xr:uid="{00000000-0005-0000-0000-0000E4090000}"/>
    <cellStyle name="Normal 18" xfId="5" xr:uid="{00000000-0005-0000-0000-0000E5090000}"/>
    <cellStyle name="Normal 18 2" xfId="317" xr:uid="{00000000-0005-0000-0000-0000E6090000}"/>
    <cellStyle name="Normal 18 2 2" xfId="1164" xr:uid="{00000000-0005-0000-0000-0000E7090000}"/>
    <cellStyle name="Normal 18 3" xfId="414" xr:uid="{00000000-0005-0000-0000-0000E8090000}"/>
    <cellStyle name="Normal 18 4" xfId="667" xr:uid="{00000000-0005-0000-0000-0000E9090000}"/>
    <cellStyle name="Normal 19" xfId="220" xr:uid="{00000000-0005-0000-0000-0000EA090000}"/>
    <cellStyle name="Normal 19 2" xfId="758" xr:uid="{00000000-0005-0000-0000-0000EB090000}"/>
    <cellStyle name="Normal 19 2 2" xfId="987" xr:uid="{00000000-0005-0000-0000-0000EC090000}"/>
    <cellStyle name="Normal 19 2 2 2" xfId="1440" xr:uid="{00000000-0005-0000-0000-0000ED090000}"/>
    <cellStyle name="Normal 19 2 2 2 2" xfId="1949" xr:uid="{00000000-0005-0000-0000-0000EE090000}"/>
    <cellStyle name="Normal 19 2 2 2 2 2" xfId="3590" xr:uid="{00000000-0005-0000-0000-0000EF090000}"/>
    <cellStyle name="Normal 19 2 2 2 3" xfId="3086" xr:uid="{00000000-0005-0000-0000-0000F0090000}"/>
    <cellStyle name="Normal 19 2 2 3" xfId="1696" xr:uid="{00000000-0005-0000-0000-0000F1090000}"/>
    <cellStyle name="Normal 19 2 2 3 2" xfId="3337" xr:uid="{00000000-0005-0000-0000-0000F2090000}"/>
    <cellStyle name="Normal 19 2 2 4" xfId="2229" xr:uid="{00000000-0005-0000-0000-0000F3090000}"/>
    <cellStyle name="Normal 19 2 2 4 2" xfId="3870" xr:uid="{00000000-0005-0000-0000-0000F4090000}"/>
    <cellStyle name="Normal 19 2 2 5" xfId="2539" xr:uid="{00000000-0005-0000-0000-0000F5090000}"/>
    <cellStyle name="Normal 19 2 2 5 2" xfId="4127" xr:uid="{00000000-0005-0000-0000-0000F6090000}"/>
    <cellStyle name="Normal 19 2 2 6" xfId="2815" xr:uid="{00000000-0005-0000-0000-0000F7090000}"/>
    <cellStyle name="Normal 19 2 3" xfId="912" xr:uid="{00000000-0005-0000-0000-0000F8090000}"/>
    <cellStyle name="Normal 19 2 3 2" xfId="1365" xr:uid="{00000000-0005-0000-0000-0000F9090000}"/>
    <cellStyle name="Normal 19 2 3 2 2" xfId="1874" xr:uid="{00000000-0005-0000-0000-0000FA090000}"/>
    <cellStyle name="Normal 19 2 3 2 2 2" xfId="3515" xr:uid="{00000000-0005-0000-0000-0000FB090000}"/>
    <cellStyle name="Normal 19 2 3 2 3" xfId="3011" xr:uid="{00000000-0005-0000-0000-0000FC090000}"/>
    <cellStyle name="Normal 19 2 3 3" xfId="1621" xr:uid="{00000000-0005-0000-0000-0000FD090000}"/>
    <cellStyle name="Normal 19 2 3 3 2" xfId="3262" xr:uid="{00000000-0005-0000-0000-0000FE090000}"/>
    <cellStyle name="Normal 19 2 3 4" xfId="2154" xr:uid="{00000000-0005-0000-0000-0000FF090000}"/>
    <cellStyle name="Normal 19 2 3 4 2" xfId="3795" xr:uid="{00000000-0005-0000-0000-0000000A0000}"/>
    <cellStyle name="Normal 19 2 3 5" xfId="2464" xr:uid="{00000000-0005-0000-0000-0000010A0000}"/>
    <cellStyle name="Normal 19 2 3 5 2" xfId="4128" xr:uid="{00000000-0005-0000-0000-0000020A0000}"/>
    <cellStyle name="Normal 19 2 3 6" xfId="2740" xr:uid="{00000000-0005-0000-0000-0000030A0000}"/>
    <cellStyle name="Normal 19 2 4" xfId="1278" xr:uid="{00000000-0005-0000-0000-0000040A0000}"/>
    <cellStyle name="Normal 19 2 4 2" xfId="1787" xr:uid="{00000000-0005-0000-0000-0000050A0000}"/>
    <cellStyle name="Normal 19 2 4 2 2" xfId="3428" xr:uid="{00000000-0005-0000-0000-0000060A0000}"/>
    <cellStyle name="Normal 19 2 4 3" xfId="2924" xr:uid="{00000000-0005-0000-0000-0000070A0000}"/>
    <cellStyle name="Normal 19 2 5" xfId="1534" xr:uid="{00000000-0005-0000-0000-0000080A0000}"/>
    <cellStyle name="Normal 19 2 5 2" xfId="3175" xr:uid="{00000000-0005-0000-0000-0000090A0000}"/>
    <cellStyle name="Normal 19 2 6" xfId="2067" xr:uid="{00000000-0005-0000-0000-00000A0A0000}"/>
    <cellStyle name="Normal 19 2 6 2" xfId="3708" xr:uid="{00000000-0005-0000-0000-00000B0A0000}"/>
    <cellStyle name="Normal 19 2 7" xfId="2377" xr:uid="{00000000-0005-0000-0000-00000C0A0000}"/>
    <cellStyle name="Normal 19 2 7 2" xfId="4129" xr:uid="{00000000-0005-0000-0000-00000D0A0000}"/>
    <cellStyle name="Normal 19 2 8" xfId="2653" xr:uid="{00000000-0005-0000-0000-00000E0A0000}"/>
    <cellStyle name="Normal 19 3" xfId="854" xr:uid="{00000000-0005-0000-0000-00000F0A0000}"/>
    <cellStyle name="Normal 19 3 2" xfId="1333" xr:uid="{00000000-0005-0000-0000-0000100A0000}"/>
    <cellStyle name="Normal 19 3 2 2" xfId="1842" xr:uid="{00000000-0005-0000-0000-0000110A0000}"/>
    <cellStyle name="Normal 19 3 2 2 2" xfId="3483" xr:uid="{00000000-0005-0000-0000-0000120A0000}"/>
    <cellStyle name="Normal 19 3 2 3" xfId="2979" xr:uid="{00000000-0005-0000-0000-0000130A0000}"/>
    <cellStyle name="Normal 19 3 3" xfId="1589" xr:uid="{00000000-0005-0000-0000-0000140A0000}"/>
    <cellStyle name="Normal 19 3 3 2" xfId="3230" xr:uid="{00000000-0005-0000-0000-0000150A0000}"/>
    <cellStyle name="Normal 19 3 4" xfId="2122" xr:uid="{00000000-0005-0000-0000-0000160A0000}"/>
    <cellStyle name="Normal 19 3 4 2" xfId="3763" xr:uid="{00000000-0005-0000-0000-0000170A0000}"/>
    <cellStyle name="Normal 19 3 5" xfId="2432" xr:uid="{00000000-0005-0000-0000-0000180A0000}"/>
    <cellStyle name="Normal 19 3 5 2" xfId="4130" xr:uid="{00000000-0005-0000-0000-0000190A0000}"/>
    <cellStyle name="Normal 19 3 6" xfId="2708" xr:uid="{00000000-0005-0000-0000-00001A0A0000}"/>
    <cellStyle name="Normal 19 4" xfId="926" xr:uid="{00000000-0005-0000-0000-00001B0A0000}"/>
    <cellStyle name="Normal 19 4 2" xfId="1379" xr:uid="{00000000-0005-0000-0000-00001C0A0000}"/>
    <cellStyle name="Normal 19 4 2 2" xfId="1888" xr:uid="{00000000-0005-0000-0000-00001D0A0000}"/>
    <cellStyle name="Normal 19 4 2 2 2" xfId="3529" xr:uid="{00000000-0005-0000-0000-00001E0A0000}"/>
    <cellStyle name="Normal 19 4 2 3" xfId="3025" xr:uid="{00000000-0005-0000-0000-00001F0A0000}"/>
    <cellStyle name="Normal 19 4 3" xfId="1635" xr:uid="{00000000-0005-0000-0000-0000200A0000}"/>
    <cellStyle name="Normal 19 4 3 2" xfId="3276" xr:uid="{00000000-0005-0000-0000-0000210A0000}"/>
    <cellStyle name="Normal 19 4 4" xfId="2168" xr:uid="{00000000-0005-0000-0000-0000220A0000}"/>
    <cellStyle name="Normal 19 4 4 2" xfId="3809" xr:uid="{00000000-0005-0000-0000-0000230A0000}"/>
    <cellStyle name="Normal 19 4 5" xfId="2478" xr:uid="{00000000-0005-0000-0000-0000240A0000}"/>
    <cellStyle name="Normal 19 4 5 2" xfId="4131" xr:uid="{00000000-0005-0000-0000-0000250A0000}"/>
    <cellStyle name="Normal 19 4 6" xfId="2754" xr:uid="{00000000-0005-0000-0000-0000260A0000}"/>
    <cellStyle name="Normal 19 5" xfId="569" xr:uid="{00000000-0005-0000-0000-0000270A0000}"/>
    <cellStyle name="Normal 19 5 2" xfId="1218" xr:uid="{00000000-0005-0000-0000-0000280A0000}"/>
    <cellStyle name="Normal 19 5 2 2" xfId="1728" xr:uid="{00000000-0005-0000-0000-0000290A0000}"/>
    <cellStyle name="Normal 19 5 2 2 2" xfId="3369" xr:uid="{00000000-0005-0000-0000-00002A0A0000}"/>
    <cellStyle name="Normal 19 5 2 3" xfId="2865" xr:uid="{00000000-0005-0000-0000-00002B0A0000}"/>
    <cellStyle name="Normal 19 5 3" xfId="1475" xr:uid="{00000000-0005-0000-0000-00002C0A0000}"/>
    <cellStyle name="Normal 19 5 3 2" xfId="3116" xr:uid="{00000000-0005-0000-0000-00002D0A0000}"/>
    <cellStyle name="Normal 19 5 4" xfId="2002" xr:uid="{00000000-0005-0000-0000-00002E0A0000}"/>
    <cellStyle name="Normal 19 5 4 2" xfId="3643" xr:uid="{00000000-0005-0000-0000-00002F0A0000}"/>
    <cellStyle name="Normal 19 5 5" xfId="2316" xr:uid="{00000000-0005-0000-0000-0000300A0000}"/>
    <cellStyle name="Normal 19 5 5 2" xfId="4132" xr:uid="{00000000-0005-0000-0000-0000310A0000}"/>
    <cellStyle name="Normal 19 5 6" xfId="2593" xr:uid="{00000000-0005-0000-0000-0000320A0000}"/>
    <cellStyle name="Normal 2" xfId="84" xr:uid="{00000000-0005-0000-0000-0000330A0000}"/>
    <cellStyle name="Normal 2 2" xfId="85" xr:uid="{00000000-0005-0000-0000-0000340A0000}"/>
    <cellStyle name="Normal 2 2 2" xfId="86" xr:uid="{00000000-0005-0000-0000-0000350A0000}"/>
    <cellStyle name="Normal 2 2 2 2" xfId="337" xr:uid="{00000000-0005-0000-0000-0000360A0000}"/>
    <cellStyle name="Normal 2 2 2 2 2" xfId="694" xr:uid="{00000000-0005-0000-0000-0000370A0000}"/>
    <cellStyle name="Normal 2 2 2 3" xfId="434" xr:uid="{00000000-0005-0000-0000-0000380A0000}"/>
    <cellStyle name="Normal 2 2 2 4" xfId="585" xr:uid="{00000000-0005-0000-0000-0000390A0000}"/>
    <cellStyle name="Normal 2 2 3" xfId="296" xr:uid="{00000000-0005-0000-0000-00003A0A0000}"/>
    <cellStyle name="Normal 2 2 3 2" xfId="586" xr:uid="{00000000-0005-0000-0000-00003B0A0000}"/>
    <cellStyle name="Normal 2 2 4" xfId="513" xr:uid="{00000000-0005-0000-0000-00003C0A0000}"/>
    <cellStyle name="Normal 2 2 4 2" xfId="693" xr:uid="{00000000-0005-0000-0000-00003D0A0000}"/>
    <cellStyle name="Normal 2 3" xfId="87" xr:uid="{00000000-0005-0000-0000-00003E0A0000}"/>
    <cellStyle name="Normal 2 3 2" xfId="88" xr:uid="{00000000-0005-0000-0000-00003F0A0000}"/>
    <cellStyle name="Normal 2 3 3" xfId="89" xr:uid="{00000000-0005-0000-0000-0000400A0000}"/>
    <cellStyle name="Normal 2 3 4" xfId="228" xr:uid="{00000000-0005-0000-0000-0000410A0000}"/>
    <cellStyle name="Normal 2 3 4 2" xfId="695" xr:uid="{00000000-0005-0000-0000-0000420A0000}"/>
    <cellStyle name="Normal 2 4" xfId="511" xr:uid="{00000000-0005-0000-0000-0000430A0000}"/>
    <cellStyle name="Normal 2 4 2" xfId="882" xr:uid="{00000000-0005-0000-0000-0000440A0000}"/>
    <cellStyle name="Normal 2 4 3" xfId="578" xr:uid="{00000000-0005-0000-0000-0000450A0000}"/>
    <cellStyle name="Normal 2 4 4" xfId="2258" xr:uid="{00000000-0005-0000-0000-0000460A0000}"/>
    <cellStyle name="Normal 2 4 5" xfId="2278" xr:uid="{00000000-0005-0000-0000-0000470A0000}"/>
    <cellStyle name="Normal 2 5" xfId="530" xr:uid="{00000000-0005-0000-0000-0000480A0000}"/>
    <cellStyle name="Normal 2 6" xfId="531" xr:uid="{00000000-0005-0000-0000-0000490A0000}"/>
    <cellStyle name="Normal 2 7" xfId="570" xr:uid="{00000000-0005-0000-0000-00004A0A0000}"/>
    <cellStyle name="Normal 2 8" xfId="692" xr:uid="{00000000-0005-0000-0000-00004B0A0000}"/>
    <cellStyle name="Normal 2 9" xfId="566" xr:uid="{00000000-0005-0000-0000-00004C0A0000}"/>
    <cellStyle name="Normal 2_Ocotillo" xfId="90" xr:uid="{00000000-0005-0000-0000-00004D0A0000}"/>
    <cellStyle name="Normal 20" xfId="283" xr:uid="{00000000-0005-0000-0000-00004E0A0000}"/>
    <cellStyle name="Normal 20 2" xfId="671" xr:uid="{00000000-0005-0000-0000-00004F0A0000}"/>
    <cellStyle name="Normal 21" xfId="311" xr:uid="{00000000-0005-0000-0000-0000500A0000}"/>
    <cellStyle name="Normal 21 2" xfId="811" xr:uid="{00000000-0005-0000-0000-0000510A0000}"/>
    <cellStyle name="Normal 21 2 2" xfId="1292" xr:uid="{00000000-0005-0000-0000-0000520A0000}"/>
    <cellStyle name="Normal 21 2 2 2" xfId="1801" xr:uid="{00000000-0005-0000-0000-0000530A0000}"/>
    <cellStyle name="Normal 21 2 2 2 2" xfId="3442" xr:uid="{00000000-0005-0000-0000-0000540A0000}"/>
    <cellStyle name="Normal 21 2 2 3" xfId="2938" xr:uid="{00000000-0005-0000-0000-0000550A0000}"/>
    <cellStyle name="Normal 21 2 3" xfId="1548" xr:uid="{00000000-0005-0000-0000-0000560A0000}"/>
    <cellStyle name="Normal 21 2 3 2" xfId="3189" xr:uid="{00000000-0005-0000-0000-0000570A0000}"/>
    <cellStyle name="Normal 21 2 4" xfId="2081" xr:uid="{00000000-0005-0000-0000-0000580A0000}"/>
    <cellStyle name="Normal 21 2 4 2" xfId="3722" xr:uid="{00000000-0005-0000-0000-0000590A0000}"/>
    <cellStyle name="Normal 21 2 5" xfId="2391" xr:uid="{00000000-0005-0000-0000-00005A0A0000}"/>
    <cellStyle name="Normal 21 2 5 2" xfId="4133" xr:uid="{00000000-0005-0000-0000-00005B0A0000}"/>
    <cellStyle name="Normal 21 2 6" xfId="2667" xr:uid="{00000000-0005-0000-0000-00005C0A0000}"/>
    <cellStyle name="Normal 22" xfId="314" xr:uid="{00000000-0005-0000-0000-00005D0A0000}"/>
    <cellStyle name="Normal 22 2" xfId="1212" xr:uid="{00000000-0005-0000-0000-00005E0A0000}"/>
    <cellStyle name="Normal 22 2 2" xfId="1724" xr:uid="{00000000-0005-0000-0000-00005F0A0000}"/>
    <cellStyle name="Normal 22 2 2 2" xfId="3365" xr:uid="{00000000-0005-0000-0000-0000600A0000}"/>
    <cellStyle name="Normal 22 2 3" xfId="2862" xr:uid="{00000000-0005-0000-0000-0000610A0000}"/>
    <cellStyle name="Normal 22 3" xfId="1471" xr:uid="{00000000-0005-0000-0000-0000620A0000}"/>
    <cellStyle name="Normal 22 3 2" xfId="3113" xr:uid="{00000000-0005-0000-0000-0000630A0000}"/>
    <cellStyle name="Normal 22 4" xfId="1990" xr:uid="{00000000-0005-0000-0000-0000640A0000}"/>
    <cellStyle name="Normal 22 4 2" xfId="3631" xr:uid="{00000000-0005-0000-0000-0000650A0000}"/>
    <cellStyle name="Normal 22 5" xfId="2309" xr:uid="{00000000-0005-0000-0000-0000660A0000}"/>
    <cellStyle name="Normal 22 5 2" xfId="4134" xr:uid="{00000000-0005-0000-0000-0000670A0000}"/>
    <cellStyle name="Normal 22 6" xfId="2589" xr:uid="{00000000-0005-0000-0000-0000680A0000}"/>
    <cellStyle name="Normal 23" xfId="313" xr:uid="{00000000-0005-0000-0000-0000690A0000}"/>
    <cellStyle name="Normal 23 2" xfId="860" xr:uid="{00000000-0005-0000-0000-00006A0A0000}"/>
    <cellStyle name="Normal 23 2 2" xfId="1338" xr:uid="{00000000-0005-0000-0000-00006B0A0000}"/>
    <cellStyle name="Normal 23 2 2 2" xfId="1847" xr:uid="{00000000-0005-0000-0000-00006C0A0000}"/>
    <cellStyle name="Normal 23 2 2 2 2" xfId="3488" xr:uid="{00000000-0005-0000-0000-00006D0A0000}"/>
    <cellStyle name="Normal 23 2 2 3" xfId="2984" xr:uid="{00000000-0005-0000-0000-00006E0A0000}"/>
    <cellStyle name="Normal 23 2 3" xfId="1594" xr:uid="{00000000-0005-0000-0000-00006F0A0000}"/>
    <cellStyle name="Normal 23 2 3 2" xfId="3235" xr:uid="{00000000-0005-0000-0000-0000700A0000}"/>
    <cellStyle name="Normal 23 2 4" xfId="2127" xr:uid="{00000000-0005-0000-0000-0000710A0000}"/>
    <cellStyle name="Normal 23 2 4 2" xfId="3768" xr:uid="{00000000-0005-0000-0000-0000720A0000}"/>
    <cellStyle name="Normal 23 2 5" xfId="2437" xr:uid="{00000000-0005-0000-0000-0000730A0000}"/>
    <cellStyle name="Normal 23 2 5 2" xfId="4135" xr:uid="{00000000-0005-0000-0000-0000740A0000}"/>
    <cellStyle name="Normal 23 2 6" xfId="2713" xr:uid="{00000000-0005-0000-0000-0000750A0000}"/>
    <cellStyle name="Normal 23 3" xfId="1157" xr:uid="{00000000-0005-0000-0000-0000760A0000}"/>
    <cellStyle name="Normal 24" xfId="512" xr:uid="{00000000-0005-0000-0000-0000770A0000}"/>
    <cellStyle name="Normal 24 2" xfId="853" xr:uid="{00000000-0005-0000-0000-0000780A0000}"/>
    <cellStyle name="Normal 24 2 2" xfId="1332" xr:uid="{00000000-0005-0000-0000-0000790A0000}"/>
    <cellStyle name="Normal 24 2 2 2" xfId="1841" xr:uid="{00000000-0005-0000-0000-00007A0A0000}"/>
    <cellStyle name="Normal 24 2 2 2 2" xfId="3482" xr:uid="{00000000-0005-0000-0000-00007B0A0000}"/>
    <cellStyle name="Normal 24 2 2 3" xfId="2978" xr:uid="{00000000-0005-0000-0000-00007C0A0000}"/>
    <cellStyle name="Normal 24 2 3" xfId="1588" xr:uid="{00000000-0005-0000-0000-00007D0A0000}"/>
    <cellStyle name="Normal 24 2 3 2" xfId="3229" xr:uid="{00000000-0005-0000-0000-00007E0A0000}"/>
    <cellStyle name="Normal 24 2 4" xfId="2121" xr:uid="{00000000-0005-0000-0000-00007F0A0000}"/>
    <cellStyle name="Normal 24 2 4 2" xfId="3762" xr:uid="{00000000-0005-0000-0000-0000800A0000}"/>
    <cellStyle name="Normal 24 2 5" xfId="2431" xr:uid="{00000000-0005-0000-0000-0000810A0000}"/>
    <cellStyle name="Normal 24 2 5 2" xfId="4136" xr:uid="{00000000-0005-0000-0000-0000820A0000}"/>
    <cellStyle name="Normal 24 2 6" xfId="2707" xr:uid="{00000000-0005-0000-0000-0000830A0000}"/>
    <cellStyle name="Normal 24 3" xfId="1168" xr:uid="{00000000-0005-0000-0000-0000840A0000}"/>
    <cellStyle name="Normal 25" xfId="858" xr:uid="{00000000-0005-0000-0000-0000850A0000}"/>
    <cellStyle name="Normal 25 2" xfId="1337" xr:uid="{00000000-0005-0000-0000-0000860A0000}"/>
    <cellStyle name="Normal 25 2 2" xfId="1846" xr:uid="{00000000-0005-0000-0000-0000870A0000}"/>
    <cellStyle name="Normal 25 2 2 2" xfId="3487" xr:uid="{00000000-0005-0000-0000-0000880A0000}"/>
    <cellStyle name="Normal 25 2 3" xfId="2983" xr:uid="{00000000-0005-0000-0000-0000890A0000}"/>
    <cellStyle name="Normal 25 3" xfId="1593" xr:uid="{00000000-0005-0000-0000-00008A0A0000}"/>
    <cellStyle name="Normal 25 3 2" xfId="3234" xr:uid="{00000000-0005-0000-0000-00008B0A0000}"/>
    <cellStyle name="Normal 25 4" xfId="2126" xr:uid="{00000000-0005-0000-0000-00008C0A0000}"/>
    <cellStyle name="Normal 25 4 2" xfId="3767" xr:uid="{00000000-0005-0000-0000-00008D0A0000}"/>
    <cellStyle name="Normal 25 5" xfId="2436" xr:uid="{00000000-0005-0000-0000-00008E0A0000}"/>
    <cellStyle name="Normal 25 5 2" xfId="4137" xr:uid="{00000000-0005-0000-0000-00008F0A0000}"/>
    <cellStyle name="Normal 25 6" xfId="2712" xr:uid="{00000000-0005-0000-0000-0000900A0000}"/>
    <cellStyle name="Normal 26" xfId="564" xr:uid="{00000000-0005-0000-0000-0000910A0000}"/>
    <cellStyle name="Normal 27" xfId="1001" xr:uid="{00000000-0005-0000-0000-0000920A0000}"/>
    <cellStyle name="Normal 27 2" xfId="1169" xr:uid="{00000000-0005-0000-0000-0000930A0000}"/>
    <cellStyle name="Normal 28" xfId="1003" xr:uid="{00000000-0005-0000-0000-0000940A0000}"/>
    <cellStyle name="Normal 29" xfId="1005" xr:uid="{00000000-0005-0000-0000-0000950A0000}"/>
    <cellStyle name="Normal 3" xfId="91" xr:uid="{00000000-0005-0000-0000-0000960A0000}"/>
    <cellStyle name="Normal 3 2" xfId="92" xr:uid="{00000000-0005-0000-0000-0000970A0000}"/>
    <cellStyle name="Normal 3 2 2" xfId="93" xr:uid="{00000000-0005-0000-0000-0000980A0000}"/>
    <cellStyle name="Normal 3 2 2 2" xfId="340" xr:uid="{00000000-0005-0000-0000-0000990A0000}"/>
    <cellStyle name="Normal 3 2 2 2 2" xfId="698" xr:uid="{00000000-0005-0000-0000-00009A0A0000}"/>
    <cellStyle name="Normal 3 2 2 3" xfId="437" xr:uid="{00000000-0005-0000-0000-00009B0A0000}"/>
    <cellStyle name="Normal 3 2 2 4" xfId="603" xr:uid="{00000000-0005-0000-0000-00009C0A0000}"/>
    <cellStyle name="Normal 3 2 3" xfId="94" xr:uid="{00000000-0005-0000-0000-00009D0A0000}"/>
    <cellStyle name="Normal 3 2 3 2" xfId="341" xr:uid="{00000000-0005-0000-0000-00009E0A0000}"/>
    <cellStyle name="Normal 3 2 3 2 2" xfId="738" xr:uid="{00000000-0005-0000-0000-00009F0A0000}"/>
    <cellStyle name="Normal 3 2 3 2 2 2" xfId="967" xr:uid="{00000000-0005-0000-0000-0000A00A0000}"/>
    <cellStyle name="Normal 3 2 3 2 2 2 2" xfId="1420" xr:uid="{00000000-0005-0000-0000-0000A10A0000}"/>
    <cellStyle name="Normal 3 2 3 2 2 2 2 2" xfId="1929" xr:uid="{00000000-0005-0000-0000-0000A20A0000}"/>
    <cellStyle name="Normal 3 2 3 2 2 2 2 2 2" xfId="3570" xr:uid="{00000000-0005-0000-0000-0000A30A0000}"/>
    <cellStyle name="Normal 3 2 3 2 2 2 2 3" xfId="3066" xr:uid="{00000000-0005-0000-0000-0000A40A0000}"/>
    <cellStyle name="Normal 3 2 3 2 2 2 3" xfId="1676" xr:uid="{00000000-0005-0000-0000-0000A50A0000}"/>
    <cellStyle name="Normal 3 2 3 2 2 2 3 2" xfId="3317" xr:uid="{00000000-0005-0000-0000-0000A60A0000}"/>
    <cellStyle name="Normal 3 2 3 2 2 2 4" xfId="2209" xr:uid="{00000000-0005-0000-0000-0000A70A0000}"/>
    <cellStyle name="Normal 3 2 3 2 2 2 4 2" xfId="3850" xr:uid="{00000000-0005-0000-0000-0000A80A0000}"/>
    <cellStyle name="Normal 3 2 3 2 2 2 5" xfId="2519" xr:uid="{00000000-0005-0000-0000-0000A90A0000}"/>
    <cellStyle name="Normal 3 2 3 2 2 2 5 2" xfId="4138" xr:uid="{00000000-0005-0000-0000-0000AA0A0000}"/>
    <cellStyle name="Normal 3 2 3 2 2 2 6" xfId="2795" xr:uid="{00000000-0005-0000-0000-0000AB0A0000}"/>
    <cellStyle name="Normal 3 2 3 2 2 3" xfId="892" xr:uid="{00000000-0005-0000-0000-0000AC0A0000}"/>
    <cellStyle name="Normal 3 2 3 2 2 3 2" xfId="1345" xr:uid="{00000000-0005-0000-0000-0000AD0A0000}"/>
    <cellStyle name="Normal 3 2 3 2 2 3 2 2" xfId="1854" xr:uid="{00000000-0005-0000-0000-0000AE0A0000}"/>
    <cellStyle name="Normal 3 2 3 2 2 3 2 2 2" xfId="3495" xr:uid="{00000000-0005-0000-0000-0000AF0A0000}"/>
    <cellStyle name="Normal 3 2 3 2 2 3 2 3" xfId="2991" xr:uid="{00000000-0005-0000-0000-0000B00A0000}"/>
    <cellStyle name="Normal 3 2 3 2 2 3 3" xfId="1601" xr:uid="{00000000-0005-0000-0000-0000B10A0000}"/>
    <cellStyle name="Normal 3 2 3 2 2 3 3 2" xfId="3242" xr:uid="{00000000-0005-0000-0000-0000B20A0000}"/>
    <cellStyle name="Normal 3 2 3 2 2 3 4" xfId="2134" xr:uid="{00000000-0005-0000-0000-0000B30A0000}"/>
    <cellStyle name="Normal 3 2 3 2 2 3 4 2" xfId="3775" xr:uid="{00000000-0005-0000-0000-0000B40A0000}"/>
    <cellStyle name="Normal 3 2 3 2 2 3 5" xfId="2444" xr:uid="{00000000-0005-0000-0000-0000B50A0000}"/>
    <cellStyle name="Normal 3 2 3 2 2 3 5 2" xfId="4139" xr:uid="{00000000-0005-0000-0000-0000B60A0000}"/>
    <cellStyle name="Normal 3 2 3 2 2 3 6" xfId="2720" xr:uid="{00000000-0005-0000-0000-0000B70A0000}"/>
    <cellStyle name="Normal 3 2 3 2 2 4" xfId="1258" xr:uid="{00000000-0005-0000-0000-0000B80A0000}"/>
    <cellStyle name="Normal 3 2 3 2 2 4 2" xfId="1767" xr:uid="{00000000-0005-0000-0000-0000B90A0000}"/>
    <cellStyle name="Normal 3 2 3 2 2 4 2 2" xfId="3408" xr:uid="{00000000-0005-0000-0000-0000BA0A0000}"/>
    <cellStyle name="Normal 3 2 3 2 2 4 3" xfId="2904" xr:uid="{00000000-0005-0000-0000-0000BB0A0000}"/>
    <cellStyle name="Normal 3 2 3 2 2 5" xfId="1514" xr:uid="{00000000-0005-0000-0000-0000BC0A0000}"/>
    <cellStyle name="Normal 3 2 3 2 2 5 2" xfId="3155" xr:uid="{00000000-0005-0000-0000-0000BD0A0000}"/>
    <cellStyle name="Normal 3 2 3 2 2 6" xfId="2047" xr:uid="{00000000-0005-0000-0000-0000BE0A0000}"/>
    <cellStyle name="Normal 3 2 3 2 2 6 2" xfId="3688" xr:uid="{00000000-0005-0000-0000-0000BF0A0000}"/>
    <cellStyle name="Normal 3 2 3 2 2 7" xfId="2357" xr:uid="{00000000-0005-0000-0000-0000C00A0000}"/>
    <cellStyle name="Normal 3 2 3 2 2 7 2" xfId="4140" xr:uid="{00000000-0005-0000-0000-0000C10A0000}"/>
    <cellStyle name="Normal 3 2 3 2 2 8" xfId="2633" xr:uid="{00000000-0005-0000-0000-0000C20A0000}"/>
    <cellStyle name="Normal 3 2 3 2 3" xfId="848" xr:uid="{00000000-0005-0000-0000-0000C30A0000}"/>
    <cellStyle name="Normal 3 2 3 2 3 2" xfId="1327" xr:uid="{00000000-0005-0000-0000-0000C40A0000}"/>
    <cellStyle name="Normal 3 2 3 2 3 2 2" xfId="1836" xr:uid="{00000000-0005-0000-0000-0000C50A0000}"/>
    <cellStyle name="Normal 3 2 3 2 3 2 2 2" xfId="3477" xr:uid="{00000000-0005-0000-0000-0000C60A0000}"/>
    <cellStyle name="Normal 3 2 3 2 3 2 3" xfId="2973" xr:uid="{00000000-0005-0000-0000-0000C70A0000}"/>
    <cellStyle name="Normal 3 2 3 2 3 3" xfId="1583" xr:uid="{00000000-0005-0000-0000-0000C80A0000}"/>
    <cellStyle name="Normal 3 2 3 2 3 3 2" xfId="3224" xr:uid="{00000000-0005-0000-0000-0000C90A0000}"/>
    <cellStyle name="Normal 3 2 3 2 3 4" xfId="2116" xr:uid="{00000000-0005-0000-0000-0000CA0A0000}"/>
    <cellStyle name="Normal 3 2 3 2 3 4 2" xfId="3757" xr:uid="{00000000-0005-0000-0000-0000CB0A0000}"/>
    <cellStyle name="Normal 3 2 3 2 3 5" xfId="2426" xr:uid="{00000000-0005-0000-0000-0000CC0A0000}"/>
    <cellStyle name="Normal 3 2 3 2 3 5 2" xfId="4141" xr:uid="{00000000-0005-0000-0000-0000CD0A0000}"/>
    <cellStyle name="Normal 3 2 3 2 3 6" xfId="2702" xr:uid="{00000000-0005-0000-0000-0000CE0A0000}"/>
    <cellStyle name="Normal 3 2 3 2 4" xfId="960" xr:uid="{00000000-0005-0000-0000-0000CF0A0000}"/>
    <cellStyle name="Normal 3 2 3 2 4 2" xfId="1413" xr:uid="{00000000-0005-0000-0000-0000D00A0000}"/>
    <cellStyle name="Normal 3 2 3 2 4 2 2" xfId="1922" xr:uid="{00000000-0005-0000-0000-0000D10A0000}"/>
    <cellStyle name="Normal 3 2 3 2 4 2 2 2" xfId="3563" xr:uid="{00000000-0005-0000-0000-0000D20A0000}"/>
    <cellStyle name="Normal 3 2 3 2 4 2 3" xfId="3059" xr:uid="{00000000-0005-0000-0000-0000D30A0000}"/>
    <cellStyle name="Normal 3 2 3 2 4 3" xfId="1669" xr:uid="{00000000-0005-0000-0000-0000D40A0000}"/>
    <cellStyle name="Normal 3 2 3 2 4 3 2" xfId="3310" xr:uid="{00000000-0005-0000-0000-0000D50A0000}"/>
    <cellStyle name="Normal 3 2 3 2 4 4" xfId="2202" xr:uid="{00000000-0005-0000-0000-0000D60A0000}"/>
    <cellStyle name="Normal 3 2 3 2 4 4 2" xfId="3843" xr:uid="{00000000-0005-0000-0000-0000D70A0000}"/>
    <cellStyle name="Normal 3 2 3 2 4 5" xfId="2512" xr:uid="{00000000-0005-0000-0000-0000D80A0000}"/>
    <cellStyle name="Normal 3 2 3 2 4 5 2" xfId="4142" xr:uid="{00000000-0005-0000-0000-0000D90A0000}"/>
    <cellStyle name="Normal 3 2 3 2 4 6" xfId="2788" xr:uid="{00000000-0005-0000-0000-0000DA0A0000}"/>
    <cellStyle name="Normal 3 2 3 2 5" xfId="650" xr:uid="{00000000-0005-0000-0000-0000DB0A0000}"/>
    <cellStyle name="Normal 3 2 3 2 5 2" xfId="1251" xr:uid="{00000000-0005-0000-0000-0000DC0A0000}"/>
    <cellStyle name="Normal 3 2 3 2 5 2 2" xfId="1760" xr:uid="{00000000-0005-0000-0000-0000DD0A0000}"/>
    <cellStyle name="Normal 3 2 3 2 5 2 2 2" xfId="3401" xr:uid="{00000000-0005-0000-0000-0000DE0A0000}"/>
    <cellStyle name="Normal 3 2 3 2 5 2 3" xfId="2897" xr:uid="{00000000-0005-0000-0000-0000DF0A0000}"/>
    <cellStyle name="Normal 3 2 3 2 5 3" xfId="1507" xr:uid="{00000000-0005-0000-0000-0000E00A0000}"/>
    <cellStyle name="Normal 3 2 3 2 5 3 2" xfId="3148" xr:uid="{00000000-0005-0000-0000-0000E10A0000}"/>
    <cellStyle name="Normal 3 2 3 2 5 4" xfId="2037" xr:uid="{00000000-0005-0000-0000-0000E20A0000}"/>
    <cellStyle name="Normal 3 2 3 2 5 4 2" xfId="3678" xr:uid="{00000000-0005-0000-0000-0000E30A0000}"/>
    <cellStyle name="Normal 3 2 3 2 5 5" xfId="2349" xr:uid="{00000000-0005-0000-0000-0000E40A0000}"/>
    <cellStyle name="Normal 3 2 3 2 5 5 2" xfId="4143" xr:uid="{00000000-0005-0000-0000-0000E50A0000}"/>
    <cellStyle name="Normal 3 2 3 2 5 6" xfId="2625" xr:uid="{00000000-0005-0000-0000-0000E60A0000}"/>
    <cellStyle name="Normal 3 2 3 2 6" xfId="1102" xr:uid="{00000000-0005-0000-0000-0000E70A0000}"/>
    <cellStyle name="Normal 3 2 3 3" xfId="438" xr:uid="{00000000-0005-0000-0000-0000E80A0000}"/>
    <cellStyle name="Normal 3 2 3 3 2" xfId="754" xr:uid="{00000000-0005-0000-0000-0000E90A0000}"/>
    <cellStyle name="Normal 3 2 3 3 2 2" xfId="983" xr:uid="{00000000-0005-0000-0000-0000EA0A0000}"/>
    <cellStyle name="Normal 3 2 3 3 2 2 2" xfId="1436" xr:uid="{00000000-0005-0000-0000-0000EB0A0000}"/>
    <cellStyle name="Normal 3 2 3 3 2 2 2 2" xfId="1945" xr:uid="{00000000-0005-0000-0000-0000EC0A0000}"/>
    <cellStyle name="Normal 3 2 3 3 2 2 2 2 2" xfId="3586" xr:uid="{00000000-0005-0000-0000-0000ED0A0000}"/>
    <cellStyle name="Normal 3 2 3 3 2 2 2 3" xfId="3082" xr:uid="{00000000-0005-0000-0000-0000EE0A0000}"/>
    <cellStyle name="Normal 3 2 3 3 2 2 3" xfId="1692" xr:uid="{00000000-0005-0000-0000-0000EF0A0000}"/>
    <cellStyle name="Normal 3 2 3 3 2 2 3 2" xfId="3333" xr:uid="{00000000-0005-0000-0000-0000F00A0000}"/>
    <cellStyle name="Normal 3 2 3 3 2 2 4" xfId="2225" xr:uid="{00000000-0005-0000-0000-0000F10A0000}"/>
    <cellStyle name="Normal 3 2 3 3 2 2 4 2" xfId="3866" xr:uid="{00000000-0005-0000-0000-0000F20A0000}"/>
    <cellStyle name="Normal 3 2 3 3 2 2 5" xfId="2535" xr:uid="{00000000-0005-0000-0000-0000F30A0000}"/>
    <cellStyle name="Normal 3 2 3 3 2 2 5 2" xfId="4144" xr:uid="{00000000-0005-0000-0000-0000F40A0000}"/>
    <cellStyle name="Normal 3 2 3 3 2 2 6" xfId="2811" xr:uid="{00000000-0005-0000-0000-0000F50A0000}"/>
    <cellStyle name="Normal 3 2 3 3 2 3" xfId="908" xr:uid="{00000000-0005-0000-0000-0000F60A0000}"/>
    <cellStyle name="Normal 3 2 3 3 2 3 2" xfId="1361" xr:uid="{00000000-0005-0000-0000-0000F70A0000}"/>
    <cellStyle name="Normal 3 2 3 3 2 3 2 2" xfId="1870" xr:uid="{00000000-0005-0000-0000-0000F80A0000}"/>
    <cellStyle name="Normal 3 2 3 3 2 3 2 2 2" xfId="3511" xr:uid="{00000000-0005-0000-0000-0000F90A0000}"/>
    <cellStyle name="Normal 3 2 3 3 2 3 2 3" xfId="3007" xr:uid="{00000000-0005-0000-0000-0000FA0A0000}"/>
    <cellStyle name="Normal 3 2 3 3 2 3 3" xfId="1617" xr:uid="{00000000-0005-0000-0000-0000FB0A0000}"/>
    <cellStyle name="Normal 3 2 3 3 2 3 3 2" xfId="3258" xr:uid="{00000000-0005-0000-0000-0000FC0A0000}"/>
    <cellStyle name="Normal 3 2 3 3 2 3 4" xfId="2150" xr:uid="{00000000-0005-0000-0000-0000FD0A0000}"/>
    <cellStyle name="Normal 3 2 3 3 2 3 4 2" xfId="3791" xr:uid="{00000000-0005-0000-0000-0000FE0A0000}"/>
    <cellStyle name="Normal 3 2 3 3 2 3 5" xfId="2460" xr:uid="{00000000-0005-0000-0000-0000FF0A0000}"/>
    <cellStyle name="Normal 3 2 3 3 2 3 5 2" xfId="4145" xr:uid="{00000000-0005-0000-0000-0000000B0000}"/>
    <cellStyle name="Normal 3 2 3 3 2 3 6" xfId="2736" xr:uid="{00000000-0005-0000-0000-0000010B0000}"/>
    <cellStyle name="Normal 3 2 3 3 2 4" xfId="1274" xr:uid="{00000000-0005-0000-0000-0000020B0000}"/>
    <cellStyle name="Normal 3 2 3 3 2 4 2" xfId="1783" xr:uid="{00000000-0005-0000-0000-0000030B0000}"/>
    <cellStyle name="Normal 3 2 3 3 2 4 2 2" xfId="3424" xr:uid="{00000000-0005-0000-0000-0000040B0000}"/>
    <cellStyle name="Normal 3 2 3 3 2 4 3" xfId="2920" xr:uid="{00000000-0005-0000-0000-0000050B0000}"/>
    <cellStyle name="Normal 3 2 3 3 2 5" xfId="1530" xr:uid="{00000000-0005-0000-0000-0000060B0000}"/>
    <cellStyle name="Normal 3 2 3 3 2 5 2" xfId="3171" xr:uid="{00000000-0005-0000-0000-0000070B0000}"/>
    <cellStyle name="Normal 3 2 3 3 2 6" xfId="2063" xr:uid="{00000000-0005-0000-0000-0000080B0000}"/>
    <cellStyle name="Normal 3 2 3 3 2 6 2" xfId="3704" xr:uid="{00000000-0005-0000-0000-0000090B0000}"/>
    <cellStyle name="Normal 3 2 3 3 2 7" xfId="2373" xr:uid="{00000000-0005-0000-0000-00000A0B0000}"/>
    <cellStyle name="Normal 3 2 3 3 2 7 2" xfId="4146" xr:uid="{00000000-0005-0000-0000-00000B0B0000}"/>
    <cellStyle name="Normal 3 2 3 3 2 8" xfId="2649" xr:uid="{00000000-0005-0000-0000-00000C0B0000}"/>
    <cellStyle name="Normal 3 2 3 3 3" xfId="833" xr:uid="{00000000-0005-0000-0000-00000D0B0000}"/>
    <cellStyle name="Normal 3 2 3 3 3 2" xfId="1313" xr:uid="{00000000-0005-0000-0000-00000E0B0000}"/>
    <cellStyle name="Normal 3 2 3 3 3 2 2" xfId="1822" xr:uid="{00000000-0005-0000-0000-00000F0B0000}"/>
    <cellStyle name="Normal 3 2 3 3 3 2 2 2" xfId="3463" xr:uid="{00000000-0005-0000-0000-0000100B0000}"/>
    <cellStyle name="Normal 3 2 3 3 3 2 3" xfId="2959" xr:uid="{00000000-0005-0000-0000-0000110B0000}"/>
    <cellStyle name="Normal 3 2 3 3 3 3" xfId="1569" xr:uid="{00000000-0005-0000-0000-0000120B0000}"/>
    <cellStyle name="Normal 3 2 3 3 3 3 2" xfId="3210" xr:uid="{00000000-0005-0000-0000-0000130B0000}"/>
    <cellStyle name="Normal 3 2 3 3 3 4" xfId="2102" xr:uid="{00000000-0005-0000-0000-0000140B0000}"/>
    <cellStyle name="Normal 3 2 3 3 3 4 2" xfId="3743" xr:uid="{00000000-0005-0000-0000-0000150B0000}"/>
    <cellStyle name="Normal 3 2 3 3 3 5" xfId="2412" xr:uid="{00000000-0005-0000-0000-0000160B0000}"/>
    <cellStyle name="Normal 3 2 3 3 3 5 2" xfId="4147" xr:uid="{00000000-0005-0000-0000-0000170B0000}"/>
    <cellStyle name="Normal 3 2 3 3 3 6" xfId="2688" xr:uid="{00000000-0005-0000-0000-0000180B0000}"/>
    <cellStyle name="Normal 3 2 3 3 4" xfId="946" xr:uid="{00000000-0005-0000-0000-0000190B0000}"/>
    <cellStyle name="Normal 3 2 3 3 4 2" xfId="1399" xr:uid="{00000000-0005-0000-0000-00001A0B0000}"/>
    <cellStyle name="Normal 3 2 3 3 4 2 2" xfId="1908" xr:uid="{00000000-0005-0000-0000-00001B0B0000}"/>
    <cellStyle name="Normal 3 2 3 3 4 2 2 2" xfId="3549" xr:uid="{00000000-0005-0000-0000-00001C0B0000}"/>
    <cellStyle name="Normal 3 2 3 3 4 2 3" xfId="3045" xr:uid="{00000000-0005-0000-0000-00001D0B0000}"/>
    <cellStyle name="Normal 3 2 3 3 4 3" xfId="1655" xr:uid="{00000000-0005-0000-0000-00001E0B0000}"/>
    <cellStyle name="Normal 3 2 3 3 4 3 2" xfId="3296" xr:uid="{00000000-0005-0000-0000-00001F0B0000}"/>
    <cellStyle name="Normal 3 2 3 3 4 4" xfId="2188" xr:uid="{00000000-0005-0000-0000-0000200B0000}"/>
    <cellStyle name="Normal 3 2 3 3 4 4 2" xfId="3829" xr:uid="{00000000-0005-0000-0000-0000210B0000}"/>
    <cellStyle name="Normal 3 2 3 3 4 5" xfId="2498" xr:uid="{00000000-0005-0000-0000-0000220B0000}"/>
    <cellStyle name="Normal 3 2 3 3 4 5 2" xfId="4148" xr:uid="{00000000-0005-0000-0000-0000230B0000}"/>
    <cellStyle name="Normal 3 2 3 3 4 6" xfId="2774" xr:uid="{00000000-0005-0000-0000-0000240B0000}"/>
    <cellStyle name="Normal 3 2 3 3 5" xfId="619" xr:uid="{00000000-0005-0000-0000-0000250B0000}"/>
    <cellStyle name="Normal 3 2 3 3 5 2" xfId="1237" xr:uid="{00000000-0005-0000-0000-0000260B0000}"/>
    <cellStyle name="Normal 3 2 3 3 5 2 2" xfId="1746" xr:uid="{00000000-0005-0000-0000-0000270B0000}"/>
    <cellStyle name="Normal 3 2 3 3 5 2 2 2" xfId="3387" xr:uid="{00000000-0005-0000-0000-0000280B0000}"/>
    <cellStyle name="Normal 3 2 3 3 5 2 3" xfId="2883" xr:uid="{00000000-0005-0000-0000-0000290B0000}"/>
    <cellStyle name="Normal 3 2 3 3 5 3" xfId="1493" xr:uid="{00000000-0005-0000-0000-00002A0B0000}"/>
    <cellStyle name="Normal 3 2 3 3 5 3 2" xfId="3134" xr:uid="{00000000-0005-0000-0000-00002B0B0000}"/>
    <cellStyle name="Normal 3 2 3 3 5 4" xfId="2023" xr:uid="{00000000-0005-0000-0000-00002C0B0000}"/>
    <cellStyle name="Normal 3 2 3 3 5 4 2" xfId="3664" xr:uid="{00000000-0005-0000-0000-00002D0B0000}"/>
    <cellStyle name="Normal 3 2 3 3 5 5" xfId="2335" xr:uid="{00000000-0005-0000-0000-00002E0B0000}"/>
    <cellStyle name="Normal 3 2 3 3 5 5 2" xfId="4149" xr:uid="{00000000-0005-0000-0000-00002F0B0000}"/>
    <cellStyle name="Normal 3 2 3 3 5 6" xfId="2611" xr:uid="{00000000-0005-0000-0000-0000300B0000}"/>
    <cellStyle name="Normal 3 2 3 4" xfId="699" xr:uid="{00000000-0005-0000-0000-0000310B0000}"/>
    <cellStyle name="Normal 3 2 3 5" xfId="742" xr:uid="{00000000-0005-0000-0000-0000320B0000}"/>
    <cellStyle name="Normal 3 2 3 5 2" xfId="971" xr:uid="{00000000-0005-0000-0000-0000330B0000}"/>
    <cellStyle name="Normal 3 2 3 5 2 2" xfId="1424" xr:uid="{00000000-0005-0000-0000-0000340B0000}"/>
    <cellStyle name="Normal 3 2 3 5 2 2 2" xfId="1933" xr:uid="{00000000-0005-0000-0000-0000350B0000}"/>
    <cellStyle name="Normal 3 2 3 5 2 2 2 2" xfId="3574" xr:uid="{00000000-0005-0000-0000-0000360B0000}"/>
    <cellStyle name="Normal 3 2 3 5 2 2 3" xfId="3070" xr:uid="{00000000-0005-0000-0000-0000370B0000}"/>
    <cellStyle name="Normal 3 2 3 5 2 3" xfId="1680" xr:uid="{00000000-0005-0000-0000-0000380B0000}"/>
    <cellStyle name="Normal 3 2 3 5 2 3 2" xfId="3321" xr:uid="{00000000-0005-0000-0000-0000390B0000}"/>
    <cellStyle name="Normal 3 2 3 5 2 4" xfId="2213" xr:uid="{00000000-0005-0000-0000-00003A0B0000}"/>
    <cellStyle name="Normal 3 2 3 5 2 4 2" xfId="3854" xr:uid="{00000000-0005-0000-0000-00003B0B0000}"/>
    <cellStyle name="Normal 3 2 3 5 2 5" xfId="2523" xr:uid="{00000000-0005-0000-0000-00003C0B0000}"/>
    <cellStyle name="Normal 3 2 3 5 2 5 2" xfId="4150" xr:uid="{00000000-0005-0000-0000-00003D0B0000}"/>
    <cellStyle name="Normal 3 2 3 5 2 6" xfId="2799" xr:uid="{00000000-0005-0000-0000-00003E0B0000}"/>
    <cellStyle name="Normal 3 2 3 5 3" xfId="896" xr:uid="{00000000-0005-0000-0000-00003F0B0000}"/>
    <cellStyle name="Normal 3 2 3 5 3 2" xfId="1349" xr:uid="{00000000-0005-0000-0000-0000400B0000}"/>
    <cellStyle name="Normal 3 2 3 5 3 2 2" xfId="1858" xr:uid="{00000000-0005-0000-0000-0000410B0000}"/>
    <cellStyle name="Normal 3 2 3 5 3 2 2 2" xfId="3499" xr:uid="{00000000-0005-0000-0000-0000420B0000}"/>
    <cellStyle name="Normal 3 2 3 5 3 2 3" xfId="2995" xr:uid="{00000000-0005-0000-0000-0000430B0000}"/>
    <cellStyle name="Normal 3 2 3 5 3 3" xfId="1605" xr:uid="{00000000-0005-0000-0000-0000440B0000}"/>
    <cellStyle name="Normal 3 2 3 5 3 3 2" xfId="3246" xr:uid="{00000000-0005-0000-0000-0000450B0000}"/>
    <cellStyle name="Normal 3 2 3 5 3 4" xfId="2138" xr:uid="{00000000-0005-0000-0000-0000460B0000}"/>
    <cellStyle name="Normal 3 2 3 5 3 4 2" xfId="3779" xr:uid="{00000000-0005-0000-0000-0000470B0000}"/>
    <cellStyle name="Normal 3 2 3 5 3 5" xfId="2448" xr:uid="{00000000-0005-0000-0000-0000480B0000}"/>
    <cellStyle name="Normal 3 2 3 5 3 5 2" xfId="4151" xr:uid="{00000000-0005-0000-0000-0000490B0000}"/>
    <cellStyle name="Normal 3 2 3 5 3 6" xfId="2724" xr:uid="{00000000-0005-0000-0000-00004A0B0000}"/>
    <cellStyle name="Normal 3 2 3 5 4" xfId="1262" xr:uid="{00000000-0005-0000-0000-00004B0B0000}"/>
    <cellStyle name="Normal 3 2 3 5 4 2" xfId="1771" xr:uid="{00000000-0005-0000-0000-00004C0B0000}"/>
    <cellStyle name="Normal 3 2 3 5 4 2 2" xfId="3412" xr:uid="{00000000-0005-0000-0000-00004D0B0000}"/>
    <cellStyle name="Normal 3 2 3 5 4 3" xfId="2908" xr:uid="{00000000-0005-0000-0000-00004E0B0000}"/>
    <cellStyle name="Normal 3 2 3 5 5" xfId="1518" xr:uid="{00000000-0005-0000-0000-00004F0B0000}"/>
    <cellStyle name="Normal 3 2 3 5 5 2" xfId="3159" xr:uid="{00000000-0005-0000-0000-0000500B0000}"/>
    <cellStyle name="Normal 3 2 3 5 6" xfId="2051" xr:uid="{00000000-0005-0000-0000-0000510B0000}"/>
    <cellStyle name="Normal 3 2 3 5 6 2" xfId="3692" xr:uid="{00000000-0005-0000-0000-0000520B0000}"/>
    <cellStyle name="Normal 3 2 3 5 7" xfId="2361" xr:uid="{00000000-0005-0000-0000-0000530B0000}"/>
    <cellStyle name="Normal 3 2 3 5 7 2" xfId="4152" xr:uid="{00000000-0005-0000-0000-0000540B0000}"/>
    <cellStyle name="Normal 3 2 3 5 8" xfId="2637" xr:uid="{00000000-0005-0000-0000-0000550B0000}"/>
    <cellStyle name="Normal 3 2 3 6" xfId="821" xr:uid="{00000000-0005-0000-0000-0000560B0000}"/>
    <cellStyle name="Normal 3 2 3 6 2" xfId="1301" xr:uid="{00000000-0005-0000-0000-0000570B0000}"/>
    <cellStyle name="Normal 3 2 3 6 2 2" xfId="1810" xr:uid="{00000000-0005-0000-0000-0000580B0000}"/>
    <cellStyle name="Normal 3 2 3 6 2 2 2" xfId="3451" xr:uid="{00000000-0005-0000-0000-0000590B0000}"/>
    <cellStyle name="Normal 3 2 3 6 2 3" xfId="2947" xr:uid="{00000000-0005-0000-0000-00005A0B0000}"/>
    <cellStyle name="Normal 3 2 3 6 3" xfId="1557" xr:uid="{00000000-0005-0000-0000-00005B0B0000}"/>
    <cellStyle name="Normal 3 2 3 6 3 2" xfId="3198" xr:uid="{00000000-0005-0000-0000-00005C0B0000}"/>
    <cellStyle name="Normal 3 2 3 6 4" xfId="2090" xr:uid="{00000000-0005-0000-0000-00005D0B0000}"/>
    <cellStyle name="Normal 3 2 3 6 4 2" xfId="3731" xr:uid="{00000000-0005-0000-0000-00005E0B0000}"/>
    <cellStyle name="Normal 3 2 3 6 5" xfId="2400" xr:uid="{00000000-0005-0000-0000-00005F0B0000}"/>
    <cellStyle name="Normal 3 2 3 6 5 2" xfId="4153" xr:uid="{00000000-0005-0000-0000-0000600B0000}"/>
    <cellStyle name="Normal 3 2 3 6 6" xfId="2676" xr:uid="{00000000-0005-0000-0000-0000610B0000}"/>
    <cellStyle name="Normal 3 2 3 7" xfId="934" xr:uid="{00000000-0005-0000-0000-0000620B0000}"/>
    <cellStyle name="Normal 3 2 3 7 2" xfId="1387" xr:uid="{00000000-0005-0000-0000-0000630B0000}"/>
    <cellStyle name="Normal 3 2 3 7 2 2" xfId="1896" xr:uid="{00000000-0005-0000-0000-0000640B0000}"/>
    <cellStyle name="Normal 3 2 3 7 2 2 2" xfId="3537" xr:uid="{00000000-0005-0000-0000-0000650B0000}"/>
    <cellStyle name="Normal 3 2 3 7 2 3" xfId="3033" xr:uid="{00000000-0005-0000-0000-0000660B0000}"/>
    <cellStyle name="Normal 3 2 3 7 3" xfId="1643" xr:uid="{00000000-0005-0000-0000-0000670B0000}"/>
    <cellStyle name="Normal 3 2 3 7 3 2" xfId="3284" xr:uid="{00000000-0005-0000-0000-0000680B0000}"/>
    <cellStyle name="Normal 3 2 3 7 4" xfId="2176" xr:uid="{00000000-0005-0000-0000-0000690B0000}"/>
    <cellStyle name="Normal 3 2 3 7 4 2" xfId="3817" xr:uid="{00000000-0005-0000-0000-00006A0B0000}"/>
    <cellStyle name="Normal 3 2 3 7 5" xfId="2486" xr:uid="{00000000-0005-0000-0000-00006B0B0000}"/>
    <cellStyle name="Normal 3 2 3 7 5 2" xfId="4154" xr:uid="{00000000-0005-0000-0000-00006C0B0000}"/>
    <cellStyle name="Normal 3 2 3 7 6" xfId="2762" xr:uid="{00000000-0005-0000-0000-00006D0B0000}"/>
    <cellStyle name="Normal 3 2 3 8" xfId="605" xr:uid="{00000000-0005-0000-0000-00006E0B0000}"/>
    <cellStyle name="Normal 3 2 3 8 2" xfId="1226" xr:uid="{00000000-0005-0000-0000-00006F0B0000}"/>
    <cellStyle name="Normal 3 2 3 8 2 2" xfId="1735" xr:uid="{00000000-0005-0000-0000-0000700B0000}"/>
    <cellStyle name="Normal 3 2 3 8 2 2 2" xfId="3376" xr:uid="{00000000-0005-0000-0000-0000710B0000}"/>
    <cellStyle name="Normal 3 2 3 8 2 3" xfId="2872" xr:uid="{00000000-0005-0000-0000-0000720B0000}"/>
    <cellStyle name="Normal 3 2 3 8 3" xfId="1482" xr:uid="{00000000-0005-0000-0000-0000730B0000}"/>
    <cellStyle name="Normal 3 2 3 8 3 2" xfId="3123" xr:uid="{00000000-0005-0000-0000-0000740B0000}"/>
    <cellStyle name="Normal 3 2 3 8 4" xfId="2012" xr:uid="{00000000-0005-0000-0000-0000750B0000}"/>
    <cellStyle name="Normal 3 2 3 8 4 2" xfId="3653" xr:uid="{00000000-0005-0000-0000-0000760B0000}"/>
    <cellStyle name="Normal 3 2 3 8 5" xfId="2324" xr:uid="{00000000-0005-0000-0000-0000770B0000}"/>
    <cellStyle name="Normal 3 2 3 8 5 2" xfId="4155" xr:uid="{00000000-0005-0000-0000-0000780B0000}"/>
    <cellStyle name="Normal 3 2 3 8 6" xfId="2600" xr:uid="{00000000-0005-0000-0000-0000790B0000}"/>
    <cellStyle name="Normal 3 2 4" xfId="297" xr:uid="{00000000-0005-0000-0000-00007A0B0000}"/>
    <cellStyle name="Normal 3 2 4 2" xfId="750" xr:uid="{00000000-0005-0000-0000-00007B0B0000}"/>
    <cellStyle name="Normal 3 2 4 2 2" xfId="979" xr:uid="{00000000-0005-0000-0000-00007C0B0000}"/>
    <cellStyle name="Normal 3 2 4 2 2 2" xfId="1432" xr:uid="{00000000-0005-0000-0000-00007D0B0000}"/>
    <cellStyle name="Normal 3 2 4 2 2 2 2" xfId="1941" xr:uid="{00000000-0005-0000-0000-00007E0B0000}"/>
    <cellStyle name="Normal 3 2 4 2 2 2 2 2" xfId="3582" xr:uid="{00000000-0005-0000-0000-00007F0B0000}"/>
    <cellStyle name="Normal 3 2 4 2 2 2 3" xfId="3078" xr:uid="{00000000-0005-0000-0000-0000800B0000}"/>
    <cellStyle name="Normal 3 2 4 2 2 3" xfId="1688" xr:uid="{00000000-0005-0000-0000-0000810B0000}"/>
    <cellStyle name="Normal 3 2 4 2 2 3 2" xfId="3329" xr:uid="{00000000-0005-0000-0000-0000820B0000}"/>
    <cellStyle name="Normal 3 2 4 2 2 4" xfId="2221" xr:uid="{00000000-0005-0000-0000-0000830B0000}"/>
    <cellStyle name="Normal 3 2 4 2 2 4 2" xfId="3862" xr:uid="{00000000-0005-0000-0000-0000840B0000}"/>
    <cellStyle name="Normal 3 2 4 2 2 5" xfId="2531" xr:uid="{00000000-0005-0000-0000-0000850B0000}"/>
    <cellStyle name="Normal 3 2 4 2 2 5 2" xfId="4156" xr:uid="{00000000-0005-0000-0000-0000860B0000}"/>
    <cellStyle name="Normal 3 2 4 2 2 6" xfId="2807" xr:uid="{00000000-0005-0000-0000-0000870B0000}"/>
    <cellStyle name="Normal 3 2 4 2 3" xfId="904" xr:uid="{00000000-0005-0000-0000-0000880B0000}"/>
    <cellStyle name="Normal 3 2 4 2 3 2" xfId="1357" xr:uid="{00000000-0005-0000-0000-0000890B0000}"/>
    <cellStyle name="Normal 3 2 4 2 3 2 2" xfId="1866" xr:uid="{00000000-0005-0000-0000-00008A0B0000}"/>
    <cellStyle name="Normal 3 2 4 2 3 2 2 2" xfId="3507" xr:uid="{00000000-0005-0000-0000-00008B0B0000}"/>
    <cellStyle name="Normal 3 2 4 2 3 2 3" xfId="3003" xr:uid="{00000000-0005-0000-0000-00008C0B0000}"/>
    <cellStyle name="Normal 3 2 4 2 3 3" xfId="1613" xr:uid="{00000000-0005-0000-0000-00008D0B0000}"/>
    <cellStyle name="Normal 3 2 4 2 3 3 2" xfId="3254" xr:uid="{00000000-0005-0000-0000-00008E0B0000}"/>
    <cellStyle name="Normal 3 2 4 2 3 4" xfId="2146" xr:uid="{00000000-0005-0000-0000-00008F0B0000}"/>
    <cellStyle name="Normal 3 2 4 2 3 4 2" xfId="3787" xr:uid="{00000000-0005-0000-0000-0000900B0000}"/>
    <cellStyle name="Normal 3 2 4 2 3 5" xfId="2456" xr:uid="{00000000-0005-0000-0000-0000910B0000}"/>
    <cellStyle name="Normal 3 2 4 2 3 5 2" xfId="4157" xr:uid="{00000000-0005-0000-0000-0000920B0000}"/>
    <cellStyle name="Normal 3 2 4 2 3 6" xfId="2732" xr:uid="{00000000-0005-0000-0000-0000930B0000}"/>
    <cellStyle name="Normal 3 2 4 2 4" xfId="1270" xr:uid="{00000000-0005-0000-0000-0000940B0000}"/>
    <cellStyle name="Normal 3 2 4 2 4 2" xfId="1779" xr:uid="{00000000-0005-0000-0000-0000950B0000}"/>
    <cellStyle name="Normal 3 2 4 2 4 2 2" xfId="3420" xr:uid="{00000000-0005-0000-0000-0000960B0000}"/>
    <cellStyle name="Normal 3 2 4 2 4 3" xfId="2916" xr:uid="{00000000-0005-0000-0000-0000970B0000}"/>
    <cellStyle name="Normal 3 2 4 2 5" xfId="1526" xr:uid="{00000000-0005-0000-0000-0000980B0000}"/>
    <cellStyle name="Normal 3 2 4 2 5 2" xfId="3167" xr:uid="{00000000-0005-0000-0000-0000990B0000}"/>
    <cellStyle name="Normal 3 2 4 2 6" xfId="2059" xr:uid="{00000000-0005-0000-0000-00009A0B0000}"/>
    <cellStyle name="Normal 3 2 4 2 6 2" xfId="3700" xr:uid="{00000000-0005-0000-0000-00009B0B0000}"/>
    <cellStyle name="Normal 3 2 4 2 7" xfId="2369" xr:uid="{00000000-0005-0000-0000-00009C0B0000}"/>
    <cellStyle name="Normal 3 2 4 2 7 2" xfId="4158" xr:uid="{00000000-0005-0000-0000-00009D0B0000}"/>
    <cellStyle name="Normal 3 2 4 2 8" xfId="2645" xr:uid="{00000000-0005-0000-0000-00009E0B0000}"/>
    <cellStyle name="Normal 3 2 4 3" xfId="827" xr:uid="{00000000-0005-0000-0000-00009F0B0000}"/>
    <cellStyle name="Normal 3 2 4 3 2" xfId="1307" xr:uid="{00000000-0005-0000-0000-0000A00B0000}"/>
    <cellStyle name="Normal 3 2 4 3 2 2" xfId="1816" xr:uid="{00000000-0005-0000-0000-0000A10B0000}"/>
    <cellStyle name="Normal 3 2 4 3 2 2 2" xfId="3457" xr:uid="{00000000-0005-0000-0000-0000A20B0000}"/>
    <cellStyle name="Normal 3 2 4 3 2 3" xfId="2953" xr:uid="{00000000-0005-0000-0000-0000A30B0000}"/>
    <cellStyle name="Normal 3 2 4 3 3" xfId="1563" xr:uid="{00000000-0005-0000-0000-0000A40B0000}"/>
    <cellStyle name="Normal 3 2 4 3 3 2" xfId="3204" xr:uid="{00000000-0005-0000-0000-0000A50B0000}"/>
    <cellStyle name="Normal 3 2 4 3 4" xfId="2096" xr:uid="{00000000-0005-0000-0000-0000A60B0000}"/>
    <cellStyle name="Normal 3 2 4 3 4 2" xfId="3737" xr:uid="{00000000-0005-0000-0000-0000A70B0000}"/>
    <cellStyle name="Normal 3 2 4 3 5" xfId="2406" xr:uid="{00000000-0005-0000-0000-0000A80B0000}"/>
    <cellStyle name="Normal 3 2 4 3 5 2" xfId="4159" xr:uid="{00000000-0005-0000-0000-0000A90B0000}"/>
    <cellStyle name="Normal 3 2 4 3 6" xfId="2682" xr:uid="{00000000-0005-0000-0000-0000AA0B0000}"/>
    <cellStyle name="Normal 3 2 4 4" xfId="940" xr:uid="{00000000-0005-0000-0000-0000AB0B0000}"/>
    <cellStyle name="Normal 3 2 4 4 2" xfId="1393" xr:uid="{00000000-0005-0000-0000-0000AC0B0000}"/>
    <cellStyle name="Normal 3 2 4 4 2 2" xfId="1902" xr:uid="{00000000-0005-0000-0000-0000AD0B0000}"/>
    <cellStyle name="Normal 3 2 4 4 2 2 2" xfId="3543" xr:uid="{00000000-0005-0000-0000-0000AE0B0000}"/>
    <cellStyle name="Normal 3 2 4 4 2 3" xfId="3039" xr:uid="{00000000-0005-0000-0000-0000AF0B0000}"/>
    <cellStyle name="Normal 3 2 4 4 3" xfId="1649" xr:uid="{00000000-0005-0000-0000-0000B00B0000}"/>
    <cellStyle name="Normal 3 2 4 4 3 2" xfId="3290" xr:uid="{00000000-0005-0000-0000-0000B10B0000}"/>
    <cellStyle name="Normal 3 2 4 4 4" xfId="2182" xr:uid="{00000000-0005-0000-0000-0000B20B0000}"/>
    <cellStyle name="Normal 3 2 4 4 4 2" xfId="3823" xr:uid="{00000000-0005-0000-0000-0000B30B0000}"/>
    <cellStyle name="Normal 3 2 4 4 5" xfId="2492" xr:uid="{00000000-0005-0000-0000-0000B40B0000}"/>
    <cellStyle name="Normal 3 2 4 4 5 2" xfId="4160" xr:uid="{00000000-0005-0000-0000-0000B50B0000}"/>
    <cellStyle name="Normal 3 2 4 4 6" xfId="2768" xr:uid="{00000000-0005-0000-0000-0000B60B0000}"/>
    <cellStyle name="Normal 3 2 4 5" xfId="613" xr:uid="{00000000-0005-0000-0000-0000B70B0000}"/>
    <cellStyle name="Normal 3 2 4 5 2" xfId="1231" xr:uid="{00000000-0005-0000-0000-0000B80B0000}"/>
    <cellStyle name="Normal 3 2 4 5 2 2" xfId="1740" xr:uid="{00000000-0005-0000-0000-0000B90B0000}"/>
    <cellStyle name="Normal 3 2 4 5 2 2 2" xfId="3381" xr:uid="{00000000-0005-0000-0000-0000BA0B0000}"/>
    <cellStyle name="Normal 3 2 4 5 2 3" xfId="2877" xr:uid="{00000000-0005-0000-0000-0000BB0B0000}"/>
    <cellStyle name="Normal 3 2 4 5 3" xfId="1487" xr:uid="{00000000-0005-0000-0000-0000BC0B0000}"/>
    <cellStyle name="Normal 3 2 4 5 3 2" xfId="3128" xr:uid="{00000000-0005-0000-0000-0000BD0B0000}"/>
    <cellStyle name="Normal 3 2 4 5 4" xfId="2017" xr:uid="{00000000-0005-0000-0000-0000BE0B0000}"/>
    <cellStyle name="Normal 3 2 4 5 4 2" xfId="3658" xr:uid="{00000000-0005-0000-0000-0000BF0B0000}"/>
    <cellStyle name="Normal 3 2 4 5 5" xfId="2329" xr:uid="{00000000-0005-0000-0000-0000C00B0000}"/>
    <cellStyle name="Normal 3 2 4 5 5 2" xfId="4161" xr:uid="{00000000-0005-0000-0000-0000C10B0000}"/>
    <cellStyle name="Normal 3 2 4 5 6" xfId="2605" xr:uid="{00000000-0005-0000-0000-0000C20B0000}"/>
    <cellStyle name="Normal 3 2 5" xfId="339" xr:uid="{00000000-0005-0000-0000-0000C30B0000}"/>
    <cellStyle name="Normal 3 2 5 2" xfId="697" xr:uid="{00000000-0005-0000-0000-0000C40B0000}"/>
    <cellStyle name="Normal 3 2 6" xfId="436" xr:uid="{00000000-0005-0000-0000-0000C50B0000}"/>
    <cellStyle name="Normal 3 2 6 2" xfId="989" xr:uid="{00000000-0005-0000-0000-0000C60B0000}"/>
    <cellStyle name="Normal 3 2 6 2 2" xfId="1442" xr:uid="{00000000-0005-0000-0000-0000C70B0000}"/>
    <cellStyle name="Normal 3 2 6 2 2 2" xfId="1951" xr:uid="{00000000-0005-0000-0000-0000C80B0000}"/>
    <cellStyle name="Normal 3 2 6 2 2 2 2" xfId="3592" xr:uid="{00000000-0005-0000-0000-0000C90B0000}"/>
    <cellStyle name="Normal 3 2 6 2 2 3" xfId="3088" xr:uid="{00000000-0005-0000-0000-0000CA0B0000}"/>
    <cellStyle name="Normal 3 2 6 2 3" xfId="1698" xr:uid="{00000000-0005-0000-0000-0000CB0B0000}"/>
    <cellStyle name="Normal 3 2 6 2 3 2" xfId="3339" xr:uid="{00000000-0005-0000-0000-0000CC0B0000}"/>
    <cellStyle name="Normal 3 2 6 2 4" xfId="2231" xr:uid="{00000000-0005-0000-0000-0000CD0B0000}"/>
    <cellStyle name="Normal 3 2 6 2 4 2" xfId="3872" xr:uid="{00000000-0005-0000-0000-0000CE0B0000}"/>
    <cellStyle name="Normal 3 2 6 2 5" xfId="2541" xr:uid="{00000000-0005-0000-0000-0000CF0B0000}"/>
    <cellStyle name="Normal 3 2 6 2 5 2" xfId="4162" xr:uid="{00000000-0005-0000-0000-0000D00B0000}"/>
    <cellStyle name="Normal 3 2 6 2 6" xfId="2817" xr:uid="{00000000-0005-0000-0000-0000D10B0000}"/>
    <cellStyle name="Normal 3 2 6 3" xfId="914" xr:uid="{00000000-0005-0000-0000-0000D20B0000}"/>
    <cellStyle name="Normal 3 2 6 3 2" xfId="1367" xr:uid="{00000000-0005-0000-0000-0000D30B0000}"/>
    <cellStyle name="Normal 3 2 6 3 2 2" xfId="1876" xr:uid="{00000000-0005-0000-0000-0000D40B0000}"/>
    <cellStyle name="Normal 3 2 6 3 2 2 2" xfId="3517" xr:uid="{00000000-0005-0000-0000-0000D50B0000}"/>
    <cellStyle name="Normal 3 2 6 3 2 3" xfId="3013" xr:uid="{00000000-0005-0000-0000-0000D60B0000}"/>
    <cellStyle name="Normal 3 2 6 3 3" xfId="1623" xr:uid="{00000000-0005-0000-0000-0000D70B0000}"/>
    <cellStyle name="Normal 3 2 6 3 3 2" xfId="3264" xr:uid="{00000000-0005-0000-0000-0000D80B0000}"/>
    <cellStyle name="Normal 3 2 6 3 4" xfId="2156" xr:uid="{00000000-0005-0000-0000-0000D90B0000}"/>
    <cellStyle name="Normal 3 2 6 3 4 2" xfId="3797" xr:uid="{00000000-0005-0000-0000-0000DA0B0000}"/>
    <cellStyle name="Normal 3 2 6 3 5" xfId="2466" xr:uid="{00000000-0005-0000-0000-0000DB0B0000}"/>
    <cellStyle name="Normal 3 2 6 3 5 2" xfId="4163" xr:uid="{00000000-0005-0000-0000-0000DC0B0000}"/>
    <cellStyle name="Normal 3 2 6 3 6" xfId="2742" xr:uid="{00000000-0005-0000-0000-0000DD0B0000}"/>
    <cellStyle name="Normal 3 2 6 4" xfId="760" xr:uid="{00000000-0005-0000-0000-0000DE0B0000}"/>
    <cellStyle name="Normal 3 2 6 4 2" xfId="1280" xr:uid="{00000000-0005-0000-0000-0000DF0B0000}"/>
    <cellStyle name="Normal 3 2 6 4 2 2" xfId="1789" xr:uid="{00000000-0005-0000-0000-0000E00B0000}"/>
    <cellStyle name="Normal 3 2 6 4 2 2 2" xfId="3430" xr:uid="{00000000-0005-0000-0000-0000E10B0000}"/>
    <cellStyle name="Normal 3 2 6 4 2 3" xfId="2926" xr:uid="{00000000-0005-0000-0000-0000E20B0000}"/>
    <cellStyle name="Normal 3 2 6 4 3" xfId="1536" xr:uid="{00000000-0005-0000-0000-0000E30B0000}"/>
    <cellStyle name="Normal 3 2 6 4 3 2" xfId="3177" xr:uid="{00000000-0005-0000-0000-0000E40B0000}"/>
    <cellStyle name="Normal 3 2 6 4 4" xfId="2069" xr:uid="{00000000-0005-0000-0000-0000E50B0000}"/>
    <cellStyle name="Normal 3 2 6 4 4 2" xfId="3710" xr:uid="{00000000-0005-0000-0000-0000E60B0000}"/>
    <cellStyle name="Normal 3 2 6 4 5" xfId="2379" xr:uid="{00000000-0005-0000-0000-0000E70B0000}"/>
    <cellStyle name="Normal 3 2 6 4 5 2" xfId="4164" xr:uid="{00000000-0005-0000-0000-0000E80B0000}"/>
    <cellStyle name="Normal 3 2 6 4 6" xfId="2655" xr:uid="{00000000-0005-0000-0000-0000E90B0000}"/>
    <cellStyle name="Normal 3 2 7" xfId="814" xr:uid="{00000000-0005-0000-0000-0000EA0B0000}"/>
    <cellStyle name="Normal 3 2 7 2" xfId="1294" xr:uid="{00000000-0005-0000-0000-0000EB0B0000}"/>
    <cellStyle name="Normal 3 2 7 2 2" xfId="1803" xr:uid="{00000000-0005-0000-0000-0000EC0B0000}"/>
    <cellStyle name="Normal 3 2 7 2 2 2" xfId="3444" xr:uid="{00000000-0005-0000-0000-0000ED0B0000}"/>
    <cellStyle name="Normal 3 2 7 2 3" xfId="2940" xr:uid="{00000000-0005-0000-0000-0000EE0B0000}"/>
    <cellStyle name="Normal 3 2 7 3" xfId="1550" xr:uid="{00000000-0005-0000-0000-0000EF0B0000}"/>
    <cellStyle name="Normal 3 2 7 3 2" xfId="3191" xr:uid="{00000000-0005-0000-0000-0000F00B0000}"/>
    <cellStyle name="Normal 3 2 7 4" xfId="2083" xr:uid="{00000000-0005-0000-0000-0000F10B0000}"/>
    <cellStyle name="Normal 3 2 7 4 2" xfId="3724" xr:uid="{00000000-0005-0000-0000-0000F20B0000}"/>
    <cellStyle name="Normal 3 2 7 5" xfId="2393" xr:uid="{00000000-0005-0000-0000-0000F30B0000}"/>
    <cellStyle name="Normal 3 2 7 5 2" xfId="4165" xr:uid="{00000000-0005-0000-0000-0000F40B0000}"/>
    <cellStyle name="Normal 3 2 7 6" xfId="2669" xr:uid="{00000000-0005-0000-0000-0000F50B0000}"/>
    <cellStyle name="Normal 3 2 8" xfId="928" xr:uid="{00000000-0005-0000-0000-0000F60B0000}"/>
    <cellStyle name="Normal 3 2 8 2" xfId="1381" xr:uid="{00000000-0005-0000-0000-0000F70B0000}"/>
    <cellStyle name="Normal 3 2 8 2 2" xfId="1890" xr:uid="{00000000-0005-0000-0000-0000F80B0000}"/>
    <cellStyle name="Normal 3 2 8 2 2 2" xfId="3531" xr:uid="{00000000-0005-0000-0000-0000F90B0000}"/>
    <cellStyle name="Normal 3 2 8 2 3" xfId="3027" xr:uid="{00000000-0005-0000-0000-0000FA0B0000}"/>
    <cellStyle name="Normal 3 2 8 3" xfId="1637" xr:uid="{00000000-0005-0000-0000-0000FB0B0000}"/>
    <cellStyle name="Normal 3 2 8 3 2" xfId="3278" xr:uid="{00000000-0005-0000-0000-0000FC0B0000}"/>
    <cellStyle name="Normal 3 2 8 4" xfId="2170" xr:uid="{00000000-0005-0000-0000-0000FD0B0000}"/>
    <cellStyle name="Normal 3 2 8 4 2" xfId="3811" xr:uid="{00000000-0005-0000-0000-0000FE0B0000}"/>
    <cellStyle name="Normal 3 2 8 5" xfId="2480" xr:uid="{00000000-0005-0000-0000-0000FF0B0000}"/>
    <cellStyle name="Normal 3 2 8 5 2" xfId="4166" xr:uid="{00000000-0005-0000-0000-0000000C0000}"/>
    <cellStyle name="Normal 3 2 8 6" xfId="2756" xr:uid="{00000000-0005-0000-0000-0000010C0000}"/>
    <cellStyle name="Normal 3 2 9" xfId="576" xr:uid="{00000000-0005-0000-0000-0000020C0000}"/>
    <cellStyle name="Normal 3 2 9 2" xfId="1220" xr:uid="{00000000-0005-0000-0000-0000030C0000}"/>
    <cellStyle name="Normal 3 2 9 2 2" xfId="1730" xr:uid="{00000000-0005-0000-0000-0000040C0000}"/>
    <cellStyle name="Normal 3 2 9 2 2 2" xfId="3371" xr:uid="{00000000-0005-0000-0000-0000050C0000}"/>
    <cellStyle name="Normal 3 2 9 2 3" xfId="2867" xr:uid="{00000000-0005-0000-0000-0000060C0000}"/>
    <cellStyle name="Normal 3 2 9 3" xfId="1477" xr:uid="{00000000-0005-0000-0000-0000070C0000}"/>
    <cellStyle name="Normal 3 2 9 3 2" xfId="3118" xr:uid="{00000000-0005-0000-0000-0000080C0000}"/>
    <cellStyle name="Normal 3 2 9 4" xfId="2004" xr:uid="{00000000-0005-0000-0000-0000090C0000}"/>
    <cellStyle name="Normal 3 2 9 4 2" xfId="3645" xr:uid="{00000000-0005-0000-0000-00000A0C0000}"/>
    <cellStyle name="Normal 3 2 9 5" xfId="2318" xr:uid="{00000000-0005-0000-0000-00000B0C0000}"/>
    <cellStyle name="Normal 3 2 9 5 2" xfId="4167" xr:uid="{00000000-0005-0000-0000-00000C0C0000}"/>
    <cellStyle name="Normal 3 2 9 6" xfId="2595" xr:uid="{00000000-0005-0000-0000-00000D0C0000}"/>
    <cellStyle name="Normal 3 3" xfId="95" xr:uid="{00000000-0005-0000-0000-00000E0C0000}"/>
    <cellStyle name="Normal 3 3 2" xfId="229" xr:uid="{00000000-0005-0000-0000-00000F0C0000}"/>
    <cellStyle name="Normal 3 3 2 2" xfId="700" xr:uid="{00000000-0005-0000-0000-0000100C0000}"/>
    <cellStyle name="Normal 3 3 3" xfId="342" xr:uid="{00000000-0005-0000-0000-0000110C0000}"/>
    <cellStyle name="Normal 3 3 3 2" xfId="1101" xr:uid="{00000000-0005-0000-0000-0000120C0000}"/>
    <cellStyle name="Normal 3 3 4" xfId="439" xr:uid="{00000000-0005-0000-0000-0000130C0000}"/>
    <cellStyle name="Normal 3 3 5" xfId="574" xr:uid="{00000000-0005-0000-0000-0000140C0000}"/>
    <cellStyle name="Normal 3 4" xfId="96" xr:uid="{00000000-0005-0000-0000-0000150C0000}"/>
    <cellStyle name="Normal 3 4 2" xfId="343" xr:uid="{00000000-0005-0000-0000-0000160C0000}"/>
    <cellStyle name="Normal 3 4 2 2" xfId="701" xr:uid="{00000000-0005-0000-0000-0000170C0000}"/>
    <cellStyle name="Normal 3 4 3" xfId="440" xr:uid="{00000000-0005-0000-0000-0000180C0000}"/>
    <cellStyle name="Normal 3 4 4" xfId="668" xr:uid="{00000000-0005-0000-0000-0000190C0000}"/>
    <cellStyle name="Normal 3 5" xfId="97" xr:uid="{00000000-0005-0000-0000-00001A0C0000}"/>
    <cellStyle name="Normal 3 5 2" xfId="702" xr:uid="{00000000-0005-0000-0000-00001B0C0000}"/>
    <cellStyle name="Normal 3 5 3" xfId="673" xr:uid="{00000000-0005-0000-0000-00001C0C0000}"/>
    <cellStyle name="Normal 3 6" xfId="338" xr:uid="{00000000-0005-0000-0000-00001D0C0000}"/>
    <cellStyle name="Normal 3 6 2" xfId="696" xr:uid="{00000000-0005-0000-0000-00001E0C0000}"/>
    <cellStyle name="Normal 3 7" xfId="435" xr:uid="{00000000-0005-0000-0000-00001F0C0000}"/>
    <cellStyle name="Normal 3 8" xfId="567" xr:uid="{00000000-0005-0000-0000-0000200C0000}"/>
    <cellStyle name="Normal 3_Ocotillo" xfId="98" xr:uid="{00000000-0005-0000-0000-0000210C0000}"/>
    <cellStyle name="Normal 30" xfId="1007" xr:uid="{00000000-0005-0000-0000-0000220C0000}"/>
    <cellStyle name="Normal 31" xfId="1009" xr:uid="{00000000-0005-0000-0000-0000230C0000}"/>
    <cellStyle name="Normal 32" xfId="1011" xr:uid="{00000000-0005-0000-0000-0000240C0000}"/>
    <cellStyle name="Normal 33" xfId="1013" xr:uid="{00000000-0005-0000-0000-0000250C0000}"/>
    <cellStyle name="Normal 34" xfId="1015" xr:uid="{00000000-0005-0000-0000-0000260C0000}"/>
    <cellStyle name="Normal 35" xfId="1017" xr:uid="{00000000-0005-0000-0000-0000270C0000}"/>
    <cellStyle name="Normal 36" xfId="1019" xr:uid="{00000000-0005-0000-0000-0000280C0000}"/>
    <cellStyle name="Normal 37" xfId="1021" xr:uid="{00000000-0005-0000-0000-0000290C0000}"/>
    <cellStyle name="Normal 38" xfId="1024" xr:uid="{00000000-0005-0000-0000-00002A0C0000}"/>
    <cellStyle name="Normal 39" xfId="1025" xr:uid="{00000000-0005-0000-0000-00002B0C0000}"/>
    <cellStyle name="Normal 4" xfId="99" xr:uid="{00000000-0005-0000-0000-00002C0C0000}"/>
    <cellStyle name="Normal 4 10" xfId="514" xr:uid="{00000000-0005-0000-0000-00002D0C0000}"/>
    <cellStyle name="Normal 4 2" xfId="100" xr:uid="{00000000-0005-0000-0000-00002E0C0000}"/>
    <cellStyle name="Normal 4 2 2" xfId="275" xr:uid="{00000000-0005-0000-0000-00002F0C0000}"/>
    <cellStyle name="Normal 4 2 2 2" xfId="704" xr:uid="{00000000-0005-0000-0000-0000300C0000}"/>
    <cellStyle name="Normal 4 2 3" xfId="587" xr:uid="{00000000-0005-0000-0000-0000310C0000}"/>
    <cellStyle name="Normal 4 3" xfId="101" xr:uid="{00000000-0005-0000-0000-0000320C0000}"/>
    <cellStyle name="Normal 4 3 2" xfId="8" xr:uid="{00000000-0005-0000-0000-0000330C0000}"/>
    <cellStyle name="Normal 4 3 2 2" xfId="318" xr:uid="{00000000-0005-0000-0000-0000340C0000}"/>
    <cellStyle name="Normal 4 3 2 2 2" xfId="1127" xr:uid="{00000000-0005-0000-0000-0000350C0000}"/>
    <cellStyle name="Normal 4 3 2 3" xfId="415" xr:uid="{00000000-0005-0000-0000-0000360C0000}"/>
    <cellStyle name="Normal 4 3 3" xfId="271" xr:uid="{00000000-0005-0000-0000-0000370C0000}"/>
    <cellStyle name="Normal 4 3 3 2" xfId="705" xr:uid="{00000000-0005-0000-0000-0000380C0000}"/>
    <cellStyle name="Normal 4 3 4" xfId="344" xr:uid="{00000000-0005-0000-0000-0000390C0000}"/>
    <cellStyle name="Normal 4 3 4 2" xfId="1111" xr:uid="{00000000-0005-0000-0000-00003A0C0000}"/>
    <cellStyle name="Normal 4 3 5" xfId="441" xr:uid="{00000000-0005-0000-0000-00003B0C0000}"/>
    <cellStyle name="Normal 4 3 6" xfId="588" xr:uid="{00000000-0005-0000-0000-00003C0C0000}"/>
    <cellStyle name="Normal 4 4" xfId="10" xr:uid="{00000000-0005-0000-0000-00003D0C0000}"/>
    <cellStyle name="Normal 4 4 2" xfId="102" xr:uid="{00000000-0005-0000-0000-00003E0C0000}"/>
    <cellStyle name="Normal 4 4 2 2" xfId="345" xr:uid="{00000000-0005-0000-0000-00003F0C0000}"/>
    <cellStyle name="Normal 4 4 2 2 2" xfId="1100" xr:uid="{00000000-0005-0000-0000-0000400C0000}"/>
    <cellStyle name="Normal 4 4 2 3" xfId="442" xr:uid="{00000000-0005-0000-0000-0000410C0000}"/>
    <cellStyle name="Normal 4 4 3" xfId="320" xr:uid="{00000000-0005-0000-0000-0000420C0000}"/>
    <cellStyle name="Normal 4 4 3 2" xfId="678" xr:uid="{00000000-0005-0000-0000-0000430C0000}"/>
    <cellStyle name="Normal 4 4 4" xfId="417" xr:uid="{00000000-0005-0000-0000-0000440C0000}"/>
    <cellStyle name="Normal 4 4 5" xfId="589" xr:uid="{00000000-0005-0000-0000-0000450C0000}"/>
    <cellStyle name="Normal 4 5" xfId="103" xr:uid="{00000000-0005-0000-0000-0000460C0000}"/>
    <cellStyle name="Normal 4 5 2" xfId="346" xr:uid="{00000000-0005-0000-0000-0000470C0000}"/>
    <cellStyle name="Normal 4 5 2 2" xfId="706" xr:uid="{00000000-0005-0000-0000-0000480C0000}"/>
    <cellStyle name="Normal 4 5 3" xfId="443" xr:uid="{00000000-0005-0000-0000-0000490C0000}"/>
    <cellStyle name="Normal 4 5 4" xfId="590" xr:uid="{00000000-0005-0000-0000-00004A0C0000}"/>
    <cellStyle name="Normal 4 6" xfId="9" xr:uid="{00000000-0005-0000-0000-00004B0C0000}"/>
    <cellStyle name="Normal 4 6 2" xfId="319" xr:uid="{00000000-0005-0000-0000-00004C0C0000}"/>
    <cellStyle name="Normal 4 6 2 2" xfId="677" xr:uid="{00000000-0005-0000-0000-00004D0C0000}"/>
    <cellStyle name="Normal 4 6 3" xfId="416" xr:uid="{00000000-0005-0000-0000-00004E0C0000}"/>
    <cellStyle name="Normal 4 6 4" xfId="591" xr:uid="{00000000-0005-0000-0000-00004F0C0000}"/>
    <cellStyle name="Normal 4 7" xfId="12" xr:uid="{00000000-0005-0000-0000-0000500C0000}"/>
    <cellStyle name="Normal 4 7 2" xfId="322" xr:uid="{00000000-0005-0000-0000-0000510C0000}"/>
    <cellStyle name="Normal 4 7 2 2" xfId="1112" xr:uid="{00000000-0005-0000-0000-0000520C0000}"/>
    <cellStyle name="Normal 4 7 3" xfId="419" xr:uid="{00000000-0005-0000-0000-0000530C0000}"/>
    <cellStyle name="Normal 4 8" xfId="104" xr:uid="{00000000-0005-0000-0000-0000540C0000}"/>
    <cellStyle name="Normal 4 8 2" xfId="11" xr:uid="{00000000-0005-0000-0000-0000550C0000}"/>
    <cellStyle name="Normal 4 8 2 2" xfId="321" xr:uid="{00000000-0005-0000-0000-0000560C0000}"/>
    <cellStyle name="Normal 4 8 2 2 2" xfId="1114" xr:uid="{00000000-0005-0000-0000-0000570C0000}"/>
    <cellStyle name="Normal 4 8 2 3" xfId="418" xr:uid="{00000000-0005-0000-0000-0000580C0000}"/>
    <cellStyle name="Normal 4 8 3" xfId="347" xr:uid="{00000000-0005-0000-0000-0000590C0000}"/>
    <cellStyle name="Normal 4 8 3 2" xfId="1099" xr:uid="{00000000-0005-0000-0000-00005A0C0000}"/>
    <cellStyle name="Normal 4 8 4" xfId="444" xr:uid="{00000000-0005-0000-0000-00005B0C0000}"/>
    <cellStyle name="Normal 4 9" xfId="224" xr:uid="{00000000-0005-0000-0000-00005C0C0000}"/>
    <cellStyle name="Normal 4 9 2" xfId="703" xr:uid="{00000000-0005-0000-0000-00005D0C0000}"/>
    <cellStyle name="Normal 4 9 3" xfId="1208" xr:uid="{00000000-0005-0000-0000-00005E0C0000}"/>
    <cellStyle name="Normal 4 9 3 2" xfId="1721" xr:uid="{00000000-0005-0000-0000-00005F0C0000}"/>
    <cellStyle name="Normal 4 9 3 2 2" xfId="3362" xr:uid="{00000000-0005-0000-0000-0000600C0000}"/>
    <cellStyle name="Normal 4 9 3 3" xfId="2860" xr:uid="{00000000-0005-0000-0000-0000610C0000}"/>
    <cellStyle name="Normal 4 9 4" xfId="1468" xr:uid="{00000000-0005-0000-0000-0000620C0000}"/>
    <cellStyle name="Normal 4 9 4 2" xfId="3111" xr:uid="{00000000-0005-0000-0000-0000630C0000}"/>
    <cellStyle name="Normal 4 9 5" xfId="1984" xr:uid="{00000000-0005-0000-0000-0000640C0000}"/>
    <cellStyle name="Normal 4 9 5 2" xfId="3625" xr:uid="{00000000-0005-0000-0000-0000650C0000}"/>
    <cellStyle name="Normal 4 9 6" xfId="2304" xr:uid="{00000000-0005-0000-0000-0000660C0000}"/>
    <cellStyle name="Normal 4 9 6 2" xfId="4168" xr:uid="{00000000-0005-0000-0000-0000670C0000}"/>
    <cellStyle name="Normal 4 9 7" xfId="2585" xr:uid="{00000000-0005-0000-0000-0000680C0000}"/>
    <cellStyle name="Normal 4_Ocotillo" xfId="105" xr:uid="{00000000-0005-0000-0000-0000690C0000}"/>
    <cellStyle name="Normal 40" xfId="1026" xr:uid="{00000000-0005-0000-0000-00006A0C0000}"/>
    <cellStyle name="Normal 41" xfId="1028" xr:uid="{00000000-0005-0000-0000-00006B0C0000}"/>
    <cellStyle name="Normal 42" xfId="1030" xr:uid="{00000000-0005-0000-0000-00006C0C0000}"/>
    <cellStyle name="Normal 43" xfId="1032" xr:uid="{00000000-0005-0000-0000-00006D0C0000}"/>
    <cellStyle name="Normal 44" xfId="1034" xr:uid="{00000000-0005-0000-0000-00006E0C0000}"/>
    <cellStyle name="Normal 45" xfId="1036" xr:uid="{00000000-0005-0000-0000-00006F0C0000}"/>
    <cellStyle name="Normal 46" xfId="1038" xr:uid="{00000000-0005-0000-0000-0000700C0000}"/>
    <cellStyle name="Normal 47" xfId="1040" xr:uid="{00000000-0005-0000-0000-0000710C0000}"/>
    <cellStyle name="Normal 48" xfId="1042" xr:uid="{00000000-0005-0000-0000-0000720C0000}"/>
    <cellStyle name="Normal 49" xfId="1044" xr:uid="{00000000-0005-0000-0000-0000730C0000}"/>
    <cellStyle name="Normal 5" xfId="106" xr:uid="{00000000-0005-0000-0000-0000740C0000}"/>
    <cellStyle name="Normal 5 2" xfId="107" xr:uid="{00000000-0005-0000-0000-0000750C0000}"/>
    <cellStyle name="Normal 5 2 2" xfId="281" xr:uid="{00000000-0005-0000-0000-0000760C0000}"/>
    <cellStyle name="Normal 5 2 2 2" xfId="708" xr:uid="{00000000-0005-0000-0000-0000770C0000}"/>
    <cellStyle name="Normal 5 2 3" xfId="592" xr:uid="{00000000-0005-0000-0000-0000780C0000}"/>
    <cellStyle name="Normal 5 3" xfId="276" xr:uid="{00000000-0005-0000-0000-0000790C0000}"/>
    <cellStyle name="Normal 5 4" xfId="669" xr:uid="{00000000-0005-0000-0000-00007A0C0000}"/>
    <cellStyle name="Normal 5 5" xfId="707" xr:uid="{00000000-0005-0000-0000-00007B0C0000}"/>
    <cellStyle name="Normal 5_Ocotillo" xfId="108" xr:uid="{00000000-0005-0000-0000-00007C0C0000}"/>
    <cellStyle name="Normal 50" xfId="1046" xr:uid="{00000000-0005-0000-0000-00007D0C0000}"/>
    <cellStyle name="Normal 51" xfId="1048" xr:uid="{00000000-0005-0000-0000-00007E0C0000}"/>
    <cellStyle name="Normal 52" xfId="1050" xr:uid="{00000000-0005-0000-0000-00007F0C0000}"/>
    <cellStyle name="Normal 53" xfId="1052" xr:uid="{00000000-0005-0000-0000-0000800C0000}"/>
    <cellStyle name="Normal 54" xfId="1054" xr:uid="{00000000-0005-0000-0000-0000810C0000}"/>
    <cellStyle name="Normal 55" xfId="1056" xr:uid="{00000000-0005-0000-0000-0000820C0000}"/>
    <cellStyle name="Normal 56" xfId="1058" xr:uid="{00000000-0005-0000-0000-0000830C0000}"/>
    <cellStyle name="Normal 57" xfId="1060" xr:uid="{00000000-0005-0000-0000-0000840C0000}"/>
    <cellStyle name="Normal 58" xfId="1062" xr:uid="{00000000-0005-0000-0000-0000850C0000}"/>
    <cellStyle name="Normal 59" xfId="1064" xr:uid="{00000000-0005-0000-0000-0000860C0000}"/>
    <cellStyle name="Normal 6" xfId="109" xr:uid="{00000000-0005-0000-0000-0000870C0000}"/>
    <cellStyle name="Normal 6 10" xfId="110" xr:uid="{00000000-0005-0000-0000-0000880C0000}"/>
    <cellStyle name="Normal 6 10 2" xfId="349" xr:uid="{00000000-0005-0000-0000-0000890C0000}"/>
    <cellStyle name="Normal 6 10 2 2" xfId="1097" xr:uid="{00000000-0005-0000-0000-00008A0C0000}"/>
    <cellStyle name="Normal 6 10 3" xfId="446" xr:uid="{00000000-0005-0000-0000-00008B0C0000}"/>
    <cellStyle name="Normal 6 11" xfId="111" xr:uid="{00000000-0005-0000-0000-00008C0C0000}"/>
    <cellStyle name="Normal 6 11 2" xfId="350" xr:uid="{00000000-0005-0000-0000-00008D0C0000}"/>
    <cellStyle name="Normal 6 11 2 2" xfId="1113" xr:uid="{00000000-0005-0000-0000-00008E0C0000}"/>
    <cellStyle name="Normal 6 11 3" xfId="447" xr:uid="{00000000-0005-0000-0000-00008F0C0000}"/>
    <cellStyle name="Normal 6 12" xfId="282" xr:uid="{00000000-0005-0000-0000-0000900C0000}"/>
    <cellStyle name="Normal 6 12 2" xfId="709" xr:uid="{00000000-0005-0000-0000-0000910C0000}"/>
    <cellStyle name="Normal 6 13" xfId="348" xr:uid="{00000000-0005-0000-0000-0000920C0000}"/>
    <cellStyle name="Normal 6 13 2" xfId="1098" xr:uid="{00000000-0005-0000-0000-0000930C0000}"/>
    <cellStyle name="Normal 6 14" xfId="445" xr:uid="{00000000-0005-0000-0000-0000940C0000}"/>
    <cellStyle name="Normal 6 15" xfId="593" xr:uid="{00000000-0005-0000-0000-0000950C0000}"/>
    <cellStyle name="Normal 6 2" xfId="112" xr:uid="{00000000-0005-0000-0000-0000960C0000}"/>
    <cellStyle name="Normal 6 2 2" xfId="113" xr:uid="{00000000-0005-0000-0000-0000970C0000}"/>
    <cellStyle name="Normal 6 2 2 2" xfId="114" xr:uid="{00000000-0005-0000-0000-0000980C0000}"/>
    <cellStyle name="Normal 6 2 2 2 2" xfId="353" xr:uid="{00000000-0005-0000-0000-0000990C0000}"/>
    <cellStyle name="Normal 6 2 2 2 2 2" xfId="1145" xr:uid="{00000000-0005-0000-0000-00009A0C0000}"/>
    <cellStyle name="Normal 6 2 2 2 3" xfId="450" xr:uid="{00000000-0005-0000-0000-00009B0C0000}"/>
    <cellStyle name="Normal 6 2 2 3" xfId="115" xr:uid="{00000000-0005-0000-0000-00009C0C0000}"/>
    <cellStyle name="Normal 6 2 2 3 2" xfId="354" xr:uid="{00000000-0005-0000-0000-00009D0C0000}"/>
    <cellStyle name="Normal 6 2 2 3 2 2" xfId="1110" xr:uid="{00000000-0005-0000-0000-00009E0C0000}"/>
    <cellStyle name="Normal 6 2 2 3 3" xfId="451" xr:uid="{00000000-0005-0000-0000-00009F0C0000}"/>
    <cellStyle name="Normal 6 2 2 4" xfId="301" xr:uid="{00000000-0005-0000-0000-0000A00C0000}"/>
    <cellStyle name="Normal 6 2 2 5" xfId="352" xr:uid="{00000000-0005-0000-0000-0000A10C0000}"/>
    <cellStyle name="Normal 6 2 2 5 2" xfId="1131" xr:uid="{00000000-0005-0000-0000-0000A20C0000}"/>
    <cellStyle name="Normal 6 2 2 6" xfId="449" xr:uid="{00000000-0005-0000-0000-0000A30C0000}"/>
    <cellStyle name="Normal 6 2 3" xfId="116" xr:uid="{00000000-0005-0000-0000-0000A40C0000}"/>
    <cellStyle name="Normal 6 2 3 2" xfId="355" xr:uid="{00000000-0005-0000-0000-0000A50C0000}"/>
    <cellStyle name="Normal 6 2 3 2 2" xfId="1109" xr:uid="{00000000-0005-0000-0000-0000A60C0000}"/>
    <cellStyle name="Normal 6 2 3 3" xfId="452" xr:uid="{00000000-0005-0000-0000-0000A70C0000}"/>
    <cellStyle name="Normal 6 2 4" xfId="117" xr:uid="{00000000-0005-0000-0000-0000A80C0000}"/>
    <cellStyle name="Normal 6 2 4 2" xfId="356" xr:uid="{00000000-0005-0000-0000-0000A90C0000}"/>
    <cellStyle name="Normal 6 2 4 2 2" xfId="1119" xr:uid="{00000000-0005-0000-0000-0000AA0C0000}"/>
    <cellStyle name="Normal 6 2 4 3" xfId="453" xr:uid="{00000000-0005-0000-0000-0000AB0C0000}"/>
    <cellStyle name="Normal 6 2 5" xfId="285" xr:uid="{00000000-0005-0000-0000-0000AC0C0000}"/>
    <cellStyle name="Normal 6 2 5 2" xfId="710" xr:uid="{00000000-0005-0000-0000-0000AD0C0000}"/>
    <cellStyle name="Normal 6 2 6" xfId="351" xr:uid="{00000000-0005-0000-0000-0000AE0C0000}"/>
    <cellStyle name="Normal 6 2 6 2" xfId="1151" xr:uid="{00000000-0005-0000-0000-0000AF0C0000}"/>
    <cellStyle name="Normal 6 2 7" xfId="448" xr:uid="{00000000-0005-0000-0000-0000B00C0000}"/>
    <cellStyle name="Normal 6 2 8" xfId="594" xr:uid="{00000000-0005-0000-0000-0000B10C0000}"/>
    <cellStyle name="Normal 6 2_Ocotillo" xfId="118" xr:uid="{00000000-0005-0000-0000-0000B20C0000}"/>
    <cellStyle name="Normal 6 3" xfId="119" xr:uid="{00000000-0005-0000-0000-0000B30C0000}"/>
    <cellStyle name="Normal 6 3 2" xfId="120" xr:uid="{00000000-0005-0000-0000-0000B40C0000}"/>
    <cellStyle name="Normal 6 3 2 2" xfId="121" xr:uid="{00000000-0005-0000-0000-0000B50C0000}"/>
    <cellStyle name="Normal 6 3 2 2 2" xfId="359" xr:uid="{00000000-0005-0000-0000-0000B60C0000}"/>
    <cellStyle name="Normal 6 3 2 2 2 2" xfId="1148" xr:uid="{00000000-0005-0000-0000-0000B70C0000}"/>
    <cellStyle name="Normal 6 3 2 2 3" xfId="456" xr:uid="{00000000-0005-0000-0000-0000B80C0000}"/>
    <cellStyle name="Normal 6 3 2 3" xfId="122" xr:uid="{00000000-0005-0000-0000-0000B90C0000}"/>
    <cellStyle name="Normal 6 3 2 3 2" xfId="360" xr:uid="{00000000-0005-0000-0000-0000BA0C0000}"/>
    <cellStyle name="Normal 6 3 2 3 2 2" xfId="1126" xr:uid="{00000000-0005-0000-0000-0000BB0C0000}"/>
    <cellStyle name="Normal 6 3 2 3 3" xfId="457" xr:uid="{00000000-0005-0000-0000-0000BC0C0000}"/>
    <cellStyle name="Normal 6 3 2 4" xfId="358" xr:uid="{00000000-0005-0000-0000-0000BD0C0000}"/>
    <cellStyle name="Normal 6 3 2 4 2" xfId="1147" xr:uid="{00000000-0005-0000-0000-0000BE0C0000}"/>
    <cellStyle name="Normal 6 3 2 5" xfId="455" xr:uid="{00000000-0005-0000-0000-0000BF0C0000}"/>
    <cellStyle name="Normal 6 3 3" xfId="123" xr:uid="{00000000-0005-0000-0000-0000C00C0000}"/>
    <cellStyle name="Normal 6 3 3 2" xfId="361" xr:uid="{00000000-0005-0000-0000-0000C10C0000}"/>
    <cellStyle name="Normal 6 3 3 2 2" xfId="1136" xr:uid="{00000000-0005-0000-0000-0000C20C0000}"/>
    <cellStyle name="Normal 6 3 3 3" xfId="458" xr:uid="{00000000-0005-0000-0000-0000C30C0000}"/>
    <cellStyle name="Normal 6 3 4" xfId="124" xr:uid="{00000000-0005-0000-0000-0000C40C0000}"/>
    <cellStyle name="Normal 6 3 4 2" xfId="362" xr:uid="{00000000-0005-0000-0000-0000C50C0000}"/>
    <cellStyle name="Normal 6 3 4 2 2" xfId="1133" xr:uid="{00000000-0005-0000-0000-0000C60C0000}"/>
    <cellStyle name="Normal 6 3 4 3" xfId="459" xr:uid="{00000000-0005-0000-0000-0000C70C0000}"/>
    <cellStyle name="Normal 6 3 5" xfId="357" xr:uid="{00000000-0005-0000-0000-0000C80C0000}"/>
    <cellStyle name="Normal 6 3 5 2" xfId="711" xr:uid="{00000000-0005-0000-0000-0000C90C0000}"/>
    <cellStyle name="Normal 6 3 6" xfId="454" xr:uid="{00000000-0005-0000-0000-0000CA0C0000}"/>
    <cellStyle name="Normal 6 3 7" xfId="595" xr:uid="{00000000-0005-0000-0000-0000CB0C0000}"/>
    <cellStyle name="Normal 6 3_Ocotillo" xfId="125" xr:uid="{00000000-0005-0000-0000-0000CC0C0000}"/>
    <cellStyle name="Normal 6 4" xfId="126" xr:uid="{00000000-0005-0000-0000-0000CD0C0000}"/>
    <cellStyle name="Normal 6 4 2" xfId="127" xr:uid="{00000000-0005-0000-0000-0000CE0C0000}"/>
    <cellStyle name="Normal 6 4 2 2" xfId="128" xr:uid="{00000000-0005-0000-0000-0000CF0C0000}"/>
    <cellStyle name="Normal 6 4 2 2 2" xfId="365" xr:uid="{00000000-0005-0000-0000-0000D00C0000}"/>
    <cellStyle name="Normal 6 4 2 2 2 2" xfId="1125" xr:uid="{00000000-0005-0000-0000-0000D10C0000}"/>
    <cellStyle name="Normal 6 4 2 2 3" xfId="462" xr:uid="{00000000-0005-0000-0000-0000D20C0000}"/>
    <cellStyle name="Normal 6 4 2 3" xfId="129" xr:uid="{00000000-0005-0000-0000-0000D30C0000}"/>
    <cellStyle name="Normal 6 4 2 3 2" xfId="366" xr:uid="{00000000-0005-0000-0000-0000D40C0000}"/>
    <cellStyle name="Normal 6 4 2 3 2 2" xfId="1144" xr:uid="{00000000-0005-0000-0000-0000D50C0000}"/>
    <cellStyle name="Normal 6 4 2 3 3" xfId="463" xr:uid="{00000000-0005-0000-0000-0000D60C0000}"/>
    <cellStyle name="Normal 6 4 2 4" xfId="364" xr:uid="{00000000-0005-0000-0000-0000D70C0000}"/>
    <cellStyle name="Normal 6 4 2 4 2" xfId="713" xr:uid="{00000000-0005-0000-0000-0000D80C0000}"/>
    <cellStyle name="Normal 6 4 2 5" xfId="461" xr:uid="{00000000-0005-0000-0000-0000D90C0000}"/>
    <cellStyle name="Normal 6 4 2 6" xfId="611" xr:uid="{00000000-0005-0000-0000-0000DA0C0000}"/>
    <cellStyle name="Normal 6 4 3" xfId="130" xr:uid="{00000000-0005-0000-0000-0000DB0C0000}"/>
    <cellStyle name="Normal 6 4 3 2" xfId="367" xr:uid="{00000000-0005-0000-0000-0000DC0C0000}"/>
    <cellStyle name="Normal 6 4 3 2 2" xfId="652" xr:uid="{00000000-0005-0000-0000-0000DD0C0000}"/>
    <cellStyle name="Normal 6 4 3 2 3" xfId="651" xr:uid="{00000000-0005-0000-0000-0000DE0C0000}"/>
    <cellStyle name="Normal 6 4 3 2 4" xfId="1108" xr:uid="{00000000-0005-0000-0000-0000DF0C0000}"/>
    <cellStyle name="Normal 6 4 3 3" xfId="464" xr:uid="{00000000-0005-0000-0000-0000E00C0000}"/>
    <cellStyle name="Normal 6 4 3 4" xfId="612" xr:uid="{00000000-0005-0000-0000-0000E10C0000}"/>
    <cellStyle name="Normal 6 4 4" xfId="131" xr:uid="{00000000-0005-0000-0000-0000E20C0000}"/>
    <cellStyle name="Normal 6 4 4 2" xfId="368" xr:uid="{00000000-0005-0000-0000-0000E30C0000}"/>
    <cellStyle name="Normal 6 4 4 2 2" xfId="1152" xr:uid="{00000000-0005-0000-0000-0000E40C0000}"/>
    <cellStyle name="Normal 6 4 4 3" xfId="465" xr:uid="{00000000-0005-0000-0000-0000E50C0000}"/>
    <cellStyle name="Normal 6 4 5" xfId="363" xr:uid="{00000000-0005-0000-0000-0000E60C0000}"/>
    <cellStyle name="Normal 6 4 5 2" xfId="712" xr:uid="{00000000-0005-0000-0000-0000E70C0000}"/>
    <cellStyle name="Normal 6 4 6" xfId="460" xr:uid="{00000000-0005-0000-0000-0000E80C0000}"/>
    <cellStyle name="Normal 6 4 7" xfId="604" xr:uid="{00000000-0005-0000-0000-0000E90C0000}"/>
    <cellStyle name="Normal 6 4_Ocotillo" xfId="132" xr:uid="{00000000-0005-0000-0000-0000EA0C0000}"/>
    <cellStyle name="Normal 6 5" xfId="133" xr:uid="{00000000-0005-0000-0000-0000EB0C0000}"/>
    <cellStyle name="Normal 6 5 2" xfId="134" xr:uid="{00000000-0005-0000-0000-0000EC0C0000}"/>
    <cellStyle name="Normal 6 5 2 2" xfId="135" xr:uid="{00000000-0005-0000-0000-0000ED0C0000}"/>
    <cellStyle name="Normal 6 5 2 2 2" xfId="371" xr:uid="{00000000-0005-0000-0000-0000EE0C0000}"/>
    <cellStyle name="Normal 6 5 2 2 2 2" xfId="1153" xr:uid="{00000000-0005-0000-0000-0000EF0C0000}"/>
    <cellStyle name="Normal 6 5 2 2 3" xfId="468" xr:uid="{00000000-0005-0000-0000-0000F00C0000}"/>
    <cellStyle name="Normal 6 5 2 3" xfId="136" xr:uid="{00000000-0005-0000-0000-0000F10C0000}"/>
    <cellStyle name="Normal 6 5 2 3 2" xfId="372" xr:uid="{00000000-0005-0000-0000-0000F20C0000}"/>
    <cellStyle name="Normal 6 5 2 3 2 2" xfId="1122" xr:uid="{00000000-0005-0000-0000-0000F30C0000}"/>
    <cellStyle name="Normal 6 5 2 3 3" xfId="469" xr:uid="{00000000-0005-0000-0000-0000F40C0000}"/>
    <cellStyle name="Normal 6 5 2 4" xfId="370" xr:uid="{00000000-0005-0000-0000-0000F50C0000}"/>
    <cellStyle name="Normal 6 5 2 4 2" xfId="1138" xr:uid="{00000000-0005-0000-0000-0000F60C0000}"/>
    <cellStyle name="Normal 6 5 2 5" xfId="467" xr:uid="{00000000-0005-0000-0000-0000F70C0000}"/>
    <cellStyle name="Normal 6 5 3" xfId="137" xr:uid="{00000000-0005-0000-0000-0000F80C0000}"/>
    <cellStyle name="Normal 6 5 3 2" xfId="138" xr:uid="{00000000-0005-0000-0000-0000F90C0000}"/>
    <cellStyle name="Normal 6 5 3 2 2" xfId="374" xr:uid="{00000000-0005-0000-0000-0000FA0C0000}"/>
    <cellStyle name="Normal 6 5 3 2 2 2" xfId="1135" xr:uid="{00000000-0005-0000-0000-0000FB0C0000}"/>
    <cellStyle name="Normal 6 5 3 2 3" xfId="471" xr:uid="{00000000-0005-0000-0000-0000FC0C0000}"/>
    <cellStyle name="Normal 6 5 3 3" xfId="139" xr:uid="{00000000-0005-0000-0000-0000FD0C0000}"/>
    <cellStyle name="Normal 6 5 3 3 2" xfId="375" xr:uid="{00000000-0005-0000-0000-0000FE0C0000}"/>
    <cellStyle name="Normal 6 5 3 3 2 2" xfId="1121" xr:uid="{00000000-0005-0000-0000-0000FF0C0000}"/>
    <cellStyle name="Normal 6 5 3 3 3" xfId="472" xr:uid="{00000000-0005-0000-0000-0000000D0000}"/>
    <cellStyle name="Normal 6 5 3 4" xfId="373" xr:uid="{00000000-0005-0000-0000-0000010D0000}"/>
    <cellStyle name="Normal 6 5 3 4 2" xfId="1134" xr:uid="{00000000-0005-0000-0000-0000020D0000}"/>
    <cellStyle name="Normal 6 5 3 5" xfId="470" xr:uid="{00000000-0005-0000-0000-0000030D0000}"/>
    <cellStyle name="Normal 6 5 4" xfId="140" xr:uid="{00000000-0005-0000-0000-0000040D0000}"/>
    <cellStyle name="Normal 6 5 4 2" xfId="376" xr:uid="{00000000-0005-0000-0000-0000050D0000}"/>
    <cellStyle name="Normal 6 5 4 2 2" xfId="1137" xr:uid="{00000000-0005-0000-0000-0000060D0000}"/>
    <cellStyle name="Normal 6 5 4 3" xfId="473" xr:uid="{00000000-0005-0000-0000-0000070D0000}"/>
    <cellStyle name="Normal 6 5 5" xfId="141" xr:uid="{00000000-0005-0000-0000-0000080D0000}"/>
    <cellStyle name="Normal 6 5 5 2" xfId="377" xr:uid="{00000000-0005-0000-0000-0000090D0000}"/>
    <cellStyle name="Normal 6 5 5 2 2" xfId="1130" xr:uid="{00000000-0005-0000-0000-00000A0D0000}"/>
    <cellStyle name="Normal 6 5 5 3" xfId="474" xr:uid="{00000000-0005-0000-0000-00000B0D0000}"/>
    <cellStyle name="Normal 6 5 6" xfId="369" xr:uid="{00000000-0005-0000-0000-00000C0D0000}"/>
    <cellStyle name="Normal 6 5 6 2" xfId="714" xr:uid="{00000000-0005-0000-0000-00000D0D0000}"/>
    <cellStyle name="Normal 6 5 7" xfId="466" xr:uid="{00000000-0005-0000-0000-00000E0D0000}"/>
    <cellStyle name="Normal 6 5 8" xfId="609" xr:uid="{00000000-0005-0000-0000-00000F0D0000}"/>
    <cellStyle name="Normal 6 5_Ocotillo" xfId="142" xr:uid="{00000000-0005-0000-0000-0000100D0000}"/>
    <cellStyle name="Normal 6 6" xfId="143" xr:uid="{00000000-0005-0000-0000-0000110D0000}"/>
    <cellStyle name="Normal 6 6 2" xfId="144" xr:uid="{00000000-0005-0000-0000-0000120D0000}"/>
    <cellStyle name="Normal 6 6 2 2" xfId="379" xr:uid="{00000000-0005-0000-0000-0000130D0000}"/>
    <cellStyle name="Normal 6 6 2 2 2" xfId="716" xr:uid="{00000000-0005-0000-0000-0000140D0000}"/>
    <cellStyle name="Normal 6 6 2 3" xfId="476" xr:uid="{00000000-0005-0000-0000-0000150D0000}"/>
    <cellStyle name="Normal 6 6 2 4" xfId="654" xr:uid="{00000000-0005-0000-0000-0000160D0000}"/>
    <cellStyle name="Normal 6 6 3" xfId="145" xr:uid="{00000000-0005-0000-0000-0000170D0000}"/>
    <cellStyle name="Normal 6 6 3 2" xfId="380" xr:uid="{00000000-0005-0000-0000-0000180D0000}"/>
    <cellStyle name="Normal 6 6 3 2 2" xfId="1107" xr:uid="{00000000-0005-0000-0000-0000190D0000}"/>
    <cellStyle name="Normal 6 6 3 3" xfId="477" xr:uid="{00000000-0005-0000-0000-00001A0D0000}"/>
    <cellStyle name="Normal 6 6 4" xfId="378" xr:uid="{00000000-0005-0000-0000-00001B0D0000}"/>
    <cellStyle name="Normal 6 6 4 2" xfId="715" xr:uid="{00000000-0005-0000-0000-00001C0D0000}"/>
    <cellStyle name="Normal 6 6 5" xfId="475" xr:uid="{00000000-0005-0000-0000-00001D0D0000}"/>
    <cellStyle name="Normal 6 6 6" xfId="653" xr:uid="{00000000-0005-0000-0000-00001E0D0000}"/>
    <cellStyle name="Normal 6 7" xfId="146" xr:uid="{00000000-0005-0000-0000-00001F0D0000}"/>
    <cellStyle name="Normal 6 7 2" xfId="147" xr:uid="{00000000-0005-0000-0000-0000200D0000}"/>
    <cellStyle name="Normal 6 7 2 2" xfId="382" xr:uid="{00000000-0005-0000-0000-0000210D0000}"/>
    <cellStyle name="Normal 6 7 2 2 2" xfId="1154" xr:uid="{00000000-0005-0000-0000-0000220D0000}"/>
    <cellStyle name="Normal 6 7 2 3" xfId="479" xr:uid="{00000000-0005-0000-0000-0000230D0000}"/>
    <cellStyle name="Normal 6 7 3" xfId="148" xr:uid="{00000000-0005-0000-0000-0000240D0000}"/>
    <cellStyle name="Normal 6 7 3 2" xfId="383" xr:uid="{00000000-0005-0000-0000-0000250D0000}"/>
    <cellStyle name="Normal 6 7 3 2 2" xfId="1117" xr:uid="{00000000-0005-0000-0000-0000260D0000}"/>
    <cellStyle name="Normal 6 7 3 3" xfId="480" xr:uid="{00000000-0005-0000-0000-0000270D0000}"/>
    <cellStyle name="Normal 6 7 4" xfId="381" xr:uid="{00000000-0005-0000-0000-0000280D0000}"/>
    <cellStyle name="Normal 6 7 4 2" xfId="1139" xr:uid="{00000000-0005-0000-0000-0000290D0000}"/>
    <cellStyle name="Normal 6 7 5" xfId="478" xr:uid="{00000000-0005-0000-0000-00002A0D0000}"/>
    <cellStyle name="Normal 6 8" xfId="149" xr:uid="{00000000-0005-0000-0000-00002B0D0000}"/>
    <cellStyle name="Normal 6 8 2" xfId="150" xr:uid="{00000000-0005-0000-0000-00002C0D0000}"/>
    <cellStyle name="Normal 6 8 2 2" xfId="385" xr:uid="{00000000-0005-0000-0000-00002D0D0000}"/>
    <cellStyle name="Normal 6 8 2 2 2" xfId="1140" xr:uid="{00000000-0005-0000-0000-00002E0D0000}"/>
    <cellStyle name="Normal 6 8 2 3" xfId="482" xr:uid="{00000000-0005-0000-0000-00002F0D0000}"/>
    <cellStyle name="Normal 6 8 3" xfId="151" xr:uid="{00000000-0005-0000-0000-0000300D0000}"/>
    <cellStyle name="Normal 6 8 3 2" xfId="386" xr:uid="{00000000-0005-0000-0000-0000310D0000}"/>
    <cellStyle name="Normal 6 8 3 2 2" xfId="1155" xr:uid="{00000000-0005-0000-0000-0000320D0000}"/>
    <cellStyle name="Normal 6 8 3 3" xfId="483" xr:uid="{00000000-0005-0000-0000-0000330D0000}"/>
    <cellStyle name="Normal 6 8 4" xfId="384" xr:uid="{00000000-0005-0000-0000-0000340D0000}"/>
    <cellStyle name="Normal 6 8 4 2" xfId="1150" xr:uid="{00000000-0005-0000-0000-0000350D0000}"/>
    <cellStyle name="Normal 6 8 5" xfId="481" xr:uid="{00000000-0005-0000-0000-0000360D0000}"/>
    <cellStyle name="Normal 6 9" xfId="152" xr:uid="{00000000-0005-0000-0000-0000370D0000}"/>
    <cellStyle name="Normal 6 9 2" xfId="153" xr:uid="{00000000-0005-0000-0000-0000380D0000}"/>
    <cellStyle name="Normal 6 9 2 2" xfId="388" xr:uid="{00000000-0005-0000-0000-0000390D0000}"/>
    <cellStyle name="Normal 6 9 2 2 2" xfId="1142" xr:uid="{00000000-0005-0000-0000-00003A0D0000}"/>
    <cellStyle name="Normal 6 9 2 3" xfId="485" xr:uid="{00000000-0005-0000-0000-00003B0D0000}"/>
    <cellStyle name="Normal 6 9 3" xfId="154" xr:uid="{00000000-0005-0000-0000-00003C0D0000}"/>
    <cellStyle name="Normal 6 9 3 2" xfId="389" xr:uid="{00000000-0005-0000-0000-00003D0D0000}"/>
    <cellStyle name="Normal 6 9 3 2 2" xfId="1141" xr:uid="{00000000-0005-0000-0000-00003E0D0000}"/>
    <cellStyle name="Normal 6 9 3 3" xfId="486" xr:uid="{00000000-0005-0000-0000-00003F0D0000}"/>
    <cellStyle name="Normal 6 9 4" xfId="155" xr:uid="{00000000-0005-0000-0000-0000400D0000}"/>
    <cellStyle name="Normal 6 9 4 2" xfId="390" xr:uid="{00000000-0005-0000-0000-0000410D0000}"/>
    <cellStyle name="Normal 6 9 4 2 2" xfId="1156" xr:uid="{00000000-0005-0000-0000-0000420D0000}"/>
    <cellStyle name="Normal 6 9 4 3" xfId="487" xr:uid="{00000000-0005-0000-0000-0000430D0000}"/>
    <cellStyle name="Normal 6 9 5" xfId="387" xr:uid="{00000000-0005-0000-0000-0000440D0000}"/>
    <cellStyle name="Normal 6 9 5 2" xfId="1129" xr:uid="{00000000-0005-0000-0000-0000450D0000}"/>
    <cellStyle name="Normal 6 9 6" xfId="484" xr:uid="{00000000-0005-0000-0000-0000460D0000}"/>
    <cellStyle name="Normal 6_Ocotillo" xfId="156" xr:uid="{00000000-0005-0000-0000-0000470D0000}"/>
    <cellStyle name="Normal 60" xfId="1067" xr:uid="{00000000-0005-0000-0000-0000480D0000}"/>
    <cellStyle name="Normal 61" xfId="1069" xr:uid="{00000000-0005-0000-0000-0000490D0000}"/>
    <cellStyle name="Normal 62" xfId="1071" xr:uid="{00000000-0005-0000-0000-00004A0D0000}"/>
    <cellStyle name="Normal 63" xfId="1073" xr:uid="{00000000-0005-0000-0000-00004B0D0000}"/>
    <cellStyle name="Normal 64" xfId="1075" xr:uid="{00000000-0005-0000-0000-00004C0D0000}"/>
    <cellStyle name="Normal 65" xfId="1077" xr:uid="{00000000-0005-0000-0000-00004D0D0000}"/>
    <cellStyle name="Normal 66" xfId="1079" xr:uid="{00000000-0005-0000-0000-00004E0D0000}"/>
    <cellStyle name="Normal 67" xfId="1081" xr:uid="{00000000-0005-0000-0000-00004F0D0000}"/>
    <cellStyle name="Normal 68" xfId="1083" xr:uid="{00000000-0005-0000-0000-0000500D0000}"/>
    <cellStyle name="Normal 69" xfId="1085" xr:uid="{00000000-0005-0000-0000-0000510D0000}"/>
    <cellStyle name="Normal 7" xfId="157" xr:uid="{00000000-0005-0000-0000-0000520D0000}"/>
    <cellStyle name="Normal 7 2" xfId="158" xr:uid="{00000000-0005-0000-0000-0000530D0000}"/>
    <cellStyle name="Normal 7 2 2" xfId="303" xr:uid="{00000000-0005-0000-0000-0000540D0000}"/>
    <cellStyle name="Normal 7 2 2 2" xfId="718" xr:uid="{00000000-0005-0000-0000-0000550D0000}"/>
    <cellStyle name="Normal 7 2 3" xfId="597" xr:uid="{00000000-0005-0000-0000-0000560D0000}"/>
    <cellStyle name="Normal 7 3" xfId="293" xr:uid="{00000000-0005-0000-0000-0000570D0000}"/>
    <cellStyle name="Normal 7 3 2" xfId="717" xr:uid="{00000000-0005-0000-0000-0000580D0000}"/>
    <cellStyle name="Normal 7 4" xfId="287" xr:uid="{00000000-0005-0000-0000-0000590D0000}"/>
    <cellStyle name="Normal 7 5" xfId="596" xr:uid="{00000000-0005-0000-0000-00005A0D0000}"/>
    <cellStyle name="Normal 7_Ocotillo" xfId="159" xr:uid="{00000000-0005-0000-0000-00005B0D0000}"/>
    <cellStyle name="Normal 70" xfId="1087" xr:uid="{00000000-0005-0000-0000-00005C0D0000}"/>
    <cellStyle name="Normal 71" xfId="1089" xr:uid="{00000000-0005-0000-0000-00005D0D0000}"/>
    <cellStyle name="Normal 72" xfId="1092" xr:uid="{00000000-0005-0000-0000-00005E0D0000}"/>
    <cellStyle name="Normal 73" xfId="1093" xr:uid="{00000000-0005-0000-0000-00005F0D0000}"/>
    <cellStyle name="Normal 74" xfId="1095" xr:uid="{00000000-0005-0000-0000-0000600D0000}"/>
    <cellStyle name="Normal 75" xfId="2" xr:uid="{00000000-0005-0000-0000-0000610D0000}"/>
    <cellStyle name="Normal 75 2" xfId="1190" xr:uid="{00000000-0005-0000-0000-0000620D0000}"/>
    <cellStyle name="Normal 75 3" xfId="1202" xr:uid="{00000000-0005-0000-0000-0000630D0000}"/>
    <cellStyle name="Normal 75 3 2" xfId="1718" xr:uid="{00000000-0005-0000-0000-0000640D0000}"/>
    <cellStyle name="Normal 75 3 2 2" xfId="3359" xr:uid="{00000000-0005-0000-0000-0000650D0000}"/>
    <cellStyle name="Normal 75 3 3" xfId="2857" xr:uid="{00000000-0005-0000-0000-0000660D0000}"/>
    <cellStyle name="Normal 75 4" xfId="1465" xr:uid="{00000000-0005-0000-0000-0000670D0000}"/>
    <cellStyle name="Normal 75 4 2" xfId="3108" xr:uid="{00000000-0005-0000-0000-0000680D0000}"/>
    <cellStyle name="Normal 75 5" xfId="2568" xr:uid="{00000000-0005-0000-0000-0000690D0000}"/>
    <cellStyle name="Normal 75 5 2" xfId="4169" xr:uid="{00000000-0005-0000-0000-00006A0D0000}"/>
    <cellStyle name="Normal 75 6" xfId="2841" xr:uid="{00000000-0005-0000-0000-00006B0D0000}"/>
    <cellStyle name="Normal 76" xfId="1170" xr:uid="{00000000-0005-0000-0000-00006C0D0000}"/>
    <cellStyle name="Normal 76 2" xfId="1191" xr:uid="{00000000-0005-0000-0000-00006D0D0000}"/>
    <cellStyle name="Normal 76 3" xfId="2570" xr:uid="{00000000-0005-0000-0000-00006E0D0000}"/>
    <cellStyle name="Normal 76 3 2" xfId="4170" xr:uid="{00000000-0005-0000-0000-00006F0D0000}"/>
    <cellStyle name="Normal 76 4" xfId="4171" xr:uid="{00000000-0005-0000-0000-0000700D0000}"/>
    <cellStyle name="Normal 77" xfId="1174" xr:uid="{00000000-0005-0000-0000-0000710D0000}"/>
    <cellStyle name="Normal 77 2" xfId="1192" xr:uid="{00000000-0005-0000-0000-0000720D0000}"/>
    <cellStyle name="Normal 77 3" xfId="2565" xr:uid="{00000000-0005-0000-0000-0000730D0000}"/>
    <cellStyle name="Normal 77 4" xfId="4172" xr:uid="{00000000-0005-0000-0000-0000740D0000}"/>
    <cellStyle name="Normal 78" xfId="1179" xr:uid="{00000000-0005-0000-0000-0000750D0000}"/>
    <cellStyle name="Normal 78 2" xfId="1193" xr:uid="{00000000-0005-0000-0000-0000760D0000}"/>
    <cellStyle name="Normal 78 3" xfId="2574" xr:uid="{00000000-0005-0000-0000-0000770D0000}"/>
    <cellStyle name="Normal 78 4" xfId="4173" xr:uid="{00000000-0005-0000-0000-0000780D0000}"/>
    <cellStyle name="Normal 79" xfId="1181" xr:uid="{00000000-0005-0000-0000-0000790D0000}"/>
    <cellStyle name="Normal 79 2" xfId="1194" xr:uid="{00000000-0005-0000-0000-00007A0D0000}"/>
    <cellStyle name="Normal 8" xfId="160" xr:uid="{00000000-0005-0000-0000-00007B0D0000}"/>
    <cellStyle name="Normal 8 2" xfId="161" xr:uid="{00000000-0005-0000-0000-00007C0D0000}"/>
    <cellStyle name="Normal 8 2 2" xfId="720" xr:uid="{00000000-0005-0000-0000-00007D0D0000}"/>
    <cellStyle name="Normal 8 2 3" xfId="598" xr:uid="{00000000-0005-0000-0000-00007E0D0000}"/>
    <cellStyle name="Normal 8 3" xfId="162" xr:uid="{00000000-0005-0000-0000-00007F0D0000}"/>
    <cellStyle name="Normal 8 3 2" xfId="163" xr:uid="{00000000-0005-0000-0000-0000800D0000}"/>
    <cellStyle name="Normal 8 3 3" xfId="164" xr:uid="{00000000-0005-0000-0000-0000810D0000}"/>
    <cellStyle name="Normal 8 4" xfId="226" xr:uid="{00000000-0005-0000-0000-0000820D0000}"/>
    <cellStyle name="Normal 8 4 2" xfId="719" xr:uid="{00000000-0005-0000-0000-0000830D0000}"/>
    <cellStyle name="Normal 8_Ocotillo" xfId="165" xr:uid="{00000000-0005-0000-0000-0000840D0000}"/>
    <cellStyle name="Normal 80" xfId="1177" xr:uid="{00000000-0005-0000-0000-0000850D0000}"/>
    <cellStyle name="Normal 80 2" xfId="1195" xr:uid="{00000000-0005-0000-0000-0000860D0000}"/>
    <cellStyle name="Normal 81" xfId="1185" xr:uid="{00000000-0005-0000-0000-0000870D0000}"/>
    <cellStyle name="Normal 81 2" xfId="1196" xr:uid="{00000000-0005-0000-0000-0000880D0000}"/>
    <cellStyle name="Normal 82" xfId="1182" xr:uid="{00000000-0005-0000-0000-0000890D0000}"/>
    <cellStyle name="Normal 82 2" xfId="1224" xr:uid="{00000000-0005-0000-0000-00008A0D0000}"/>
    <cellStyle name="Normal 83" xfId="1186" xr:uid="{00000000-0005-0000-0000-00008B0D0000}"/>
    <cellStyle name="Normal 83 2" xfId="1455" xr:uid="{00000000-0005-0000-0000-00008C0D0000}"/>
    <cellStyle name="Normal 83 2 2" xfId="1963" xr:uid="{00000000-0005-0000-0000-00008D0D0000}"/>
    <cellStyle name="Normal 83 2 2 2" xfId="3604" xr:uid="{00000000-0005-0000-0000-00008E0D0000}"/>
    <cellStyle name="Normal 83 2 3" xfId="3100" xr:uid="{00000000-0005-0000-0000-00008F0D0000}"/>
    <cellStyle name="Normal 83 3" xfId="1710" xr:uid="{00000000-0005-0000-0000-0000900D0000}"/>
    <cellStyle name="Normal 83 3 2" xfId="3351" xr:uid="{00000000-0005-0000-0000-0000910D0000}"/>
    <cellStyle name="Normal 83 4" xfId="2849" xr:uid="{00000000-0005-0000-0000-0000920D0000}"/>
    <cellStyle name="Normal 84" xfId="1188" xr:uid="{00000000-0005-0000-0000-0000930D0000}"/>
    <cellStyle name="Normal 84 2" xfId="1457" xr:uid="{00000000-0005-0000-0000-0000940D0000}"/>
    <cellStyle name="Normal 84 2 2" xfId="1965" xr:uid="{00000000-0005-0000-0000-0000950D0000}"/>
    <cellStyle name="Normal 84 2 2 2" xfId="3606" xr:uid="{00000000-0005-0000-0000-0000960D0000}"/>
    <cellStyle name="Normal 84 2 3" xfId="3102" xr:uid="{00000000-0005-0000-0000-0000970D0000}"/>
    <cellStyle name="Normal 84 3" xfId="1712" xr:uid="{00000000-0005-0000-0000-0000980D0000}"/>
    <cellStyle name="Normal 84 3 2" xfId="3353" xr:uid="{00000000-0005-0000-0000-0000990D0000}"/>
    <cellStyle name="Normal 84 4" xfId="2851" xr:uid="{00000000-0005-0000-0000-00009A0D0000}"/>
    <cellStyle name="Normal 85" xfId="1198" xr:uid="{00000000-0005-0000-0000-00009B0D0000}"/>
    <cellStyle name="Normal 85 2" xfId="1459" xr:uid="{00000000-0005-0000-0000-00009C0D0000}"/>
    <cellStyle name="Normal 85 2 2" xfId="1967" xr:uid="{00000000-0005-0000-0000-00009D0D0000}"/>
    <cellStyle name="Normal 85 2 2 2" xfId="3608" xr:uid="{00000000-0005-0000-0000-00009E0D0000}"/>
    <cellStyle name="Normal 85 2 3" xfId="3104" xr:uid="{00000000-0005-0000-0000-00009F0D0000}"/>
    <cellStyle name="Normal 85 3" xfId="1714" xr:uid="{00000000-0005-0000-0000-0000A00D0000}"/>
    <cellStyle name="Normal 85 3 2" xfId="3355" xr:uid="{00000000-0005-0000-0000-0000A10D0000}"/>
    <cellStyle name="Normal 85 4" xfId="2853" xr:uid="{00000000-0005-0000-0000-0000A20D0000}"/>
    <cellStyle name="Normal 86" xfId="1199" xr:uid="{00000000-0005-0000-0000-0000A30D0000}"/>
    <cellStyle name="Normal 86 2" xfId="1460" xr:uid="{00000000-0005-0000-0000-0000A40D0000}"/>
    <cellStyle name="Normal 86 2 2" xfId="1968" xr:uid="{00000000-0005-0000-0000-0000A50D0000}"/>
    <cellStyle name="Normal 86 2 2 2" xfId="3609" xr:uid="{00000000-0005-0000-0000-0000A60D0000}"/>
    <cellStyle name="Normal 86 2 3" xfId="3105" xr:uid="{00000000-0005-0000-0000-0000A70D0000}"/>
    <cellStyle name="Normal 86 3" xfId="1715" xr:uid="{00000000-0005-0000-0000-0000A80D0000}"/>
    <cellStyle name="Normal 86 3 2" xfId="3356" xr:uid="{00000000-0005-0000-0000-0000A90D0000}"/>
    <cellStyle name="Normal 86 4" xfId="2854" xr:uid="{00000000-0005-0000-0000-0000AA0D0000}"/>
    <cellStyle name="Normal 87" xfId="1972" xr:uid="{00000000-0005-0000-0000-0000AB0D0000}"/>
    <cellStyle name="Normal 87 2" xfId="3613" xr:uid="{00000000-0005-0000-0000-0000AC0D0000}"/>
    <cellStyle name="Normal 88" xfId="1983" xr:uid="{00000000-0005-0000-0000-0000AD0D0000}"/>
    <cellStyle name="Normal 88 2" xfId="3624" xr:uid="{00000000-0005-0000-0000-0000AE0D0000}"/>
    <cellStyle name="Normal 89" xfId="2009" xr:uid="{00000000-0005-0000-0000-0000AF0D0000}"/>
    <cellStyle name="Normal 89 2" xfId="3650" xr:uid="{00000000-0005-0000-0000-0000B00D0000}"/>
    <cellStyle name="Normal 9" xfId="166" xr:uid="{00000000-0005-0000-0000-0000B10D0000}"/>
    <cellStyle name="Normal 9 2" xfId="307" xr:uid="{00000000-0005-0000-0000-0000B20D0000}"/>
    <cellStyle name="Normal 9 2 2" xfId="883" xr:uid="{00000000-0005-0000-0000-0000B30D0000}"/>
    <cellStyle name="Normal 9 2 3" xfId="599" xr:uid="{00000000-0005-0000-0000-0000B40D0000}"/>
    <cellStyle name="Normal 9 2 4" xfId="2255" xr:uid="{00000000-0005-0000-0000-0000B50D0000}"/>
    <cellStyle name="Normal 9 2 5" xfId="2275" xr:uid="{00000000-0005-0000-0000-0000B60D0000}"/>
    <cellStyle name="Normal 9 3" xfId="532" xr:uid="{00000000-0005-0000-0000-0000B70D0000}"/>
    <cellStyle name="Normal 9 3 2" xfId="655" xr:uid="{00000000-0005-0000-0000-0000B80D0000}"/>
    <cellStyle name="Normal 9 3 3" xfId="884" xr:uid="{00000000-0005-0000-0000-0000B90D0000}"/>
    <cellStyle name="Normal 9 3 4" xfId="2261" xr:uid="{00000000-0005-0000-0000-0000BA0D0000}"/>
    <cellStyle name="Normal 9 3 5" xfId="2281" xr:uid="{00000000-0005-0000-0000-0000BB0D0000}"/>
    <cellStyle name="Normal 9 4" xfId="656" xr:uid="{00000000-0005-0000-0000-0000BC0D0000}"/>
    <cellStyle name="Normal 9 5" xfId="721" xr:uid="{00000000-0005-0000-0000-0000BD0D0000}"/>
    <cellStyle name="Normal 90" xfId="1995" xr:uid="{00000000-0005-0000-0000-0000BE0D0000}"/>
    <cellStyle name="Normal 90 2" xfId="3636" xr:uid="{00000000-0005-0000-0000-0000BF0D0000}"/>
    <cellStyle name="Normal 91" xfId="1996" xr:uid="{00000000-0005-0000-0000-0000C00D0000}"/>
    <cellStyle name="Normal 91 2" xfId="3637" xr:uid="{00000000-0005-0000-0000-0000C10D0000}"/>
    <cellStyle name="Normal 92" xfId="2287" xr:uid="{00000000-0005-0000-0000-0000C20D0000}"/>
    <cellStyle name="Normal 92 2" xfId="3899" xr:uid="{00000000-0005-0000-0000-0000C30D0000}"/>
    <cellStyle name="Normal 93" xfId="1987" xr:uid="{00000000-0005-0000-0000-0000C40D0000}"/>
    <cellStyle name="Normal 93 2" xfId="3628" xr:uid="{00000000-0005-0000-0000-0000C50D0000}"/>
    <cellStyle name="Normal 94" xfId="1976" xr:uid="{00000000-0005-0000-0000-0000C60D0000}"/>
    <cellStyle name="Normal 94 2" xfId="3617" xr:uid="{00000000-0005-0000-0000-0000C70D0000}"/>
    <cellStyle name="Normal 95" xfId="2292" xr:uid="{00000000-0005-0000-0000-0000C80D0000}"/>
    <cellStyle name="Normal 95 2" xfId="3904" xr:uid="{00000000-0005-0000-0000-0000C90D0000}"/>
    <cellStyle name="Normal 96" xfId="1981" xr:uid="{00000000-0005-0000-0000-0000CA0D0000}"/>
    <cellStyle name="Normal 96 2" xfId="3622" xr:uid="{00000000-0005-0000-0000-0000CB0D0000}"/>
    <cellStyle name="Normal 97" xfId="1988" xr:uid="{00000000-0005-0000-0000-0000CC0D0000}"/>
    <cellStyle name="Normal 97 2" xfId="3629" xr:uid="{00000000-0005-0000-0000-0000CD0D0000}"/>
    <cellStyle name="Normal 98" xfId="2008" xr:uid="{00000000-0005-0000-0000-0000CE0D0000}"/>
    <cellStyle name="Normal 98 2" xfId="3649" xr:uid="{00000000-0005-0000-0000-0000CF0D0000}"/>
    <cellStyle name="Normal 99" xfId="2043" xr:uid="{00000000-0005-0000-0000-0000D00D0000}"/>
    <cellStyle name="Normal 99 2" xfId="3684" xr:uid="{00000000-0005-0000-0000-0000D10D0000}"/>
    <cellStyle name="Normal+border" xfId="167" xr:uid="{00000000-0005-0000-0000-0000D20D0000}"/>
    <cellStyle name="Normal+border 2" xfId="168" xr:uid="{00000000-0005-0000-0000-0000D30D0000}"/>
    <cellStyle name="Normal+border 2 2" xfId="169" xr:uid="{00000000-0005-0000-0000-0000D40D0000}"/>
    <cellStyle name="Normal+border 3" xfId="170" xr:uid="{00000000-0005-0000-0000-0000D50D0000}"/>
    <cellStyle name="Normal+border 3 2" xfId="171" xr:uid="{00000000-0005-0000-0000-0000D60D0000}"/>
    <cellStyle name="Normal+shade" xfId="172" xr:uid="{00000000-0005-0000-0000-0000D70D0000}"/>
    <cellStyle name="Percent" xfId="1197" builtinId="5"/>
    <cellStyle name="Percent 10" xfId="4" xr:uid="{00000000-0005-0000-0000-0000D90D0000}"/>
    <cellStyle name="Percent 10 2" xfId="1204" xr:uid="{00000000-0005-0000-0000-0000DA0D0000}"/>
    <cellStyle name="Percent 10 2 2" xfId="1720" xr:uid="{00000000-0005-0000-0000-0000DB0D0000}"/>
    <cellStyle name="Percent 10 2 2 2" xfId="3361" xr:uid="{00000000-0005-0000-0000-0000DC0D0000}"/>
    <cellStyle name="Percent 10 2 3" xfId="2859" xr:uid="{00000000-0005-0000-0000-0000DD0D0000}"/>
    <cellStyle name="Percent 10 3" xfId="1467" xr:uid="{00000000-0005-0000-0000-0000DE0D0000}"/>
    <cellStyle name="Percent 10 3 2" xfId="3110" xr:uid="{00000000-0005-0000-0000-0000DF0D0000}"/>
    <cellStyle name="Percent 10 4" xfId="2569" xr:uid="{00000000-0005-0000-0000-0000E00D0000}"/>
    <cellStyle name="Percent 10 4 2" xfId="4174" xr:uid="{00000000-0005-0000-0000-0000E10D0000}"/>
    <cellStyle name="Percent 10 5" xfId="2840" xr:uid="{00000000-0005-0000-0000-0000E20D0000}"/>
    <cellStyle name="Percent 11" xfId="1173" xr:uid="{00000000-0005-0000-0000-0000E30D0000}"/>
    <cellStyle name="Percent 11 2" xfId="1205" xr:uid="{00000000-0005-0000-0000-0000E40D0000}"/>
    <cellStyle name="Percent 12" xfId="1200" xr:uid="{00000000-0005-0000-0000-0000E50D0000}"/>
    <cellStyle name="Percent 12 2" xfId="1461" xr:uid="{00000000-0005-0000-0000-0000E60D0000}"/>
    <cellStyle name="Percent 12 2 2" xfId="1969" xr:uid="{00000000-0005-0000-0000-0000E70D0000}"/>
    <cellStyle name="Percent 12 2 2 2" xfId="3610" xr:uid="{00000000-0005-0000-0000-0000E80D0000}"/>
    <cellStyle name="Percent 12 2 3" xfId="3106" xr:uid="{00000000-0005-0000-0000-0000E90D0000}"/>
    <cellStyle name="Percent 12 3" xfId="1716" xr:uid="{00000000-0005-0000-0000-0000EA0D0000}"/>
    <cellStyle name="Percent 12 3 2" xfId="3357" xr:uid="{00000000-0005-0000-0000-0000EB0D0000}"/>
    <cellStyle name="Percent 12 4" xfId="2855" xr:uid="{00000000-0005-0000-0000-0000EC0D0000}"/>
    <cellStyle name="Percent 13" xfId="1974" xr:uid="{00000000-0005-0000-0000-0000ED0D0000}"/>
    <cellStyle name="Percent 13 2" xfId="3615" xr:uid="{00000000-0005-0000-0000-0000EE0D0000}"/>
    <cellStyle name="Percent 14" xfId="2295" xr:uid="{00000000-0005-0000-0000-0000EF0D0000}"/>
    <cellStyle name="Percent 14 2" xfId="4175" xr:uid="{00000000-0005-0000-0000-0000F00D0000}"/>
    <cellStyle name="Percent 15" xfId="2582" xr:uid="{00000000-0005-0000-0000-0000F10D0000}"/>
    <cellStyle name="Percent 2" xfId="173" xr:uid="{00000000-0005-0000-0000-0000F20D0000}"/>
    <cellStyle name="Percent 2 2" xfId="174" xr:uid="{00000000-0005-0000-0000-0000F30D0000}"/>
    <cellStyle name="Percent 2 2 2" xfId="533" xr:uid="{00000000-0005-0000-0000-0000F40D0000}"/>
    <cellStyle name="Percent 2 2 3" xfId="657" xr:uid="{00000000-0005-0000-0000-0000F50D0000}"/>
    <cellStyle name="Percent 2 3" xfId="175" xr:uid="{00000000-0005-0000-0000-0000F60D0000}"/>
    <cellStyle name="Percent 2 3 2" xfId="176" xr:uid="{00000000-0005-0000-0000-0000F70D0000}"/>
    <cellStyle name="Percent 2 3 2 2" xfId="393" xr:uid="{00000000-0005-0000-0000-0000F80D0000}"/>
    <cellStyle name="Percent 2 3 2 2 2" xfId="1104" xr:uid="{00000000-0005-0000-0000-0000F90D0000}"/>
    <cellStyle name="Percent 2 3 2 3" xfId="490" xr:uid="{00000000-0005-0000-0000-0000FA0D0000}"/>
    <cellStyle name="Percent 2 3 3" xfId="177" xr:uid="{00000000-0005-0000-0000-0000FB0D0000}"/>
    <cellStyle name="Percent 2 3 3 2" xfId="394" xr:uid="{00000000-0005-0000-0000-0000FC0D0000}"/>
    <cellStyle name="Percent 2 3 3 2 2" xfId="1106" xr:uid="{00000000-0005-0000-0000-0000FD0D0000}"/>
    <cellStyle name="Percent 2 3 3 3" xfId="491" xr:uid="{00000000-0005-0000-0000-0000FE0D0000}"/>
    <cellStyle name="Percent 2 3 4" xfId="392" xr:uid="{00000000-0005-0000-0000-0000FF0D0000}"/>
    <cellStyle name="Percent 2 3 4 2" xfId="723" xr:uid="{00000000-0005-0000-0000-0000000E0000}"/>
    <cellStyle name="Percent 2 3 5" xfId="489" xr:uid="{00000000-0005-0000-0000-0000010E0000}"/>
    <cellStyle name="Percent 2 3 6" xfId="600" xr:uid="{00000000-0005-0000-0000-0000020E0000}"/>
    <cellStyle name="Percent 2 4" xfId="178" xr:uid="{00000000-0005-0000-0000-0000030E0000}"/>
    <cellStyle name="Percent 2 4 2" xfId="395" xr:uid="{00000000-0005-0000-0000-0000040E0000}"/>
    <cellStyle name="Percent 2 4 2 2" xfId="658" xr:uid="{00000000-0005-0000-0000-0000050E0000}"/>
    <cellStyle name="Percent 2 4 2 3" xfId="1103" xr:uid="{00000000-0005-0000-0000-0000060E0000}"/>
    <cellStyle name="Percent 2 4 3" xfId="492" xr:uid="{00000000-0005-0000-0000-0000070E0000}"/>
    <cellStyle name="Percent 2 4 4" xfId="601" xr:uid="{00000000-0005-0000-0000-0000080E0000}"/>
    <cellStyle name="Percent 2 5" xfId="179" xr:uid="{00000000-0005-0000-0000-0000090E0000}"/>
    <cellStyle name="Percent 2 5 2" xfId="396" xr:uid="{00000000-0005-0000-0000-00000A0E0000}"/>
    <cellStyle name="Percent 2 5 2 2" xfId="724" xr:uid="{00000000-0005-0000-0000-00000B0E0000}"/>
    <cellStyle name="Percent 2 5 3" xfId="493" xr:uid="{00000000-0005-0000-0000-00000C0E0000}"/>
    <cellStyle name="Percent 2 5 4" xfId="659" xr:uid="{00000000-0005-0000-0000-00000D0E0000}"/>
    <cellStyle name="Percent 2 6" xfId="391" xr:uid="{00000000-0005-0000-0000-00000E0E0000}"/>
    <cellStyle name="Percent 2 6 2" xfId="722" xr:uid="{00000000-0005-0000-0000-00000F0E0000}"/>
    <cellStyle name="Percent 2 7" xfId="488" xr:uid="{00000000-0005-0000-0000-0000100E0000}"/>
    <cellStyle name="Percent 3" xfId="180" xr:uid="{00000000-0005-0000-0000-0000110E0000}"/>
    <cellStyle name="Percent 3 10" xfId="575" xr:uid="{00000000-0005-0000-0000-0000120E0000}"/>
    <cellStyle name="Percent 3 2" xfId="181" xr:uid="{00000000-0005-0000-0000-0000130E0000}"/>
    <cellStyle name="Percent 3 2 2" xfId="182" xr:uid="{00000000-0005-0000-0000-0000140E0000}"/>
    <cellStyle name="Percent 3 2 2 2" xfId="183" xr:uid="{00000000-0005-0000-0000-0000150E0000}"/>
    <cellStyle name="Percent 3 2 2 2 2" xfId="400" xr:uid="{00000000-0005-0000-0000-0000160E0000}"/>
    <cellStyle name="Percent 3 2 2 2 2 2" xfId="728" xr:uid="{00000000-0005-0000-0000-0000170E0000}"/>
    <cellStyle name="Percent 3 2 2 2 3" xfId="497" xr:uid="{00000000-0005-0000-0000-0000180E0000}"/>
    <cellStyle name="Percent 3 2 2 2 3 2" xfId="965" xr:uid="{00000000-0005-0000-0000-0000190E0000}"/>
    <cellStyle name="Percent 3 2 2 2 3 2 2" xfId="1418" xr:uid="{00000000-0005-0000-0000-00001A0E0000}"/>
    <cellStyle name="Percent 3 2 2 2 3 2 2 2" xfId="1927" xr:uid="{00000000-0005-0000-0000-00001B0E0000}"/>
    <cellStyle name="Percent 3 2 2 2 3 2 2 2 2" xfId="3568" xr:uid="{00000000-0005-0000-0000-00001C0E0000}"/>
    <cellStyle name="Percent 3 2 2 2 3 2 2 3" xfId="3064" xr:uid="{00000000-0005-0000-0000-00001D0E0000}"/>
    <cellStyle name="Percent 3 2 2 2 3 2 3" xfId="1674" xr:uid="{00000000-0005-0000-0000-00001E0E0000}"/>
    <cellStyle name="Percent 3 2 2 2 3 2 3 2" xfId="3315" xr:uid="{00000000-0005-0000-0000-00001F0E0000}"/>
    <cellStyle name="Percent 3 2 2 2 3 2 4" xfId="2207" xr:uid="{00000000-0005-0000-0000-0000200E0000}"/>
    <cellStyle name="Percent 3 2 2 2 3 2 4 2" xfId="3848" xr:uid="{00000000-0005-0000-0000-0000210E0000}"/>
    <cellStyle name="Percent 3 2 2 2 3 2 5" xfId="2517" xr:uid="{00000000-0005-0000-0000-0000220E0000}"/>
    <cellStyle name="Percent 3 2 2 2 3 2 5 2" xfId="4176" xr:uid="{00000000-0005-0000-0000-0000230E0000}"/>
    <cellStyle name="Percent 3 2 2 2 3 2 6" xfId="2793" xr:uid="{00000000-0005-0000-0000-0000240E0000}"/>
    <cellStyle name="Percent 3 2 2 2 3 3" xfId="890" xr:uid="{00000000-0005-0000-0000-0000250E0000}"/>
    <cellStyle name="Percent 3 2 2 2 3 3 2" xfId="1343" xr:uid="{00000000-0005-0000-0000-0000260E0000}"/>
    <cellStyle name="Percent 3 2 2 2 3 3 2 2" xfId="1852" xr:uid="{00000000-0005-0000-0000-0000270E0000}"/>
    <cellStyle name="Percent 3 2 2 2 3 3 2 2 2" xfId="3493" xr:uid="{00000000-0005-0000-0000-0000280E0000}"/>
    <cellStyle name="Percent 3 2 2 2 3 3 2 3" xfId="2989" xr:uid="{00000000-0005-0000-0000-0000290E0000}"/>
    <cellStyle name="Percent 3 2 2 2 3 3 3" xfId="1599" xr:uid="{00000000-0005-0000-0000-00002A0E0000}"/>
    <cellStyle name="Percent 3 2 2 2 3 3 3 2" xfId="3240" xr:uid="{00000000-0005-0000-0000-00002B0E0000}"/>
    <cellStyle name="Percent 3 2 2 2 3 3 4" xfId="2132" xr:uid="{00000000-0005-0000-0000-00002C0E0000}"/>
    <cellStyle name="Percent 3 2 2 2 3 3 4 2" xfId="3773" xr:uid="{00000000-0005-0000-0000-00002D0E0000}"/>
    <cellStyle name="Percent 3 2 2 2 3 3 5" xfId="2442" xr:uid="{00000000-0005-0000-0000-00002E0E0000}"/>
    <cellStyle name="Percent 3 2 2 2 3 3 5 2" xfId="4177" xr:uid="{00000000-0005-0000-0000-00002F0E0000}"/>
    <cellStyle name="Percent 3 2 2 2 3 3 6" xfId="2718" xr:uid="{00000000-0005-0000-0000-0000300E0000}"/>
    <cellStyle name="Percent 3 2 2 2 3 4" xfId="736" xr:uid="{00000000-0005-0000-0000-0000310E0000}"/>
    <cellStyle name="Percent 3 2 2 2 3 4 2" xfId="1256" xr:uid="{00000000-0005-0000-0000-0000320E0000}"/>
    <cellStyle name="Percent 3 2 2 2 3 4 2 2" xfId="1765" xr:uid="{00000000-0005-0000-0000-0000330E0000}"/>
    <cellStyle name="Percent 3 2 2 2 3 4 2 2 2" xfId="3406" xr:uid="{00000000-0005-0000-0000-0000340E0000}"/>
    <cellStyle name="Percent 3 2 2 2 3 4 2 3" xfId="2902" xr:uid="{00000000-0005-0000-0000-0000350E0000}"/>
    <cellStyle name="Percent 3 2 2 2 3 4 3" xfId="1512" xr:uid="{00000000-0005-0000-0000-0000360E0000}"/>
    <cellStyle name="Percent 3 2 2 2 3 4 3 2" xfId="3153" xr:uid="{00000000-0005-0000-0000-0000370E0000}"/>
    <cellStyle name="Percent 3 2 2 2 3 4 4" xfId="2045" xr:uid="{00000000-0005-0000-0000-0000380E0000}"/>
    <cellStyle name="Percent 3 2 2 2 3 4 4 2" xfId="3686" xr:uid="{00000000-0005-0000-0000-0000390E0000}"/>
    <cellStyle name="Percent 3 2 2 2 3 4 5" xfId="2355" xr:uid="{00000000-0005-0000-0000-00003A0E0000}"/>
    <cellStyle name="Percent 3 2 2 2 3 4 5 2" xfId="4178" xr:uid="{00000000-0005-0000-0000-00003B0E0000}"/>
    <cellStyle name="Percent 3 2 2 2 3 4 6" xfId="2631" xr:uid="{00000000-0005-0000-0000-00003C0E0000}"/>
    <cellStyle name="Percent 3 2 2 2 4" xfId="851" xr:uid="{00000000-0005-0000-0000-00003D0E0000}"/>
    <cellStyle name="Percent 3 2 2 2 4 2" xfId="1330" xr:uid="{00000000-0005-0000-0000-00003E0E0000}"/>
    <cellStyle name="Percent 3 2 2 2 4 2 2" xfId="1839" xr:uid="{00000000-0005-0000-0000-00003F0E0000}"/>
    <cellStyle name="Percent 3 2 2 2 4 2 2 2" xfId="3480" xr:uid="{00000000-0005-0000-0000-0000400E0000}"/>
    <cellStyle name="Percent 3 2 2 2 4 2 3" xfId="2976" xr:uid="{00000000-0005-0000-0000-0000410E0000}"/>
    <cellStyle name="Percent 3 2 2 2 4 3" xfId="1586" xr:uid="{00000000-0005-0000-0000-0000420E0000}"/>
    <cellStyle name="Percent 3 2 2 2 4 3 2" xfId="3227" xr:uid="{00000000-0005-0000-0000-0000430E0000}"/>
    <cellStyle name="Percent 3 2 2 2 4 4" xfId="2119" xr:uid="{00000000-0005-0000-0000-0000440E0000}"/>
    <cellStyle name="Percent 3 2 2 2 4 4 2" xfId="3760" xr:uid="{00000000-0005-0000-0000-0000450E0000}"/>
    <cellStyle name="Percent 3 2 2 2 4 5" xfId="2429" xr:uid="{00000000-0005-0000-0000-0000460E0000}"/>
    <cellStyle name="Percent 3 2 2 2 4 5 2" xfId="4179" xr:uid="{00000000-0005-0000-0000-0000470E0000}"/>
    <cellStyle name="Percent 3 2 2 2 4 6" xfId="2705" xr:uid="{00000000-0005-0000-0000-0000480E0000}"/>
    <cellStyle name="Percent 3 2 2 2 5" xfId="962" xr:uid="{00000000-0005-0000-0000-0000490E0000}"/>
    <cellStyle name="Percent 3 2 2 2 5 2" xfId="1415" xr:uid="{00000000-0005-0000-0000-00004A0E0000}"/>
    <cellStyle name="Percent 3 2 2 2 5 2 2" xfId="1924" xr:uid="{00000000-0005-0000-0000-00004B0E0000}"/>
    <cellStyle name="Percent 3 2 2 2 5 2 2 2" xfId="3565" xr:uid="{00000000-0005-0000-0000-00004C0E0000}"/>
    <cellStyle name="Percent 3 2 2 2 5 2 3" xfId="3061" xr:uid="{00000000-0005-0000-0000-00004D0E0000}"/>
    <cellStyle name="Percent 3 2 2 2 5 3" xfId="1671" xr:uid="{00000000-0005-0000-0000-00004E0E0000}"/>
    <cellStyle name="Percent 3 2 2 2 5 3 2" xfId="3312" xr:uid="{00000000-0005-0000-0000-00004F0E0000}"/>
    <cellStyle name="Percent 3 2 2 2 5 4" xfId="2204" xr:uid="{00000000-0005-0000-0000-0000500E0000}"/>
    <cellStyle name="Percent 3 2 2 2 5 4 2" xfId="3845" xr:uid="{00000000-0005-0000-0000-0000510E0000}"/>
    <cellStyle name="Percent 3 2 2 2 5 5" xfId="2514" xr:uid="{00000000-0005-0000-0000-0000520E0000}"/>
    <cellStyle name="Percent 3 2 2 2 5 5 2" xfId="4180" xr:uid="{00000000-0005-0000-0000-0000530E0000}"/>
    <cellStyle name="Percent 3 2 2 2 5 6" xfId="2790" xr:uid="{00000000-0005-0000-0000-0000540E0000}"/>
    <cellStyle name="Percent 3 2 2 2 6" xfId="661" xr:uid="{00000000-0005-0000-0000-0000550E0000}"/>
    <cellStyle name="Percent 3 2 2 2 6 2" xfId="1253" xr:uid="{00000000-0005-0000-0000-0000560E0000}"/>
    <cellStyle name="Percent 3 2 2 2 6 2 2" xfId="1762" xr:uid="{00000000-0005-0000-0000-0000570E0000}"/>
    <cellStyle name="Percent 3 2 2 2 6 2 2 2" xfId="3403" xr:uid="{00000000-0005-0000-0000-0000580E0000}"/>
    <cellStyle name="Percent 3 2 2 2 6 2 3" xfId="2899" xr:uid="{00000000-0005-0000-0000-0000590E0000}"/>
    <cellStyle name="Percent 3 2 2 2 6 3" xfId="1509" xr:uid="{00000000-0005-0000-0000-00005A0E0000}"/>
    <cellStyle name="Percent 3 2 2 2 6 3 2" xfId="3150" xr:uid="{00000000-0005-0000-0000-00005B0E0000}"/>
    <cellStyle name="Percent 3 2 2 2 6 4" xfId="2040" xr:uid="{00000000-0005-0000-0000-00005C0E0000}"/>
    <cellStyle name="Percent 3 2 2 2 6 4 2" xfId="3681" xr:uid="{00000000-0005-0000-0000-00005D0E0000}"/>
    <cellStyle name="Percent 3 2 2 2 6 5" xfId="2352" xr:uid="{00000000-0005-0000-0000-00005E0E0000}"/>
    <cellStyle name="Percent 3 2 2 2 6 5 2" xfId="4181" xr:uid="{00000000-0005-0000-0000-00005F0E0000}"/>
    <cellStyle name="Percent 3 2 2 2 6 6" xfId="2627" xr:uid="{00000000-0005-0000-0000-0000600E0000}"/>
    <cellStyle name="Percent 3 2 2 3" xfId="184" xr:uid="{00000000-0005-0000-0000-0000610E0000}"/>
    <cellStyle name="Percent 3 2 2 3 2" xfId="401" xr:uid="{00000000-0005-0000-0000-0000620E0000}"/>
    <cellStyle name="Percent 3 2 2 3 2 2" xfId="729" xr:uid="{00000000-0005-0000-0000-0000630E0000}"/>
    <cellStyle name="Percent 3 2 2 3 3" xfId="498" xr:uid="{00000000-0005-0000-0000-0000640E0000}"/>
    <cellStyle name="Percent 3 2 2 3 3 2" xfId="995" xr:uid="{00000000-0005-0000-0000-0000650E0000}"/>
    <cellStyle name="Percent 3 2 2 3 3 2 2" xfId="1448" xr:uid="{00000000-0005-0000-0000-0000660E0000}"/>
    <cellStyle name="Percent 3 2 2 3 3 2 2 2" xfId="1957" xr:uid="{00000000-0005-0000-0000-0000670E0000}"/>
    <cellStyle name="Percent 3 2 2 3 3 2 2 2 2" xfId="3598" xr:uid="{00000000-0005-0000-0000-0000680E0000}"/>
    <cellStyle name="Percent 3 2 2 3 3 2 2 3" xfId="3094" xr:uid="{00000000-0005-0000-0000-0000690E0000}"/>
    <cellStyle name="Percent 3 2 2 3 3 2 3" xfId="1704" xr:uid="{00000000-0005-0000-0000-00006A0E0000}"/>
    <cellStyle name="Percent 3 2 2 3 3 2 3 2" xfId="3345" xr:uid="{00000000-0005-0000-0000-00006B0E0000}"/>
    <cellStyle name="Percent 3 2 2 3 3 2 4" xfId="2237" xr:uid="{00000000-0005-0000-0000-00006C0E0000}"/>
    <cellStyle name="Percent 3 2 2 3 3 2 4 2" xfId="3878" xr:uid="{00000000-0005-0000-0000-00006D0E0000}"/>
    <cellStyle name="Percent 3 2 2 3 3 2 5" xfId="2547" xr:uid="{00000000-0005-0000-0000-00006E0E0000}"/>
    <cellStyle name="Percent 3 2 2 3 3 2 5 2" xfId="4182" xr:uid="{00000000-0005-0000-0000-00006F0E0000}"/>
    <cellStyle name="Percent 3 2 2 3 3 2 6" xfId="2823" xr:uid="{00000000-0005-0000-0000-0000700E0000}"/>
    <cellStyle name="Percent 3 2 2 3 3 3" xfId="920" xr:uid="{00000000-0005-0000-0000-0000710E0000}"/>
    <cellStyle name="Percent 3 2 2 3 3 3 2" xfId="1373" xr:uid="{00000000-0005-0000-0000-0000720E0000}"/>
    <cellStyle name="Percent 3 2 2 3 3 3 2 2" xfId="1882" xr:uid="{00000000-0005-0000-0000-0000730E0000}"/>
    <cellStyle name="Percent 3 2 2 3 3 3 2 2 2" xfId="3523" xr:uid="{00000000-0005-0000-0000-0000740E0000}"/>
    <cellStyle name="Percent 3 2 2 3 3 3 2 3" xfId="3019" xr:uid="{00000000-0005-0000-0000-0000750E0000}"/>
    <cellStyle name="Percent 3 2 2 3 3 3 3" xfId="1629" xr:uid="{00000000-0005-0000-0000-0000760E0000}"/>
    <cellStyle name="Percent 3 2 2 3 3 3 3 2" xfId="3270" xr:uid="{00000000-0005-0000-0000-0000770E0000}"/>
    <cellStyle name="Percent 3 2 2 3 3 3 4" xfId="2162" xr:uid="{00000000-0005-0000-0000-0000780E0000}"/>
    <cellStyle name="Percent 3 2 2 3 3 3 4 2" xfId="3803" xr:uid="{00000000-0005-0000-0000-0000790E0000}"/>
    <cellStyle name="Percent 3 2 2 3 3 3 5" xfId="2472" xr:uid="{00000000-0005-0000-0000-00007A0E0000}"/>
    <cellStyle name="Percent 3 2 2 3 3 3 5 2" xfId="4183" xr:uid="{00000000-0005-0000-0000-00007B0E0000}"/>
    <cellStyle name="Percent 3 2 2 3 3 3 6" xfId="2748" xr:uid="{00000000-0005-0000-0000-00007C0E0000}"/>
    <cellStyle name="Percent 3 2 2 3 3 4" xfId="766" xr:uid="{00000000-0005-0000-0000-00007D0E0000}"/>
    <cellStyle name="Percent 3 2 2 3 3 4 2" xfId="1286" xr:uid="{00000000-0005-0000-0000-00007E0E0000}"/>
    <cellStyle name="Percent 3 2 2 3 3 4 2 2" xfId="1795" xr:uid="{00000000-0005-0000-0000-00007F0E0000}"/>
    <cellStyle name="Percent 3 2 2 3 3 4 2 2 2" xfId="3436" xr:uid="{00000000-0005-0000-0000-0000800E0000}"/>
    <cellStyle name="Percent 3 2 2 3 3 4 2 3" xfId="2932" xr:uid="{00000000-0005-0000-0000-0000810E0000}"/>
    <cellStyle name="Percent 3 2 2 3 3 4 3" xfId="1542" xr:uid="{00000000-0005-0000-0000-0000820E0000}"/>
    <cellStyle name="Percent 3 2 2 3 3 4 3 2" xfId="3183" xr:uid="{00000000-0005-0000-0000-0000830E0000}"/>
    <cellStyle name="Percent 3 2 2 3 3 4 4" xfId="2075" xr:uid="{00000000-0005-0000-0000-0000840E0000}"/>
    <cellStyle name="Percent 3 2 2 3 3 4 4 2" xfId="3716" xr:uid="{00000000-0005-0000-0000-0000850E0000}"/>
    <cellStyle name="Percent 3 2 2 3 3 4 5" xfId="2385" xr:uid="{00000000-0005-0000-0000-0000860E0000}"/>
    <cellStyle name="Percent 3 2 2 3 3 4 5 2" xfId="4184" xr:uid="{00000000-0005-0000-0000-0000870E0000}"/>
    <cellStyle name="Percent 3 2 2 3 3 4 6" xfId="2661" xr:uid="{00000000-0005-0000-0000-0000880E0000}"/>
    <cellStyle name="Percent 3 2 2 3 4" xfId="838" xr:uid="{00000000-0005-0000-0000-0000890E0000}"/>
    <cellStyle name="Percent 3 2 2 3 4 2" xfId="1318" xr:uid="{00000000-0005-0000-0000-00008A0E0000}"/>
    <cellStyle name="Percent 3 2 2 3 4 2 2" xfId="1827" xr:uid="{00000000-0005-0000-0000-00008B0E0000}"/>
    <cellStyle name="Percent 3 2 2 3 4 2 2 2" xfId="3468" xr:uid="{00000000-0005-0000-0000-00008C0E0000}"/>
    <cellStyle name="Percent 3 2 2 3 4 2 3" xfId="2964" xr:uid="{00000000-0005-0000-0000-00008D0E0000}"/>
    <cellStyle name="Percent 3 2 2 3 4 3" xfId="1574" xr:uid="{00000000-0005-0000-0000-00008E0E0000}"/>
    <cellStyle name="Percent 3 2 2 3 4 3 2" xfId="3215" xr:uid="{00000000-0005-0000-0000-00008F0E0000}"/>
    <cellStyle name="Percent 3 2 2 3 4 4" xfId="2107" xr:uid="{00000000-0005-0000-0000-0000900E0000}"/>
    <cellStyle name="Percent 3 2 2 3 4 4 2" xfId="3748" xr:uid="{00000000-0005-0000-0000-0000910E0000}"/>
    <cellStyle name="Percent 3 2 2 3 4 5" xfId="2417" xr:uid="{00000000-0005-0000-0000-0000920E0000}"/>
    <cellStyle name="Percent 3 2 2 3 4 5 2" xfId="4185" xr:uid="{00000000-0005-0000-0000-0000930E0000}"/>
    <cellStyle name="Percent 3 2 2 3 4 6" xfId="2693" xr:uid="{00000000-0005-0000-0000-0000940E0000}"/>
    <cellStyle name="Percent 3 2 2 3 5" xfId="951" xr:uid="{00000000-0005-0000-0000-0000950E0000}"/>
    <cellStyle name="Percent 3 2 2 3 5 2" xfId="1404" xr:uid="{00000000-0005-0000-0000-0000960E0000}"/>
    <cellStyle name="Percent 3 2 2 3 5 2 2" xfId="1913" xr:uid="{00000000-0005-0000-0000-0000970E0000}"/>
    <cellStyle name="Percent 3 2 2 3 5 2 2 2" xfId="3554" xr:uid="{00000000-0005-0000-0000-0000980E0000}"/>
    <cellStyle name="Percent 3 2 2 3 5 2 3" xfId="3050" xr:uid="{00000000-0005-0000-0000-0000990E0000}"/>
    <cellStyle name="Percent 3 2 2 3 5 3" xfId="1660" xr:uid="{00000000-0005-0000-0000-00009A0E0000}"/>
    <cellStyle name="Percent 3 2 2 3 5 3 2" xfId="3301" xr:uid="{00000000-0005-0000-0000-00009B0E0000}"/>
    <cellStyle name="Percent 3 2 2 3 5 4" xfId="2193" xr:uid="{00000000-0005-0000-0000-00009C0E0000}"/>
    <cellStyle name="Percent 3 2 2 3 5 4 2" xfId="3834" xr:uid="{00000000-0005-0000-0000-00009D0E0000}"/>
    <cellStyle name="Percent 3 2 2 3 5 5" xfId="2503" xr:uid="{00000000-0005-0000-0000-00009E0E0000}"/>
    <cellStyle name="Percent 3 2 2 3 5 5 2" xfId="4186" xr:uid="{00000000-0005-0000-0000-00009F0E0000}"/>
    <cellStyle name="Percent 3 2 2 3 5 6" xfId="2779" xr:uid="{00000000-0005-0000-0000-0000A00E0000}"/>
    <cellStyle name="Percent 3 2 2 3 6" xfId="624" xr:uid="{00000000-0005-0000-0000-0000A10E0000}"/>
    <cellStyle name="Percent 3 2 2 3 6 2" xfId="1242" xr:uid="{00000000-0005-0000-0000-0000A20E0000}"/>
    <cellStyle name="Percent 3 2 2 3 6 2 2" xfId="1751" xr:uid="{00000000-0005-0000-0000-0000A30E0000}"/>
    <cellStyle name="Percent 3 2 2 3 6 2 2 2" xfId="3392" xr:uid="{00000000-0005-0000-0000-0000A40E0000}"/>
    <cellStyle name="Percent 3 2 2 3 6 2 3" xfId="2888" xr:uid="{00000000-0005-0000-0000-0000A50E0000}"/>
    <cellStyle name="Percent 3 2 2 3 6 3" xfId="1498" xr:uid="{00000000-0005-0000-0000-0000A60E0000}"/>
    <cellStyle name="Percent 3 2 2 3 6 3 2" xfId="3139" xr:uid="{00000000-0005-0000-0000-0000A70E0000}"/>
    <cellStyle name="Percent 3 2 2 3 6 4" xfId="2028" xr:uid="{00000000-0005-0000-0000-0000A80E0000}"/>
    <cellStyle name="Percent 3 2 2 3 6 4 2" xfId="3669" xr:uid="{00000000-0005-0000-0000-0000A90E0000}"/>
    <cellStyle name="Percent 3 2 2 3 6 5" xfId="2340" xr:uid="{00000000-0005-0000-0000-0000AA0E0000}"/>
    <cellStyle name="Percent 3 2 2 3 6 5 2" xfId="4187" xr:uid="{00000000-0005-0000-0000-0000AB0E0000}"/>
    <cellStyle name="Percent 3 2 2 3 6 6" xfId="2616" xr:uid="{00000000-0005-0000-0000-0000AC0E0000}"/>
    <cellStyle name="Percent 3 2 2 4" xfId="399" xr:uid="{00000000-0005-0000-0000-0000AD0E0000}"/>
    <cellStyle name="Percent 3 2 2 4 2" xfId="727" xr:uid="{00000000-0005-0000-0000-0000AE0E0000}"/>
    <cellStyle name="Percent 3 2 2 5" xfId="496" xr:uid="{00000000-0005-0000-0000-0000AF0E0000}"/>
    <cellStyle name="Percent 3 2 2 5 2" xfId="981" xr:uid="{00000000-0005-0000-0000-0000B00E0000}"/>
    <cellStyle name="Percent 3 2 2 5 2 2" xfId="1434" xr:uid="{00000000-0005-0000-0000-0000B10E0000}"/>
    <cellStyle name="Percent 3 2 2 5 2 2 2" xfId="1943" xr:uid="{00000000-0005-0000-0000-0000B20E0000}"/>
    <cellStyle name="Percent 3 2 2 5 2 2 2 2" xfId="3584" xr:uid="{00000000-0005-0000-0000-0000B30E0000}"/>
    <cellStyle name="Percent 3 2 2 5 2 2 3" xfId="3080" xr:uid="{00000000-0005-0000-0000-0000B40E0000}"/>
    <cellStyle name="Percent 3 2 2 5 2 3" xfId="1690" xr:uid="{00000000-0005-0000-0000-0000B50E0000}"/>
    <cellStyle name="Percent 3 2 2 5 2 3 2" xfId="3331" xr:uid="{00000000-0005-0000-0000-0000B60E0000}"/>
    <cellStyle name="Percent 3 2 2 5 2 4" xfId="2223" xr:uid="{00000000-0005-0000-0000-0000B70E0000}"/>
    <cellStyle name="Percent 3 2 2 5 2 4 2" xfId="3864" xr:uid="{00000000-0005-0000-0000-0000B80E0000}"/>
    <cellStyle name="Percent 3 2 2 5 2 5" xfId="2533" xr:uid="{00000000-0005-0000-0000-0000B90E0000}"/>
    <cellStyle name="Percent 3 2 2 5 2 5 2" xfId="4188" xr:uid="{00000000-0005-0000-0000-0000BA0E0000}"/>
    <cellStyle name="Percent 3 2 2 5 2 6" xfId="2809" xr:uid="{00000000-0005-0000-0000-0000BB0E0000}"/>
    <cellStyle name="Percent 3 2 2 5 3" xfId="906" xr:uid="{00000000-0005-0000-0000-0000BC0E0000}"/>
    <cellStyle name="Percent 3 2 2 5 3 2" xfId="1359" xr:uid="{00000000-0005-0000-0000-0000BD0E0000}"/>
    <cellStyle name="Percent 3 2 2 5 3 2 2" xfId="1868" xr:uid="{00000000-0005-0000-0000-0000BE0E0000}"/>
    <cellStyle name="Percent 3 2 2 5 3 2 2 2" xfId="3509" xr:uid="{00000000-0005-0000-0000-0000BF0E0000}"/>
    <cellStyle name="Percent 3 2 2 5 3 2 3" xfId="3005" xr:uid="{00000000-0005-0000-0000-0000C00E0000}"/>
    <cellStyle name="Percent 3 2 2 5 3 3" xfId="1615" xr:uid="{00000000-0005-0000-0000-0000C10E0000}"/>
    <cellStyle name="Percent 3 2 2 5 3 3 2" xfId="3256" xr:uid="{00000000-0005-0000-0000-0000C20E0000}"/>
    <cellStyle name="Percent 3 2 2 5 3 4" xfId="2148" xr:uid="{00000000-0005-0000-0000-0000C30E0000}"/>
    <cellStyle name="Percent 3 2 2 5 3 4 2" xfId="3789" xr:uid="{00000000-0005-0000-0000-0000C40E0000}"/>
    <cellStyle name="Percent 3 2 2 5 3 5" xfId="2458" xr:uid="{00000000-0005-0000-0000-0000C50E0000}"/>
    <cellStyle name="Percent 3 2 2 5 3 5 2" xfId="4189" xr:uid="{00000000-0005-0000-0000-0000C60E0000}"/>
    <cellStyle name="Percent 3 2 2 5 3 6" xfId="2734" xr:uid="{00000000-0005-0000-0000-0000C70E0000}"/>
    <cellStyle name="Percent 3 2 2 5 4" xfId="752" xr:uid="{00000000-0005-0000-0000-0000C80E0000}"/>
    <cellStyle name="Percent 3 2 2 5 4 2" xfId="1272" xr:uid="{00000000-0005-0000-0000-0000C90E0000}"/>
    <cellStyle name="Percent 3 2 2 5 4 2 2" xfId="1781" xr:uid="{00000000-0005-0000-0000-0000CA0E0000}"/>
    <cellStyle name="Percent 3 2 2 5 4 2 2 2" xfId="3422" xr:uid="{00000000-0005-0000-0000-0000CB0E0000}"/>
    <cellStyle name="Percent 3 2 2 5 4 2 3" xfId="2918" xr:uid="{00000000-0005-0000-0000-0000CC0E0000}"/>
    <cellStyle name="Percent 3 2 2 5 4 3" xfId="1528" xr:uid="{00000000-0005-0000-0000-0000CD0E0000}"/>
    <cellStyle name="Percent 3 2 2 5 4 3 2" xfId="3169" xr:uid="{00000000-0005-0000-0000-0000CE0E0000}"/>
    <cellStyle name="Percent 3 2 2 5 4 4" xfId="2061" xr:uid="{00000000-0005-0000-0000-0000CF0E0000}"/>
    <cellStyle name="Percent 3 2 2 5 4 4 2" xfId="3702" xr:uid="{00000000-0005-0000-0000-0000D00E0000}"/>
    <cellStyle name="Percent 3 2 2 5 4 5" xfId="2371" xr:uid="{00000000-0005-0000-0000-0000D10E0000}"/>
    <cellStyle name="Percent 3 2 2 5 4 5 2" xfId="4190" xr:uid="{00000000-0005-0000-0000-0000D20E0000}"/>
    <cellStyle name="Percent 3 2 2 5 4 6" xfId="2647" xr:uid="{00000000-0005-0000-0000-0000D30E0000}"/>
    <cellStyle name="Percent 3 2 2 6" xfId="826" xr:uid="{00000000-0005-0000-0000-0000D40E0000}"/>
    <cellStyle name="Percent 3 2 2 6 2" xfId="1306" xr:uid="{00000000-0005-0000-0000-0000D50E0000}"/>
    <cellStyle name="Percent 3 2 2 6 2 2" xfId="1815" xr:uid="{00000000-0005-0000-0000-0000D60E0000}"/>
    <cellStyle name="Percent 3 2 2 6 2 2 2" xfId="3456" xr:uid="{00000000-0005-0000-0000-0000D70E0000}"/>
    <cellStyle name="Percent 3 2 2 6 2 3" xfId="2952" xr:uid="{00000000-0005-0000-0000-0000D80E0000}"/>
    <cellStyle name="Percent 3 2 2 6 3" xfId="1562" xr:uid="{00000000-0005-0000-0000-0000D90E0000}"/>
    <cellStyle name="Percent 3 2 2 6 3 2" xfId="3203" xr:uid="{00000000-0005-0000-0000-0000DA0E0000}"/>
    <cellStyle name="Percent 3 2 2 6 4" xfId="2095" xr:uid="{00000000-0005-0000-0000-0000DB0E0000}"/>
    <cellStyle name="Percent 3 2 2 6 4 2" xfId="3736" xr:uid="{00000000-0005-0000-0000-0000DC0E0000}"/>
    <cellStyle name="Percent 3 2 2 6 5" xfId="2405" xr:uid="{00000000-0005-0000-0000-0000DD0E0000}"/>
    <cellStyle name="Percent 3 2 2 6 5 2" xfId="4191" xr:uid="{00000000-0005-0000-0000-0000DE0E0000}"/>
    <cellStyle name="Percent 3 2 2 6 6" xfId="2681" xr:uid="{00000000-0005-0000-0000-0000DF0E0000}"/>
    <cellStyle name="Percent 3 2 2 7" xfId="939" xr:uid="{00000000-0005-0000-0000-0000E00E0000}"/>
    <cellStyle name="Percent 3 2 2 7 2" xfId="1392" xr:uid="{00000000-0005-0000-0000-0000E10E0000}"/>
    <cellStyle name="Percent 3 2 2 7 2 2" xfId="1901" xr:uid="{00000000-0005-0000-0000-0000E20E0000}"/>
    <cellStyle name="Percent 3 2 2 7 2 2 2" xfId="3542" xr:uid="{00000000-0005-0000-0000-0000E30E0000}"/>
    <cellStyle name="Percent 3 2 2 7 2 3" xfId="3038" xr:uid="{00000000-0005-0000-0000-0000E40E0000}"/>
    <cellStyle name="Percent 3 2 2 7 3" xfId="1648" xr:uid="{00000000-0005-0000-0000-0000E50E0000}"/>
    <cellStyle name="Percent 3 2 2 7 3 2" xfId="3289" xr:uid="{00000000-0005-0000-0000-0000E60E0000}"/>
    <cellStyle name="Percent 3 2 2 7 4" xfId="2181" xr:uid="{00000000-0005-0000-0000-0000E70E0000}"/>
    <cellStyle name="Percent 3 2 2 7 4 2" xfId="3822" xr:uid="{00000000-0005-0000-0000-0000E80E0000}"/>
    <cellStyle name="Percent 3 2 2 7 5" xfId="2491" xr:uid="{00000000-0005-0000-0000-0000E90E0000}"/>
    <cellStyle name="Percent 3 2 2 7 5 2" xfId="4192" xr:uid="{00000000-0005-0000-0000-0000EA0E0000}"/>
    <cellStyle name="Percent 3 2 2 7 6" xfId="2767" xr:uid="{00000000-0005-0000-0000-0000EB0E0000}"/>
    <cellStyle name="Percent 3 2 2 8" xfId="610" xr:uid="{00000000-0005-0000-0000-0000EC0E0000}"/>
    <cellStyle name="Percent 3 2 2 8 2" xfId="1230" xr:uid="{00000000-0005-0000-0000-0000ED0E0000}"/>
    <cellStyle name="Percent 3 2 2 8 2 2" xfId="1739" xr:uid="{00000000-0005-0000-0000-0000EE0E0000}"/>
    <cellStyle name="Percent 3 2 2 8 2 2 2" xfId="3380" xr:uid="{00000000-0005-0000-0000-0000EF0E0000}"/>
    <cellStyle name="Percent 3 2 2 8 2 3" xfId="2876" xr:uid="{00000000-0005-0000-0000-0000F00E0000}"/>
    <cellStyle name="Percent 3 2 2 8 3" xfId="1486" xr:uid="{00000000-0005-0000-0000-0000F10E0000}"/>
    <cellStyle name="Percent 3 2 2 8 3 2" xfId="3127" xr:uid="{00000000-0005-0000-0000-0000F20E0000}"/>
    <cellStyle name="Percent 3 2 2 8 4" xfId="2016" xr:uid="{00000000-0005-0000-0000-0000F30E0000}"/>
    <cellStyle name="Percent 3 2 2 8 4 2" xfId="3657" xr:uid="{00000000-0005-0000-0000-0000F40E0000}"/>
    <cellStyle name="Percent 3 2 2 8 5" xfId="2328" xr:uid="{00000000-0005-0000-0000-0000F50E0000}"/>
    <cellStyle name="Percent 3 2 2 8 5 2" xfId="4193" xr:uid="{00000000-0005-0000-0000-0000F60E0000}"/>
    <cellStyle name="Percent 3 2 2 8 6" xfId="2604" xr:uid="{00000000-0005-0000-0000-0000F70E0000}"/>
    <cellStyle name="Percent 3 2 3" xfId="185" xr:uid="{00000000-0005-0000-0000-0000F80E0000}"/>
    <cellStyle name="Percent 3 2 3 2" xfId="402" xr:uid="{00000000-0005-0000-0000-0000F90E0000}"/>
    <cellStyle name="Percent 3 2 3 2 2" xfId="730" xr:uid="{00000000-0005-0000-0000-0000FA0E0000}"/>
    <cellStyle name="Percent 3 2 3 3" xfId="499" xr:uid="{00000000-0005-0000-0000-0000FB0E0000}"/>
    <cellStyle name="Percent 3 2 3 3 2" xfId="993" xr:uid="{00000000-0005-0000-0000-0000FC0E0000}"/>
    <cellStyle name="Percent 3 2 3 3 2 2" xfId="1446" xr:uid="{00000000-0005-0000-0000-0000FD0E0000}"/>
    <cellStyle name="Percent 3 2 3 3 2 2 2" xfId="1955" xr:uid="{00000000-0005-0000-0000-0000FE0E0000}"/>
    <cellStyle name="Percent 3 2 3 3 2 2 2 2" xfId="3596" xr:uid="{00000000-0005-0000-0000-0000FF0E0000}"/>
    <cellStyle name="Percent 3 2 3 3 2 2 3" xfId="3092" xr:uid="{00000000-0005-0000-0000-0000000F0000}"/>
    <cellStyle name="Percent 3 2 3 3 2 3" xfId="1702" xr:uid="{00000000-0005-0000-0000-0000010F0000}"/>
    <cellStyle name="Percent 3 2 3 3 2 3 2" xfId="3343" xr:uid="{00000000-0005-0000-0000-0000020F0000}"/>
    <cellStyle name="Percent 3 2 3 3 2 4" xfId="2235" xr:uid="{00000000-0005-0000-0000-0000030F0000}"/>
    <cellStyle name="Percent 3 2 3 3 2 4 2" xfId="3876" xr:uid="{00000000-0005-0000-0000-0000040F0000}"/>
    <cellStyle name="Percent 3 2 3 3 2 5" xfId="2545" xr:uid="{00000000-0005-0000-0000-0000050F0000}"/>
    <cellStyle name="Percent 3 2 3 3 2 5 2" xfId="4194" xr:uid="{00000000-0005-0000-0000-0000060F0000}"/>
    <cellStyle name="Percent 3 2 3 3 2 6" xfId="2821" xr:uid="{00000000-0005-0000-0000-0000070F0000}"/>
    <cellStyle name="Percent 3 2 3 3 3" xfId="918" xr:uid="{00000000-0005-0000-0000-0000080F0000}"/>
    <cellStyle name="Percent 3 2 3 3 3 2" xfId="1371" xr:uid="{00000000-0005-0000-0000-0000090F0000}"/>
    <cellStyle name="Percent 3 2 3 3 3 2 2" xfId="1880" xr:uid="{00000000-0005-0000-0000-00000A0F0000}"/>
    <cellStyle name="Percent 3 2 3 3 3 2 2 2" xfId="3521" xr:uid="{00000000-0005-0000-0000-00000B0F0000}"/>
    <cellStyle name="Percent 3 2 3 3 3 2 3" xfId="3017" xr:uid="{00000000-0005-0000-0000-00000C0F0000}"/>
    <cellStyle name="Percent 3 2 3 3 3 3" xfId="1627" xr:uid="{00000000-0005-0000-0000-00000D0F0000}"/>
    <cellStyle name="Percent 3 2 3 3 3 3 2" xfId="3268" xr:uid="{00000000-0005-0000-0000-00000E0F0000}"/>
    <cellStyle name="Percent 3 2 3 3 3 4" xfId="2160" xr:uid="{00000000-0005-0000-0000-00000F0F0000}"/>
    <cellStyle name="Percent 3 2 3 3 3 4 2" xfId="3801" xr:uid="{00000000-0005-0000-0000-0000100F0000}"/>
    <cellStyle name="Percent 3 2 3 3 3 5" xfId="2470" xr:uid="{00000000-0005-0000-0000-0000110F0000}"/>
    <cellStyle name="Percent 3 2 3 3 3 5 2" xfId="4195" xr:uid="{00000000-0005-0000-0000-0000120F0000}"/>
    <cellStyle name="Percent 3 2 3 3 3 6" xfId="2746" xr:uid="{00000000-0005-0000-0000-0000130F0000}"/>
    <cellStyle name="Percent 3 2 3 3 4" xfId="764" xr:uid="{00000000-0005-0000-0000-0000140F0000}"/>
    <cellStyle name="Percent 3 2 3 3 4 2" xfId="1284" xr:uid="{00000000-0005-0000-0000-0000150F0000}"/>
    <cellStyle name="Percent 3 2 3 3 4 2 2" xfId="1793" xr:uid="{00000000-0005-0000-0000-0000160F0000}"/>
    <cellStyle name="Percent 3 2 3 3 4 2 2 2" xfId="3434" xr:uid="{00000000-0005-0000-0000-0000170F0000}"/>
    <cellStyle name="Percent 3 2 3 3 4 2 3" xfId="2930" xr:uid="{00000000-0005-0000-0000-0000180F0000}"/>
    <cellStyle name="Percent 3 2 3 3 4 3" xfId="1540" xr:uid="{00000000-0005-0000-0000-0000190F0000}"/>
    <cellStyle name="Percent 3 2 3 3 4 3 2" xfId="3181" xr:uid="{00000000-0005-0000-0000-00001A0F0000}"/>
    <cellStyle name="Percent 3 2 3 3 4 4" xfId="2073" xr:uid="{00000000-0005-0000-0000-00001B0F0000}"/>
    <cellStyle name="Percent 3 2 3 3 4 4 2" xfId="3714" xr:uid="{00000000-0005-0000-0000-00001C0F0000}"/>
    <cellStyle name="Percent 3 2 3 3 4 5" xfId="2383" xr:uid="{00000000-0005-0000-0000-00001D0F0000}"/>
    <cellStyle name="Percent 3 2 3 3 4 5 2" xfId="4196" xr:uid="{00000000-0005-0000-0000-00001E0F0000}"/>
    <cellStyle name="Percent 3 2 3 3 4 6" xfId="2659" xr:uid="{00000000-0005-0000-0000-00001F0F0000}"/>
    <cellStyle name="Percent 3 2 3 4" xfId="850" xr:uid="{00000000-0005-0000-0000-0000200F0000}"/>
    <cellStyle name="Percent 3 2 3 4 2" xfId="1329" xr:uid="{00000000-0005-0000-0000-0000210F0000}"/>
    <cellStyle name="Percent 3 2 3 4 2 2" xfId="1838" xr:uid="{00000000-0005-0000-0000-0000220F0000}"/>
    <cellStyle name="Percent 3 2 3 4 2 2 2" xfId="3479" xr:uid="{00000000-0005-0000-0000-0000230F0000}"/>
    <cellStyle name="Percent 3 2 3 4 2 3" xfId="2975" xr:uid="{00000000-0005-0000-0000-0000240F0000}"/>
    <cellStyle name="Percent 3 2 3 4 3" xfId="1585" xr:uid="{00000000-0005-0000-0000-0000250F0000}"/>
    <cellStyle name="Percent 3 2 3 4 3 2" xfId="3226" xr:uid="{00000000-0005-0000-0000-0000260F0000}"/>
    <cellStyle name="Percent 3 2 3 4 4" xfId="2118" xr:uid="{00000000-0005-0000-0000-0000270F0000}"/>
    <cellStyle name="Percent 3 2 3 4 4 2" xfId="3759" xr:uid="{00000000-0005-0000-0000-0000280F0000}"/>
    <cellStyle name="Percent 3 2 3 4 5" xfId="2428" xr:uid="{00000000-0005-0000-0000-0000290F0000}"/>
    <cellStyle name="Percent 3 2 3 4 5 2" xfId="4197" xr:uid="{00000000-0005-0000-0000-00002A0F0000}"/>
    <cellStyle name="Percent 3 2 3 4 6" xfId="2704" xr:uid="{00000000-0005-0000-0000-00002B0F0000}"/>
    <cellStyle name="Percent 3 2 3 5" xfId="961" xr:uid="{00000000-0005-0000-0000-00002C0F0000}"/>
    <cellStyle name="Percent 3 2 3 5 2" xfId="1414" xr:uid="{00000000-0005-0000-0000-00002D0F0000}"/>
    <cellStyle name="Percent 3 2 3 5 2 2" xfId="1923" xr:uid="{00000000-0005-0000-0000-00002E0F0000}"/>
    <cellStyle name="Percent 3 2 3 5 2 2 2" xfId="3564" xr:uid="{00000000-0005-0000-0000-00002F0F0000}"/>
    <cellStyle name="Percent 3 2 3 5 2 3" xfId="3060" xr:uid="{00000000-0005-0000-0000-0000300F0000}"/>
    <cellStyle name="Percent 3 2 3 5 3" xfId="1670" xr:uid="{00000000-0005-0000-0000-0000310F0000}"/>
    <cellStyle name="Percent 3 2 3 5 3 2" xfId="3311" xr:uid="{00000000-0005-0000-0000-0000320F0000}"/>
    <cellStyle name="Percent 3 2 3 5 4" xfId="2203" xr:uid="{00000000-0005-0000-0000-0000330F0000}"/>
    <cellStyle name="Percent 3 2 3 5 4 2" xfId="3844" xr:uid="{00000000-0005-0000-0000-0000340F0000}"/>
    <cellStyle name="Percent 3 2 3 5 5" xfId="2513" xr:uid="{00000000-0005-0000-0000-0000350F0000}"/>
    <cellStyle name="Percent 3 2 3 5 5 2" xfId="4198" xr:uid="{00000000-0005-0000-0000-0000360F0000}"/>
    <cellStyle name="Percent 3 2 3 5 6" xfId="2789" xr:uid="{00000000-0005-0000-0000-0000370F0000}"/>
    <cellStyle name="Percent 3 2 3 6" xfId="660" xr:uid="{00000000-0005-0000-0000-0000380F0000}"/>
    <cellStyle name="Percent 3 2 3 6 2" xfId="1252" xr:uid="{00000000-0005-0000-0000-0000390F0000}"/>
    <cellStyle name="Percent 3 2 3 6 2 2" xfId="1761" xr:uid="{00000000-0005-0000-0000-00003A0F0000}"/>
    <cellStyle name="Percent 3 2 3 6 2 2 2" xfId="3402" xr:uid="{00000000-0005-0000-0000-00003B0F0000}"/>
    <cellStyle name="Percent 3 2 3 6 2 3" xfId="2898" xr:uid="{00000000-0005-0000-0000-00003C0F0000}"/>
    <cellStyle name="Percent 3 2 3 6 3" xfId="1508" xr:uid="{00000000-0005-0000-0000-00003D0F0000}"/>
    <cellStyle name="Percent 3 2 3 6 3 2" xfId="3149" xr:uid="{00000000-0005-0000-0000-00003E0F0000}"/>
    <cellStyle name="Percent 3 2 3 6 4" xfId="2039" xr:uid="{00000000-0005-0000-0000-00003F0F0000}"/>
    <cellStyle name="Percent 3 2 3 6 4 2" xfId="3680" xr:uid="{00000000-0005-0000-0000-0000400F0000}"/>
    <cellStyle name="Percent 3 2 3 6 5" xfId="2351" xr:uid="{00000000-0005-0000-0000-0000410F0000}"/>
    <cellStyle name="Percent 3 2 3 6 5 2" xfId="4199" xr:uid="{00000000-0005-0000-0000-0000420F0000}"/>
    <cellStyle name="Percent 3 2 3 6 6" xfId="2626" xr:uid="{00000000-0005-0000-0000-0000430F0000}"/>
    <cellStyle name="Percent 3 2 4" xfId="186" xr:uid="{00000000-0005-0000-0000-0000440F0000}"/>
    <cellStyle name="Percent 3 2 4 2" xfId="403" xr:uid="{00000000-0005-0000-0000-0000450F0000}"/>
    <cellStyle name="Percent 3 2 4 2 2" xfId="731" xr:uid="{00000000-0005-0000-0000-0000460F0000}"/>
    <cellStyle name="Percent 3 2 4 3" xfId="500" xr:uid="{00000000-0005-0000-0000-0000470F0000}"/>
    <cellStyle name="Percent 3 2 4 3 2" xfId="988" xr:uid="{00000000-0005-0000-0000-0000480F0000}"/>
    <cellStyle name="Percent 3 2 4 3 2 2" xfId="1441" xr:uid="{00000000-0005-0000-0000-0000490F0000}"/>
    <cellStyle name="Percent 3 2 4 3 2 2 2" xfId="1950" xr:uid="{00000000-0005-0000-0000-00004A0F0000}"/>
    <cellStyle name="Percent 3 2 4 3 2 2 2 2" xfId="3591" xr:uid="{00000000-0005-0000-0000-00004B0F0000}"/>
    <cellStyle name="Percent 3 2 4 3 2 2 3" xfId="3087" xr:uid="{00000000-0005-0000-0000-00004C0F0000}"/>
    <cellStyle name="Percent 3 2 4 3 2 3" xfId="1697" xr:uid="{00000000-0005-0000-0000-00004D0F0000}"/>
    <cellStyle name="Percent 3 2 4 3 2 3 2" xfId="3338" xr:uid="{00000000-0005-0000-0000-00004E0F0000}"/>
    <cellStyle name="Percent 3 2 4 3 2 4" xfId="2230" xr:uid="{00000000-0005-0000-0000-00004F0F0000}"/>
    <cellStyle name="Percent 3 2 4 3 2 4 2" xfId="3871" xr:uid="{00000000-0005-0000-0000-0000500F0000}"/>
    <cellStyle name="Percent 3 2 4 3 2 5" xfId="2540" xr:uid="{00000000-0005-0000-0000-0000510F0000}"/>
    <cellStyle name="Percent 3 2 4 3 2 5 2" xfId="4200" xr:uid="{00000000-0005-0000-0000-0000520F0000}"/>
    <cellStyle name="Percent 3 2 4 3 2 6" xfId="2816" xr:uid="{00000000-0005-0000-0000-0000530F0000}"/>
    <cellStyle name="Percent 3 2 4 3 3" xfId="913" xr:uid="{00000000-0005-0000-0000-0000540F0000}"/>
    <cellStyle name="Percent 3 2 4 3 3 2" xfId="1366" xr:uid="{00000000-0005-0000-0000-0000550F0000}"/>
    <cellStyle name="Percent 3 2 4 3 3 2 2" xfId="1875" xr:uid="{00000000-0005-0000-0000-0000560F0000}"/>
    <cellStyle name="Percent 3 2 4 3 3 2 2 2" xfId="3516" xr:uid="{00000000-0005-0000-0000-0000570F0000}"/>
    <cellStyle name="Percent 3 2 4 3 3 2 3" xfId="3012" xr:uid="{00000000-0005-0000-0000-0000580F0000}"/>
    <cellStyle name="Percent 3 2 4 3 3 3" xfId="1622" xr:uid="{00000000-0005-0000-0000-0000590F0000}"/>
    <cellStyle name="Percent 3 2 4 3 3 3 2" xfId="3263" xr:uid="{00000000-0005-0000-0000-00005A0F0000}"/>
    <cellStyle name="Percent 3 2 4 3 3 4" xfId="2155" xr:uid="{00000000-0005-0000-0000-00005B0F0000}"/>
    <cellStyle name="Percent 3 2 4 3 3 4 2" xfId="3796" xr:uid="{00000000-0005-0000-0000-00005C0F0000}"/>
    <cellStyle name="Percent 3 2 4 3 3 5" xfId="2465" xr:uid="{00000000-0005-0000-0000-00005D0F0000}"/>
    <cellStyle name="Percent 3 2 4 3 3 5 2" xfId="4201" xr:uid="{00000000-0005-0000-0000-00005E0F0000}"/>
    <cellStyle name="Percent 3 2 4 3 3 6" xfId="2741" xr:uid="{00000000-0005-0000-0000-00005F0F0000}"/>
    <cellStyle name="Percent 3 2 4 3 4" xfId="759" xr:uid="{00000000-0005-0000-0000-0000600F0000}"/>
    <cellStyle name="Percent 3 2 4 3 4 2" xfId="1279" xr:uid="{00000000-0005-0000-0000-0000610F0000}"/>
    <cellStyle name="Percent 3 2 4 3 4 2 2" xfId="1788" xr:uid="{00000000-0005-0000-0000-0000620F0000}"/>
    <cellStyle name="Percent 3 2 4 3 4 2 2 2" xfId="3429" xr:uid="{00000000-0005-0000-0000-0000630F0000}"/>
    <cellStyle name="Percent 3 2 4 3 4 2 3" xfId="2925" xr:uid="{00000000-0005-0000-0000-0000640F0000}"/>
    <cellStyle name="Percent 3 2 4 3 4 3" xfId="1535" xr:uid="{00000000-0005-0000-0000-0000650F0000}"/>
    <cellStyle name="Percent 3 2 4 3 4 3 2" xfId="3176" xr:uid="{00000000-0005-0000-0000-0000660F0000}"/>
    <cellStyle name="Percent 3 2 4 3 4 4" xfId="2068" xr:uid="{00000000-0005-0000-0000-0000670F0000}"/>
    <cellStyle name="Percent 3 2 4 3 4 4 2" xfId="3709" xr:uid="{00000000-0005-0000-0000-0000680F0000}"/>
    <cellStyle name="Percent 3 2 4 3 4 5" xfId="2378" xr:uid="{00000000-0005-0000-0000-0000690F0000}"/>
    <cellStyle name="Percent 3 2 4 3 4 5 2" xfId="4202" xr:uid="{00000000-0005-0000-0000-00006A0F0000}"/>
    <cellStyle name="Percent 3 2 4 3 4 6" xfId="2654" xr:uid="{00000000-0005-0000-0000-00006B0F0000}"/>
    <cellStyle name="Percent 3 2 4 4" xfId="832" xr:uid="{00000000-0005-0000-0000-00006C0F0000}"/>
    <cellStyle name="Percent 3 2 4 4 2" xfId="1312" xr:uid="{00000000-0005-0000-0000-00006D0F0000}"/>
    <cellStyle name="Percent 3 2 4 4 2 2" xfId="1821" xr:uid="{00000000-0005-0000-0000-00006E0F0000}"/>
    <cellStyle name="Percent 3 2 4 4 2 2 2" xfId="3462" xr:uid="{00000000-0005-0000-0000-00006F0F0000}"/>
    <cellStyle name="Percent 3 2 4 4 2 3" xfId="2958" xr:uid="{00000000-0005-0000-0000-0000700F0000}"/>
    <cellStyle name="Percent 3 2 4 4 3" xfId="1568" xr:uid="{00000000-0005-0000-0000-0000710F0000}"/>
    <cellStyle name="Percent 3 2 4 4 3 2" xfId="3209" xr:uid="{00000000-0005-0000-0000-0000720F0000}"/>
    <cellStyle name="Percent 3 2 4 4 4" xfId="2101" xr:uid="{00000000-0005-0000-0000-0000730F0000}"/>
    <cellStyle name="Percent 3 2 4 4 4 2" xfId="3742" xr:uid="{00000000-0005-0000-0000-0000740F0000}"/>
    <cellStyle name="Percent 3 2 4 4 5" xfId="2411" xr:uid="{00000000-0005-0000-0000-0000750F0000}"/>
    <cellStyle name="Percent 3 2 4 4 5 2" xfId="4203" xr:uid="{00000000-0005-0000-0000-0000760F0000}"/>
    <cellStyle name="Percent 3 2 4 4 6" xfId="2687" xr:uid="{00000000-0005-0000-0000-0000770F0000}"/>
    <cellStyle name="Percent 3 2 4 5" xfId="945" xr:uid="{00000000-0005-0000-0000-0000780F0000}"/>
    <cellStyle name="Percent 3 2 4 5 2" xfId="1398" xr:uid="{00000000-0005-0000-0000-0000790F0000}"/>
    <cellStyle name="Percent 3 2 4 5 2 2" xfId="1907" xr:uid="{00000000-0005-0000-0000-00007A0F0000}"/>
    <cellStyle name="Percent 3 2 4 5 2 2 2" xfId="3548" xr:uid="{00000000-0005-0000-0000-00007B0F0000}"/>
    <cellStyle name="Percent 3 2 4 5 2 3" xfId="3044" xr:uid="{00000000-0005-0000-0000-00007C0F0000}"/>
    <cellStyle name="Percent 3 2 4 5 3" xfId="1654" xr:uid="{00000000-0005-0000-0000-00007D0F0000}"/>
    <cellStyle name="Percent 3 2 4 5 3 2" xfId="3295" xr:uid="{00000000-0005-0000-0000-00007E0F0000}"/>
    <cellStyle name="Percent 3 2 4 5 4" xfId="2187" xr:uid="{00000000-0005-0000-0000-00007F0F0000}"/>
    <cellStyle name="Percent 3 2 4 5 4 2" xfId="3828" xr:uid="{00000000-0005-0000-0000-0000800F0000}"/>
    <cellStyle name="Percent 3 2 4 5 5" xfId="2497" xr:uid="{00000000-0005-0000-0000-0000810F0000}"/>
    <cellStyle name="Percent 3 2 4 5 5 2" xfId="4204" xr:uid="{00000000-0005-0000-0000-0000820F0000}"/>
    <cellStyle name="Percent 3 2 4 5 6" xfId="2773" xr:uid="{00000000-0005-0000-0000-0000830F0000}"/>
    <cellStyle name="Percent 3 2 4 6" xfId="618" xr:uid="{00000000-0005-0000-0000-0000840F0000}"/>
    <cellStyle name="Percent 3 2 4 6 2" xfId="1236" xr:uid="{00000000-0005-0000-0000-0000850F0000}"/>
    <cellStyle name="Percent 3 2 4 6 2 2" xfId="1745" xr:uid="{00000000-0005-0000-0000-0000860F0000}"/>
    <cellStyle name="Percent 3 2 4 6 2 2 2" xfId="3386" xr:uid="{00000000-0005-0000-0000-0000870F0000}"/>
    <cellStyle name="Percent 3 2 4 6 2 3" xfId="2882" xr:uid="{00000000-0005-0000-0000-0000880F0000}"/>
    <cellStyle name="Percent 3 2 4 6 3" xfId="1492" xr:uid="{00000000-0005-0000-0000-0000890F0000}"/>
    <cellStyle name="Percent 3 2 4 6 3 2" xfId="3133" xr:uid="{00000000-0005-0000-0000-00008A0F0000}"/>
    <cellStyle name="Percent 3 2 4 6 4" xfId="2022" xr:uid="{00000000-0005-0000-0000-00008B0F0000}"/>
    <cellStyle name="Percent 3 2 4 6 4 2" xfId="3663" xr:uid="{00000000-0005-0000-0000-00008C0F0000}"/>
    <cellStyle name="Percent 3 2 4 6 5" xfId="2334" xr:uid="{00000000-0005-0000-0000-00008D0F0000}"/>
    <cellStyle name="Percent 3 2 4 6 5 2" xfId="4205" xr:uid="{00000000-0005-0000-0000-00008E0F0000}"/>
    <cellStyle name="Percent 3 2 4 6 6" xfId="2610" xr:uid="{00000000-0005-0000-0000-00008F0F0000}"/>
    <cellStyle name="Percent 3 2 5" xfId="302" xr:uid="{00000000-0005-0000-0000-0000900F0000}"/>
    <cellStyle name="Percent 3 2 5 2" xfId="726" xr:uid="{00000000-0005-0000-0000-0000910F0000}"/>
    <cellStyle name="Percent 3 2 6" xfId="398" xr:uid="{00000000-0005-0000-0000-0000920F0000}"/>
    <cellStyle name="Percent 3 2 6 2" xfId="984" xr:uid="{00000000-0005-0000-0000-0000930F0000}"/>
    <cellStyle name="Percent 3 2 6 2 2" xfId="1437" xr:uid="{00000000-0005-0000-0000-0000940F0000}"/>
    <cellStyle name="Percent 3 2 6 2 2 2" xfId="1946" xr:uid="{00000000-0005-0000-0000-0000950F0000}"/>
    <cellStyle name="Percent 3 2 6 2 2 2 2" xfId="3587" xr:uid="{00000000-0005-0000-0000-0000960F0000}"/>
    <cellStyle name="Percent 3 2 6 2 2 3" xfId="3083" xr:uid="{00000000-0005-0000-0000-0000970F0000}"/>
    <cellStyle name="Percent 3 2 6 2 3" xfId="1693" xr:uid="{00000000-0005-0000-0000-0000980F0000}"/>
    <cellStyle name="Percent 3 2 6 2 3 2" xfId="3334" xr:uid="{00000000-0005-0000-0000-0000990F0000}"/>
    <cellStyle name="Percent 3 2 6 2 4" xfId="2226" xr:uid="{00000000-0005-0000-0000-00009A0F0000}"/>
    <cellStyle name="Percent 3 2 6 2 4 2" xfId="3867" xr:uid="{00000000-0005-0000-0000-00009B0F0000}"/>
    <cellStyle name="Percent 3 2 6 2 5" xfId="2536" xr:uid="{00000000-0005-0000-0000-00009C0F0000}"/>
    <cellStyle name="Percent 3 2 6 2 5 2" xfId="4206" xr:uid="{00000000-0005-0000-0000-00009D0F0000}"/>
    <cellStyle name="Percent 3 2 6 2 6" xfId="2812" xr:uid="{00000000-0005-0000-0000-00009E0F0000}"/>
    <cellStyle name="Percent 3 2 6 3" xfId="909" xr:uid="{00000000-0005-0000-0000-00009F0F0000}"/>
    <cellStyle name="Percent 3 2 6 3 2" xfId="1362" xr:uid="{00000000-0005-0000-0000-0000A00F0000}"/>
    <cellStyle name="Percent 3 2 6 3 2 2" xfId="1871" xr:uid="{00000000-0005-0000-0000-0000A10F0000}"/>
    <cellStyle name="Percent 3 2 6 3 2 2 2" xfId="3512" xr:uid="{00000000-0005-0000-0000-0000A20F0000}"/>
    <cellStyle name="Percent 3 2 6 3 2 3" xfId="3008" xr:uid="{00000000-0005-0000-0000-0000A30F0000}"/>
    <cellStyle name="Percent 3 2 6 3 3" xfId="1618" xr:uid="{00000000-0005-0000-0000-0000A40F0000}"/>
    <cellStyle name="Percent 3 2 6 3 3 2" xfId="3259" xr:uid="{00000000-0005-0000-0000-0000A50F0000}"/>
    <cellStyle name="Percent 3 2 6 3 4" xfId="2151" xr:uid="{00000000-0005-0000-0000-0000A60F0000}"/>
    <cellStyle name="Percent 3 2 6 3 4 2" xfId="3792" xr:uid="{00000000-0005-0000-0000-0000A70F0000}"/>
    <cellStyle name="Percent 3 2 6 3 5" xfId="2461" xr:uid="{00000000-0005-0000-0000-0000A80F0000}"/>
    <cellStyle name="Percent 3 2 6 3 5 2" xfId="4207" xr:uid="{00000000-0005-0000-0000-0000A90F0000}"/>
    <cellStyle name="Percent 3 2 6 3 6" xfId="2737" xr:uid="{00000000-0005-0000-0000-0000AA0F0000}"/>
    <cellStyle name="Percent 3 2 6 4" xfId="755" xr:uid="{00000000-0005-0000-0000-0000AB0F0000}"/>
    <cellStyle name="Percent 3 2 6 4 2" xfId="1275" xr:uid="{00000000-0005-0000-0000-0000AC0F0000}"/>
    <cellStyle name="Percent 3 2 6 4 2 2" xfId="1784" xr:uid="{00000000-0005-0000-0000-0000AD0F0000}"/>
    <cellStyle name="Percent 3 2 6 4 2 2 2" xfId="3425" xr:uid="{00000000-0005-0000-0000-0000AE0F0000}"/>
    <cellStyle name="Percent 3 2 6 4 2 3" xfId="2921" xr:uid="{00000000-0005-0000-0000-0000AF0F0000}"/>
    <cellStyle name="Percent 3 2 6 4 3" xfId="1531" xr:uid="{00000000-0005-0000-0000-0000B00F0000}"/>
    <cellStyle name="Percent 3 2 6 4 3 2" xfId="3172" xr:uid="{00000000-0005-0000-0000-0000B10F0000}"/>
    <cellStyle name="Percent 3 2 6 4 4" xfId="2064" xr:uid="{00000000-0005-0000-0000-0000B20F0000}"/>
    <cellStyle name="Percent 3 2 6 4 4 2" xfId="3705" xr:uid="{00000000-0005-0000-0000-0000B30F0000}"/>
    <cellStyle name="Percent 3 2 6 4 5" xfId="2374" xr:uid="{00000000-0005-0000-0000-0000B40F0000}"/>
    <cellStyle name="Percent 3 2 6 4 5 2" xfId="4208" xr:uid="{00000000-0005-0000-0000-0000B50F0000}"/>
    <cellStyle name="Percent 3 2 6 4 6" xfId="2650" xr:uid="{00000000-0005-0000-0000-0000B60F0000}"/>
    <cellStyle name="Percent 3 2 6 5" xfId="1149" xr:uid="{00000000-0005-0000-0000-0000B70F0000}"/>
    <cellStyle name="Percent 3 2 7" xfId="495" xr:uid="{00000000-0005-0000-0000-0000B80F0000}"/>
    <cellStyle name="Percent 3 2 7 2" xfId="819" xr:uid="{00000000-0005-0000-0000-0000B90F0000}"/>
    <cellStyle name="Percent 3 2 7 2 2" xfId="1299" xr:uid="{00000000-0005-0000-0000-0000BA0F0000}"/>
    <cellStyle name="Percent 3 2 7 2 2 2" xfId="1808" xr:uid="{00000000-0005-0000-0000-0000BB0F0000}"/>
    <cellStyle name="Percent 3 2 7 2 2 2 2" xfId="3449" xr:uid="{00000000-0005-0000-0000-0000BC0F0000}"/>
    <cellStyle name="Percent 3 2 7 2 2 3" xfId="2945" xr:uid="{00000000-0005-0000-0000-0000BD0F0000}"/>
    <cellStyle name="Percent 3 2 7 2 3" xfId="1555" xr:uid="{00000000-0005-0000-0000-0000BE0F0000}"/>
    <cellStyle name="Percent 3 2 7 2 3 2" xfId="3196" xr:uid="{00000000-0005-0000-0000-0000BF0F0000}"/>
    <cellStyle name="Percent 3 2 7 2 4" xfId="2088" xr:uid="{00000000-0005-0000-0000-0000C00F0000}"/>
    <cellStyle name="Percent 3 2 7 2 4 2" xfId="3729" xr:uid="{00000000-0005-0000-0000-0000C10F0000}"/>
    <cellStyle name="Percent 3 2 7 2 5" xfId="2398" xr:uid="{00000000-0005-0000-0000-0000C20F0000}"/>
    <cellStyle name="Percent 3 2 7 2 5 2" xfId="4209" xr:uid="{00000000-0005-0000-0000-0000C30F0000}"/>
    <cellStyle name="Percent 3 2 7 2 6" xfId="2674" xr:uid="{00000000-0005-0000-0000-0000C40F0000}"/>
    <cellStyle name="Percent 3 2 8" xfId="933" xr:uid="{00000000-0005-0000-0000-0000C50F0000}"/>
    <cellStyle name="Percent 3 2 8 2" xfId="1386" xr:uid="{00000000-0005-0000-0000-0000C60F0000}"/>
    <cellStyle name="Percent 3 2 8 2 2" xfId="1895" xr:uid="{00000000-0005-0000-0000-0000C70F0000}"/>
    <cellStyle name="Percent 3 2 8 2 2 2" xfId="3536" xr:uid="{00000000-0005-0000-0000-0000C80F0000}"/>
    <cellStyle name="Percent 3 2 8 2 3" xfId="3032" xr:uid="{00000000-0005-0000-0000-0000C90F0000}"/>
    <cellStyle name="Percent 3 2 8 3" xfId="1642" xr:uid="{00000000-0005-0000-0000-0000CA0F0000}"/>
    <cellStyle name="Percent 3 2 8 3 2" xfId="3283" xr:uid="{00000000-0005-0000-0000-0000CB0F0000}"/>
    <cellStyle name="Percent 3 2 8 4" xfId="2175" xr:uid="{00000000-0005-0000-0000-0000CC0F0000}"/>
    <cellStyle name="Percent 3 2 8 4 2" xfId="3816" xr:uid="{00000000-0005-0000-0000-0000CD0F0000}"/>
    <cellStyle name="Percent 3 2 8 5" xfId="2485" xr:uid="{00000000-0005-0000-0000-0000CE0F0000}"/>
    <cellStyle name="Percent 3 2 8 5 2" xfId="4210" xr:uid="{00000000-0005-0000-0000-0000CF0F0000}"/>
    <cellStyle name="Percent 3 2 8 6" xfId="2761" xr:uid="{00000000-0005-0000-0000-0000D00F0000}"/>
    <cellStyle name="Percent 3 2 9" xfId="602" xr:uid="{00000000-0005-0000-0000-0000D10F0000}"/>
    <cellStyle name="Percent 3 2 9 2" xfId="1225" xr:uid="{00000000-0005-0000-0000-0000D20F0000}"/>
    <cellStyle name="Percent 3 2 9 2 2" xfId="1734" xr:uid="{00000000-0005-0000-0000-0000D30F0000}"/>
    <cellStyle name="Percent 3 2 9 2 2 2" xfId="3375" xr:uid="{00000000-0005-0000-0000-0000D40F0000}"/>
    <cellStyle name="Percent 3 2 9 2 3" xfId="2871" xr:uid="{00000000-0005-0000-0000-0000D50F0000}"/>
    <cellStyle name="Percent 3 2 9 3" xfId="1481" xr:uid="{00000000-0005-0000-0000-0000D60F0000}"/>
    <cellStyle name="Percent 3 2 9 3 2" xfId="3122" xr:uid="{00000000-0005-0000-0000-0000D70F0000}"/>
    <cellStyle name="Percent 3 2 9 4" xfId="2010" xr:uid="{00000000-0005-0000-0000-0000D80F0000}"/>
    <cellStyle name="Percent 3 2 9 4 2" xfId="3651" xr:uid="{00000000-0005-0000-0000-0000D90F0000}"/>
    <cellStyle name="Percent 3 2 9 5" xfId="2323" xr:uid="{00000000-0005-0000-0000-0000DA0F0000}"/>
    <cellStyle name="Percent 3 2 9 5 2" xfId="4211" xr:uid="{00000000-0005-0000-0000-0000DB0F0000}"/>
    <cellStyle name="Percent 3 2 9 6" xfId="2599" xr:uid="{00000000-0005-0000-0000-0000DC0F0000}"/>
    <cellStyle name="Percent 3 3" xfId="187" xr:uid="{00000000-0005-0000-0000-0000DD0F0000}"/>
    <cellStyle name="Percent 3 3 2" xfId="188" xr:uid="{00000000-0005-0000-0000-0000DE0F0000}"/>
    <cellStyle name="Percent 3 3 2 2" xfId="405" xr:uid="{00000000-0005-0000-0000-0000DF0F0000}"/>
    <cellStyle name="Percent 3 3 2 2 2" xfId="1118" xr:uid="{00000000-0005-0000-0000-0000E00F0000}"/>
    <cellStyle name="Percent 3 3 2 3" xfId="502" xr:uid="{00000000-0005-0000-0000-0000E10F0000}"/>
    <cellStyle name="Percent 3 3 3" xfId="189" xr:uid="{00000000-0005-0000-0000-0000E20F0000}"/>
    <cellStyle name="Percent 3 3 3 2" xfId="406" xr:uid="{00000000-0005-0000-0000-0000E30F0000}"/>
    <cellStyle name="Percent 3 3 3 2 2" xfId="1116" xr:uid="{00000000-0005-0000-0000-0000E40F0000}"/>
    <cellStyle name="Percent 3 3 3 3" xfId="503" xr:uid="{00000000-0005-0000-0000-0000E50F0000}"/>
    <cellStyle name="Percent 3 3 4" xfId="404" xr:uid="{00000000-0005-0000-0000-0000E60F0000}"/>
    <cellStyle name="Percent 3 3 4 2" xfId="732" xr:uid="{00000000-0005-0000-0000-0000E70F0000}"/>
    <cellStyle name="Percent 3 3 5" xfId="501" xr:uid="{00000000-0005-0000-0000-0000E80F0000}"/>
    <cellStyle name="Percent 3 3 6" xfId="662" xr:uid="{00000000-0005-0000-0000-0000E90F0000}"/>
    <cellStyle name="Percent 3 4" xfId="190" xr:uid="{00000000-0005-0000-0000-0000EA0F0000}"/>
    <cellStyle name="Percent 3 4 2" xfId="191" xr:uid="{00000000-0005-0000-0000-0000EB0F0000}"/>
    <cellStyle name="Percent 3 4 2 2" xfId="408" xr:uid="{00000000-0005-0000-0000-0000EC0F0000}"/>
    <cellStyle name="Percent 3 4 2 2 2" xfId="1143" xr:uid="{00000000-0005-0000-0000-0000ED0F0000}"/>
    <cellStyle name="Percent 3 4 2 3" xfId="505" xr:uid="{00000000-0005-0000-0000-0000EE0F0000}"/>
    <cellStyle name="Percent 3 4 3" xfId="192" xr:uid="{00000000-0005-0000-0000-0000EF0F0000}"/>
    <cellStyle name="Percent 3 4 3 2" xfId="409" xr:uid="{00000000-0005-0000-0000-0000F00F0000}"/>
    <cellStyle name="Percent 3 4 3 2 2" xfId="1120" xr:uid="{00000000-0005-0000-0000-0000F10F0000}"/>
    <cellStyle name="Percent 3 4 3 3" xfId="506" xr:uid="{00000000-0005-0000-0000-0000F20F0000}"/>
    <cellStyle name="Percent 3 4 4" xfId="407" xr:uid="{00000000-0005-0000-0000-0000F30F0000}"/>
    <cellStyle name="Percent 3 4 4 2" xfId="1161" xr:uid="{00000000-0005-0000-0000-0000F40F0000}"/>
    <cellStyle name="Percent 3 4 5" xfId="504" xr:uid="{00000000-0005-0000-0000-0000F50F0000}"/>
    <cellStyle name="Percent 3 5" xfId="193" xr:uid="{00000000-0005-0000-0000-0000F60F0000}"/>
    <cellStyle name="Percent 3 5 2" xfId="410" xr:uid="{00000000-0005-0000-0000-0000F70F0000}"/>
    <cellStyle name="Percent 3 5 2 2" xfId="1160" xr:uid="{00000000-0005-0000-0000-0000F80F0000}"/>
    <cellStyle name="Percent 3 5 3" xfId="507" xr:uid="{00000000-0005-0000-0000-0000F90F0000}"/>
    <cellStyle name="Percent 3 6" xfId="194" xr:uid="{00000000-0005-0000-0000-0000FA0F0000}"/>
    <cellStyle name="Percent 3 6 2" xfId="411" xr:uid="{00000000-0005-0000-0000-0000FB0F0000}"/>
    <cellStyle name="Percent 3 6 2 2" xfId="1167" xr:uid="{00000000-0005-0000-0000-0000FC0F0000}"/>
    <cellStyle name="Percent 3 6 3" xfId="508" xr:uid="{00000000-0005-0000-0000-0000FD0F0000}"/>
    <cellStyle name="Percent 3 7" xfId="286" xr:uid="{00000000-0005-0000-0000-0000FE0F0000}"/>
    <cellStyle name="Percent 3 7 2" xfId="725" xr:uid="{00000000-0005-0000-0000-0000FF0F0000}"/>
    <cellStyle name="Percent 3 8" xfId="397" xr:uid="{00000000-0005-0000-0000-000000100000}"/>
    <cellStyle name="Percent 3 8 2" xfId="1132" xr:uid="{00000000-0005-0000-0000-000001100000}"/>
    <cellStyle name="Percent 3 9" xfId="494" xr:uid="{00000000-0005-0000-0000-000002100000}"/>
    <cellStyle name="Percent 4" xfId="195" xr:uid="{00000000-0005-0000-0000-000003100000}"/>
    <cellStyle name="Percent 4 2" xfId="196" xr:uid="{00000000-0005-0000-0000-000004100000}"/>
    <cellStyle name="Percent 4 2 2" xfId="306" xr:uid="{00000000-0005-0000-0000-000005100000}"/>
    <cellStyle name="Percent 4 2 2 2" xfId="734" xr:uid="{00000000-0005-0000-0000-000006100000}"/>
    <cellStyle name="Percent 4 2 3" xfId="413" xr:uid="{00000000-0005-0000-0000-000007100000}"/>
    <cellStyle name="Percent 4 2 3 2" xfId="1163" xr:uid="{00000000-0005-0000-0000-000008100000}"/>
    <cellStyle name="Percent 4 2 4" xfId="510" xr:uid="{00000000-0005-0000-0000-000009100000}"/>
    <cellStyle name="Percent 4 3" xfId="294" xr:uid="{00000000-0005-0000-0000-00000A100000}"/>
    <cellStyle name="Percent 4 3 2" xfId="733" xr:uid="{00000000-0005-0000-0000-00000B100000}"/>
    <cellStyle name="Percent 4 4" xfId="290" xr:uid="{00000000-0005-0000-0000-00000C100000}"/>
    <cellStyle name="Percent 4 5" xfId="412" xr:uid="{00000000-0005-0000-0000-00000D100000}"/>
    <cellStyle name="Percent 4 5 2" xfId="1115" xr:uid="{00000000-0005-0000-0000-00000E100000}"/>
    <cellStyle name="Percent 4 6" xfId="509" xr:uid="{00000000-0005-0000-0000-00000F100000}"/>
    <cellStyle name="Percent 5" xfId="300" xr:uid="{00000000-0005-0000-0000-000010100000}"/>
    <cellStyle name="Percent 5 2" xfId="534" xr:uid="{00000000-0005-0000-0000-000011100000}"/>
    <cellStyle name="Percent 5 2 2" xfId="663" xr:uid="{00000000-0005-0000-0000-000012100000}"/>
    <cellStyle name="Percent 5 3" xfId="535" xr:uid="{00000000-0005-0000-0000-000013100000}"/>
    <cellStyle name="Percent 5 3 2" xfId="664" xr:uid="{00000000-0005-0000-0000-000014100000}"/>
    <cellStyle name="Percent 5 4" xfId="863" xr:uid="{00000000-0005-0000-0000-000015100000}"/>
    <cellStyle name="Percent 5 5" xfId="2254" xr:uid="{00000000-0005-0000-0000-000016100000}"/>
    <cellStyle name="Percent 5 6" xfId="2274" xr:uid="{00000000-0005-0000-0000-000017100000}"/>
    <cellStyle name="Percent 6" xfId="284" xr:uid="{00000000-0005-0000-0000-000018100000}"/>
    <cellStyle name="Percent 6 2" xfId="666" xr:uid="{00000000-0005-0000-0000-000019100000}"/>
    <cellStyle name="Percent 6 3" xfId="665" xr:uid="{00000000-0005-0000-0000-00001A100000}"/>
    <cellStyle name="Percent 7" xfId="309" xr:uid="{00000000-0005-0000-0000-00001B100000}"/>
    <cellStyle name="Percent 8" xfId="316" xr:uid="{00000000-0005-0000-0000-00001C100000}"/>
    <cellStyle name="Percent 8 2" xfId="675" xr:uid="{00000000-0005-0000-0000-00001D100000}"/>
    <cellStyle name="Percent 8 3" xfId="1214" xr:uid="{00000000-0005-0000-0000-00001E100000}"/>
    <cellStyle name="Percent 8 3 2" xfId="1726" xr:uid="{00000000-0005-0000-0000-00001F100000}"/>
    <cellStyle name="Percent 8 3 2 2" xfId="3367" xr:uid="{00000000-0005-0000-0000-000020100000}"/>
    <cellStyle name="Percent 8 3 3" xfId="2863" xr:uid="{00000000-0005-0000-0000-000021100000}"/>
    <cellStyle name="Percent 8 4" xfId="1473" xr:uid="{00000000-0005-0000-0000-000022100000}"/>
    <cellStyle name="Percent 8 4 2" xfId="3114" xr:uid="{00000000-0005-0000-0000-000023100000}"/>
    <cellStyle name="Percent 8 5" xfId="1992" xr:uid="{00000000-0005-0000-0000-000024100000}"/>
    <cellStyle name="Percent 8 5 2" xfId="3633" xr:uid="{00000000-0005-0000-0000-000025100000}"/>
    <cellStyle name="Percent 8 6" xfId="2311" xr:uid="{00000000-0005-0000-0000-000026100000}"/>
    <cellStyle name="Percent 8 6 2" xfId="4212" xr:uid="{00000000-0005-0000-0000-000027100000}"/>
    <cellStyle name="Percent 8 7" xfId="2591" xr:uid="{00000000-0005-0000-0000-000028100000}"/>
    <cellStyle name="Percent 9" xfId="856" xr:uid="{00000000-0005-0000-0000-000029100000}"/>
    <cellStyle name="Percent 9 2" xfId="1335" xr:uid="{00000000-0005-0000-0000-00002A100000}"/>
    <cellStyle name="Percent 9 2 2" xfId="1844" xr:uid="{00000000-0005-0000-0000-00002B100000}"/>
    <cellStyle name="Percent 9 2 2 2" xfId="3485" xr:uid="{00000000-0005-0000-0000-00002C100000}"/>
    <cellStyle name="Percent 9 2 3" xfId="2981" xr:uid="{00000000-0005-0000-0000-00002D100000}"/>
    <cellStyle name="Percent 9 3" xfId="1591" xr:uid="{00000000-0005-0000-0000-00002E100000}"/>
    <cellStyle name="Percent 9 3 2" xfId="3232" xr:uid="{00000000-0005-0000-0000-00002F100000}"/>
    <cellStyle name="Percent 9 4" xfId="2124" xr:uid="{00000000-0005-0000-0000-000030100000}"/>
    <cellStyle name="Percent 9 4 2" xfId="3765" xr:uid="{00000000-0005-0000-0000-000031100000}"/>
    <cellStyle name="Percent 9 5" xfId="2434" xr:uid="{00000000-0005-0000-0000-000032100000}"/>
    <cellStyle name="Percent 9 5 2" xfId="4213" xr:uid="{00000000-0005-0000-0000-000033100000}"/>
    <cellStyle name="Percent 9 6" xfId="2710" xr:uid="{00000000-0005-0000-0000-000034100000}"/>
    <cellStyle name="Regular" xfId="197" xr:uid="{00000000-0005-0000-0000-000035100000}"/>
    <cellStyle name="SAPBEXaggData" xfId="230" xr:uid="{00000000-0005-0000-0000-000036100000}"/>
    <cellStyle name="SAPBEXaggDataEmph" xfId="231" xr:uid="{00000000-0005-0000-0000-000037100000}"/>
    <cellStyle name="SAPBEXaggItem" xfId="232" xr:uid="{00000000-0005-0000-0000-000038100000}"/>
    <cellStyle name="SAPBEXaggItemX" xfId="233" xr:uid="{00000000-0005-0000-0000-000039100000}"/>
    <cellStyle name="SAPBEXchaText" xfId="234" xr:uid="{00000000-0005-0000-0000-00003A100000}"/>
    <cellStyle name="SAPBEXexcBad7" xfId="235" xr:uid="{00000000-0005-0000-0000-00003B100000}"/>
    <cellStyle name="SAPBEXexcBad8" xfId="236" xr:uid="{00000000-0005-0000-0000-00003C100000}"/>
    <cellStyle name="SAPBEXexcBad9" xfId="237" xr:uid="{00000000-0005-0000-0000-00003D100000}"/>
    <cellStyle name="SAPBEXexcCritical4" xfId="238" xr:uid="{00000000-0005-0000-0000-00003E100000}"/>
    <cellStyle name="SAPBEXexcCritical5" xfId="239" xr:uid="{00000000-0005-0000-0000-00003F100000}"/>
    <cellStyle name="SAPBEXexcCritical6" xfId="240" xr:uid="{00000000-0005-0000-0000-000040100000}"/>
    <cellStyle name="SAPBEXexcGood1" xfId="241" xr:uid="{00000000-0005-0000-0000-000041100000}"/>
    <cellStyle name="SAPBEXexcGood2" xfId="242" xr:uid="{00000000-0005-0000-0000-000042100000}"/>
    <cellStyle name="SAPBEXexcGood3" xfId="243" xr:uid="{00000000-0005-0000-0000-000043100000}"/>
    <cellStyle name="SAPBEXfilterDrill" xfId="244" xr:uid="{00000000-0005-0000-0000-000044100000}"/>
    <cellStyle name="SAPBEXfilterItem" xfId="245" xr:uid="{00000000-0005-0000-0000-000045100000}"/>
    <cellStyle name="SAPBEXfilterText" xfId="246" xr:uid="{00000000-0005-0000-0000-000046100000}"/>
    <cellStyle name="SAPBEXformats" xfId="247" xr:uid="{00000000-0005-0000-0000-000047100000}"/>
    <cellStyle name="SAPBEXheaderItem" xfId="248" xr:uid="{00000000-0005-0000-0000-000048100000}"/>
    <cellStyle name="SAPBEXheaderText" xfId="249" xr:uid="{00000000-0005-0000-0000-000049100000}"/>
    <cellStyle name="SAPBEXHLevel0" xfId="250" xr:uid="{00000000-0005-0000-0000-00004A100000}"/>
    <cellStyle name="SAPBEXHLevel0X" xfId="251" xr:uid="{00000000-0005-0000-0000-00004B100000}"/>
    <cellStyle name="SAPBEXHLevel1" xfId="252" xr:uid="{00000000-0005-0000-0000-00004C100000}"/>
    <cellStyle name="SAPBEXHLevel1X" xfId="253" xr:uid="{00000000-0005-0000-0000-00004D100000}"/>
    <cellStyle name="SAPBEXHLevel2" xfId="254" xr:uid="{00000000-0005-0000-0000-00004E100000}"/>
    <cellStyle name="SAPBEXHLevel2 2" xfId="255" xr:uid="{00000000-0005-0000-0000-00004F100000}"/>
    <cellStyle name="SAPBEXHLevel2 3" xfId="256" xr:uid="{00000000-0005-0000-0000-000050100000}"/>
    <cellStyle name="SAPBEXHLevel2 4" xfId="273" xr:uid="{00000000-0005-0000-0000-000051100000}"/>
    <cellStyle name="SAPBEXHLevel2 5" xfId="274" xr:uid="{00000000-0005-0000-0000-000052100000}"/>
    <cellStyle name="SAPBEXHLevel2X" xfId="257" xr:uid="{00000000-0005-0000-0000-000053100000}"/>
    <cellStyle name="SAPBEXHLevel3" xfId="258" xr:uid="{00000000-0005-0000-0000-000054100000}"/>
    <cellStyle name="SAPBEXHLevel3X" xfId="259" xr:uid="{00000000-0005-0000-0000-000055100000}"/>
    <cellStyle name="SAPBEXresData" xfId="260" xr:uid="{00000000-0005-0000-0000-000056100000}"/>
    <cellStyle name="SAPBEXresDataEmph" xfId="261" xr:uid="{00000000-0005-0000-0000-000057100000}"/>
    <cellStyle name="SAPBEXresItem" xfId="262" xr:uid="{00000000-0005-0000-0000-000058100000}"/>
    <cellStyle name="SAPBEXresItemX" xfId="263" xr:uid="{00000000-0005-0000-0000-000059100000}"/>
    <cellStyle name="SAPBEXstdData" xfId="264" xr:uid="{00000000-0005-0000-0000-00005A100000}"/>
    <cellStyle name="SAPBEXstdDataEmph" xfId="265" xr:uid="{00000000-0005-0000-0000-00005B100000}"/>
    <cellStyle name="SAPBEXstdItem" xfId="266" xr:uid="{00000000-0005-0000-0000-00005C100000}"/>
    <cellStyle name="SAPBEXstdItemX" xfId="267" xr:uid="{00000000-0005-0000-0000-00005D100000}"/>
    <cellStyle name="SAPBEXtitle" xfId="268" xr:uid="{00000000-0005-0000-0000-00005E100000}"/>
    <cellStyle name="SAPBEXundefined" xfId="269" xr:uid="{00000000-0005-0000-0000-00005F100000}"/>
    <cellStyle name="Style 1" xfId="198" xr:uid="{00000000-0005-0000-0000-000060100000}"/>
    <cellStyle name="Style 1 2" xfId="199" xr:uid="{00000000-0005-0000-0000-000061100000}"/>
    <cellStyle name="table lookup" xfId="200" xr:uid="{00000000-0005-0000-0000-000062100000}"/>
    <cellStyle name="table lookup 2" xfId="201" xr:uid="{00000000-0005-0000-0000-000063100000}"/>
    <cellStyle name="table lookup_Ocotillo" xfId="202" xr:uid="{00000000-0005-0000-0000-000064100000}"/>
    <cellStyle name="Test" xfId="203" xr:uid="{00000000-0005-0000-0000-000065100000}"/>
    <cellStyle name="Test 2" xfId="204" xr:uid="{00000000-0005-0000-0000-000066100000}"/>
    <cellStyle name="Test 2 2" xfId="205" xr:uid="{00000000-0005-0000-0000-000067100000}"/>
    <cellStyle name="Test 2 2 2" xfId="206" xr:uid="{00000000-0005-0000-0000-000068100000}"/>
    <cellStyle name="Test 2 2 2 2" xfId="207" xr:uid="{00000000-0005-0000-0000-000069100000}"/>
    <cellStyle name="Test 2 2 3" xfId="208" xr:uid="{00000000-0005-0000-0000-00006A100000}"/>
    <cellStyle name="Test 2 3" xfId="209" xr:uid="{00000000-0005-0000-0000-00006B100000}"/>
    <cellStyle name="Test 2 3 2" xfId="210" xr:uid="{00000000-0005-0000-0000-00006C100000}"/>
    <cellStyle name="Test 2 3 2 2" xfId="211" xr:uid="{00000000-0005-0000-0000-00006D100000}"/>
    <cellStyle name="Test 2 3 3" xfId="212" xr:uid="{00000000-0005-0000-0000-00006E100000}"/>
    <cellStyle name="Test 2 4" xfId="213" xr:uid="{00000000-0005-0000-0000-00006F100000}"/>
    <cellStyle name="Test 3" xfId="214" xr:uid="{00000000-0005-0000-0000-000070100000}"/>
    <cellStyle name="Test 3 2" xfId="215" xr:uid="{00000000-0005-0000-0000-000071100000}"/>
    <cellStyle name="Test 3 2 2" xfId="216" xr:uid="{00000000-0005-0000-0000-000072100000}"/>
    <cellStyle name="Test 3 3" xfId="217" xr:uid="{00000000-0005-0000-0000-000073100000}"/>
    <cellStyle name="Test 4" xfId="218" xr:uid="{00000000-0005-0000-0000-000074100000}"/>
    <cellStyle name="標準_HB_diagram-HHH" xfId="219" xr:uid="{00000000-0005-0000-0000-0000751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A\Dismantlement\2012%20Dismantlement%20Study\Inflation%20Rates%20+%20Monthly%20Accr\2012%20Monthly%20Accrual%20(Updated)%2010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1"/>
      <sheetName val="Input 2"/>
      <sheetName val="Monthly Accrual"/>
      <sheetName val="GI Factors"/>
      <sheetName val="Tabl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4"/>
  <sheetViews>
    <sheetView tabSelected="1" view="pageBreakPreview" zoomScale="90" zoomScaleNormal="80" zoomScaleSheetLayoutView="90" workbookViewId="0">
      <selection activeCell="E1" sqref="E1"/>
    </sheetView>
  </sheetViews>
  <sheetFormatPr defaultColWidth="8.85546875" defaultRowHeight="15"/>
  <cols>
    <col min="1" max="1" width="15.42578125" style="21" customWidth="1"/>
    <col min="2" max="2" width="40.85546875" style="95" customWidth="1"/>
    <col min="3" max="3" width="18.42578125" style="95" bestFit="1" customWidth="1"/>
    <col min="4" max="4" width="16.140625" style="95" bestFit="1" customWidth="1"/>
    <col min="5" max="5" width="18.85546875" style="95" bestFit="1" customWidth="1"/>
    <col min="6" max="6" width="12.42578125" style="95" customWidth="1"/>
    <col min="7" max="7" width="14.5703125" style="95" customWidth="1"/>
    <col min="8" max="8" width="15" style="95" bestFit="1" customWidth="1"/>
    <col min="9" max="16384" width="8.85546875" style="95"/>
  </cols>
  <sheetData>
    <row r="1" spans="1:5">
      <c r="A1" s="273" t="s">
        <v>295</v>
      </c>
      <c r="E1" s="229"/>
    </row>
    <row r="2" spans="1:5">
      <c r="A2" s="273" t="s">
        <v>294</v>
      </c>
      <c r="E2" s="229"/>
    </row>
    <row r="3" spans="1:5">
      <c r="E3" s="229"/>
    </row>
    <row r="4" spans="1:5">
      <c r="E4" s="229"/>
    </row>
    <row r="5" spans="1:5">
      <c r="E5" s="229"/>
    </row>
    <row r="6" spans="1:5">
      <c r="E6" s="229"/>
    </row>
    <row r="7" spans="1:5">
      <c r="E7" s="229"/>
    </row>
    <row r="8" spans="1:5">
      <c r="A8" s="256"/>
      <c r="B8" s="256"/>
    </row>
    <row r="9" spans="1:5" ht="19.5" customHeight="1">
      <c r="A9" s="256"/>
      <c r="B9" s="256"/>
      <c r="C9" s="252"/>
      <c r="D9" s="252" t="s">
        <v>16</v>
      </c>
      <c r="E9" s="252" t="s">
        <v>57</v>
      </c>
    </row>
    <row r="10" spans="1:5" ht="19.5" customHeight="1">
      <c r="A10" s="230"/>
      <c r="C10" s="252" t="s">
        <v>87</v>
      </c>
      <c r="D10" s="252" t="s">
        <v>15</v>
      </c>
      <c r="E10" s="252" t="s">
        <v>88</v>
      </c>
    </row>
    <row r="11" spans="1:5" ht="19.5" customHeight="1">
      <c r="A11" s="230"/>
      <c r="B11" s="97" t="s">
        <v>3</v>
      </c>
      <c r="C11" s="97" t="s">
        <v>105</v>
      </c>
      <c r="D11" s="97" t="s">
        <v>265</v>
      </c>
      <c r="E11" s="232" t="s">
        <v>17</v>
      </c>
    </row>
    <row r="12" spans="1:5" ht="15.95" customHeight="1">
      <c r="A12" s="230"/>
      <c r="B12" s="252"/>
      <c r="C12" s="252"/>
      <c r="D12" s="252"/>
      <c r="E12" s="229"/>
    </row>
    <row r="13" spans="1:5">
      <c r="B13" s="258" t="s">
        <v>104</v>
      </c>
      <c r="C13" s="258"/>
      <c r="D13" s="258"/>
      <c r="E13" s="258"/>
    </row>
    <row r="14" spans="1:5" ht="22.5" customHeight="1">
      <c r="A14" s="230"/>
      <c r="B14" s="119" t="s">
        <v>109</v>
      </c>
      <c r="C14" s="169">
        <v>0</v>
      </c>
      <c r="D14" s="169">
        <v>364328.4966270859</v>
      </c>
      <c r="E14" s="169">
        <f>D14-C14</f>
        <v>364328.4966270859</v>
      </c>
    </row>
    <row r="15" spans="1:5" ht="22.5" customHeight="1">
      <c r="A15" s="230"/>
      <c r="B15" s="119" t="s">
        <v>52</v>
      </c>
      <c r="C15" s="169">
        <v>380368.92724113504</v>
      </c>
      <c r="D15" s="169">
        <v>400861.40331980458</v>
      </c>
      <c r="E15" s="169">
        <f>D15-C15</f>
        <v>20492.476078669541</v>
      </c>
    </row>
    <row r="16" spans="1:5" ht="22.5" customHeight="1">
      <c r="A16" s="230"/>
      <c r="B16" s="119" t="s">
        <v>110</v>
      </c>
      <c r="C16" s="169">
        <v>0</v>
      </c>
      <c r="D16" s="169">
        <v>404909.98436304805</v>
      </c>
      <c r="E16" s="169">
        <f t="shared" ref="E16:E28" si="0">D16-C16</f>
        <v>404909.98436304805</v>
      </c>
    </row>
    <row r="17" spans="1:5" ht="22.5" customHeight="1">
      <c r="A17" s="230"/>
      <c r="B17" s="119" t="s">
        <v>111</v>
      </c>
      <c r="C17" s="169">
        <v>0</v>
      </c>
      <c r="D17" s="169">
        <v>374291.56265028048</v>
      </c>
      <c r="E17" s="169">
        <f t="shared" si="0"/>
        <v>374291.56265028048</v>
      </c>
    </row>
    <row r="18" spans="1:5" ht="22.5" customHeight="1">
      <c r="A18" s="230"/>
      <c r="B18" s="119" t="s">
        <v>112</v>
      </c>
      <c r="C18" s="169">
        <v>0</v>
      </c>
      <c r="D18" s="169">
        <v>363423.56637762499</v>
      </c>
      <c r="E18" s="169">
        <f t="shared" si="0"/>
        <v>363423.56637762499</v>
      </c>
    </row>
    <row r="19" spans="1:5" ht="22.5" customHeight="1">
      <c r="A19" s="230"/>
      <c r="B19" s="119" t="s">
        <v>113</v>
      </c>
      <c r="C19" s="169">
        <v>0</v>
      </c>
      <c r="D19" s="169">
        <v>302660.14992719109</v>
      </c>
      <c r="E19" s="169">
        <f t="shared" si="0"/>
        <v>302660.14992719109</v>
      </c>
    </row>
    <row r="20" spans="1:5" ht="22.5" customHeight="1">
      <c r="A20" s="230"/>
      <c r="B20" s="119" t="s">
        <v>108</v>
      </c>
      <c r="C20" s="169">
        <v>0</v>
      </c>
      <c r="D20" s="169">
        <v>286572.17397911701</v>
      </c>
      <c r="E20" s="169">
        <f t="shared" si="0"/>
        <v>286572.17397911701</v>
      </c>
    </row>
    <row r="21" spans="1:5" ht="22.5" customHeight="1">
      <c r="A21" s="230"/>
      <c r="B21" s="119" t="s">
        <v>22</v>
      </c>
      <c r="C21" s="169">
        <v>380368.92724113504</v>
      </c>
      <c r="D21" s="169">
        <v>391001.74811702693</v>
      </c>
      <c r="E21" s="169">
        <f t="shared" si="0"/>
        <v>10632.820875891892</v>
      </c>
    </row>
    <row r="22" spans="1:5" ht="22.5" customHeight="1">
      <c r="A22" s="230"/>
      <c r="B22" s="119" t="s">
        <v>107</v>
      </c>
      <c r="C22" s="169">
        <v>0</v>
      </c>
      <c r="D22" s="169">
        <v>374113.46102672623</v>
      </c>
      <c r="E22" s="169">
        <f t="shared" si="0"/>
        <v>374113.46102672623</v>
      </c>
    </row>
    <row r="23" spans="1:5" ht="22.5" customHeight="1">
      <c r="A23" s="230"/>
      <c r="B23" s="119" t="s">
        <v>125</v>
      </c>
      <c r="C23" s="169">
        <v>146240.88442803311</v>
      </c>
      <c r="D23" s="169">
        <v>77099.164441915578</v>
      </c>
      <c r="E23" s="169">
        <f t="shared" si="0"/>
        <v>-69141.719986117532</v>
      </c>
    </row>
    <row r="24" spans="1:5" ht="22.5" customHeight="1">
      <c r="A24" s="230"/>
      <c r="B24" s="119" t="s">
        <v>115</v>
      </c>
      <c r="C24" s="169">
        <v>0</v>
      </c>
      <c r="D24" s="169">
        <v>310996.88111453812</v>
      </c>
      <c r="E24" s="169">
        <f t="shared" si="0"/>
        <v>310996.88111453812</v>
      </c>
    </row>
    <row r="25" spans="1:5" ht="22.5" customHeight="1">
      <c r="A25" s="230"/>
      <c r="B25" s="119" t="s">
        <v>116</v>
      </c>
      <c r="C25" s="169">
        <v>0</v>
      </c>
      <c r="D25" s="169">
        <v>392720.45981832506</v>
      </c>
      <c r="E25" s="169">
        <f t="shared" si="0"/>
        <v>392720.45981832506</v>
      </c>
    </row>
    <row r="26" spans="1:5" ht="22.5" customHeight="1">
      <c r="A26" s="230"/>
      <c r="B26" s="119" t="s">
        <v>117</v>
      </c>
      <c r="C26" s="169">
        <v>0</v>
      </c>
      <c r="D26" s="169">
        <v>373334.14086742781</v>
      </c>
      <c r="E26" s="169">
        <f t="shared" si="0"/>
        <v>373334.14086742781</v>
      </c>
    </row>
    <row r="27" spans="1:5" ht="22.5" customHeight="1">
      <c r="A27" s="230"/>
      <c r="B27" s="119" t="s">
        <v>118</v>
      </c>
      <c r="C27" s="169">
        <v>0</v>
      </c>
      <c r="D27" s="169">
        <v>298295.40302466007</v>
      </c>
      <c r="E27" s="169">
        <f t="shared" si="0"/>
        <v>298295.40302466007</v>
      </c>
    </row>
    <row r="28" spans="1:5" ht="22.5" customHeight="1">
      <c r="A28" s="230"/>
      <c r="B28" s="119" t="s">
        <v>119</v>
      </c>
      <c r="C28" s="169">
        <v>0</v>
      </c>
      <c r="D28" s="169">
        <v>422446.55868764204</v>
      </c>
      <c r="E28" s="169">
        <f t="shared" si="0"/>
        <v>422446.55868764204</v>
      </c>
    </row>
    <row r="29" spans="1:5" ht="22.5" customHeight="1">
      <c r="A29" s="230"/>
      <c r="B29" s="119" t="s">
        <v>120</v>
      </c>
      <c r="C29" s="169">
        <v>0</v>
      </c>
      <c r="D29" s="169">
        <v>438024.42780013569</v>
      </c>
      <c r="E29" s="169">
        <f t="shared" ref="E29:E43" si="1">D29-C29</f>
        <v>438024.42780013569</v>
      </c>
    </row>
    <row r="30" spans="1:5" ht="22.5" customHeight="1">
      <c r="A30" s="230"/>
      <c r="B30" s="119" t="s">
        <v>121</v>
      </c>
      <c r="C30" s="169">
        <v>0</v>
      </c>
      <c r="D30" s="169">
        <v>322549.68340164481</v>
      </c>
      <c r="E30" s="169">
        <f t="shared" si="1"/>
        <v>322549.68340164481</v>
      </c>
    </row>
    <row r="31" spans="1:5" ht="22.5" customHeight="1">
      <c r="A31" s="230"/>
      <c r="B31" s="119" t="s">
        <v>114</v>
      </c>
      <c r="C31" s="169">
        <v>0</v>
      </c>
      <c r="D31" s="169">
        <v>392720.45981832506</v>
      </c>
      <c r="E31" s="169">
        <f t="shared" si="1"/>
        <v>392720.45981832506</v>
      </c>
    </row>
    <row r="32" spans="1:5" ht="22.5" customHeight="1">
      <c r="A32" s="230"/>
      <c r="B32" s="119" t="s">
        <v>122</v>
      </c>
      <c r="C32" s="169">
        <v>0</v>
      </c>
      <c r="D32" s="169">
        <v>383413.19881689193</v>
      </c>
      <c r="E32" s="169">
        <f t="shared" si="1"/>
        <v>383413.19881689193</v>
      </c>
    </row>
    <row r="33" spans="1:5" ht="22.5" customHeight="1">
      <c r="A33" s="230"/>
      <c r="B33" s="119" t="s">
        <v>123</v>
      </c>
      <c r="C33" s="169">
        <v>0</v>
      </c>
      <c r="D33" s="169">
        <v>392720.45981832506</v>
      </c>
      <c r="E33" s="169">
        <f t="shared" si="1"/>
        <v>392720.45981832506</v>
      </c>
    </row>
    <row r="34" spans="1:5" ht="22.5" customHeight="1">
      <c r="A34" s="230"/>
      <c r="B34" s="119" t="s">
        <v>12</v>
      </c>
      <c r="C34" s="169">
        <v>380368.92724113504</v>
      </c>
      <c r="D34" s="169">
        <v>416724.61608849885</v>
      </c>
      <c r="E34" s="169">
        <f t="shared" si="1"/>
        <v>36355.68884736381</v>
      </c>
    </row>
    <row r="35" spans="1:5" ht="22.5" customHeight="1">
      <c r="A35" s="230"/>
      <c r="B35" s="119" t="s">
        <v>142</v>
      </c>
      <c r="C35" s="169">
        <v>594661.81386110384</v>
      </c>
      <c r="D35" s="169">
        <v>612262.12013912643</v>
      </c>
      <c r="E35" s="169">
        <f t="shared" ref="E35" si="2">D35-C35</f>
        <v>17600.306278022588</v>
      </c>
    </row>
    <row r="36" spans="1:5" ht="22.5" customHeight="1">
      <c r="A36" s="230"/>
      <c r="B36" s="119" t="s">
        <v>124</v>
      </c>
      <c r="C36" s="169">
        <v>0</v>
      </c>
      <c r="D36" s="169">
        <v>303655.61362239346</v>
      </c>
      <c r="E36" s="169">
        <f t="shared" si="1"/>
        <v>303655.61362239346</v>
      </c>
    </row>
    <row r="37" spans="1:5" ht="22.5" customHeight="1">
      <c r="A37" s="230"/>
      <c r="B37" s="119" t="s">
        <v>126</v>
      </c>
      <c r="C37" s="169">
        <v>0</v>
      </c>
      <c r="D37" s="169">
        <v>392720.45981832506</v>
      </c>
      <c r="E37" s="169">
        <f t="shared" si="1"/>
        <v>392720.45981832506</v>
      </c>
    </row>
    <row r="38" spans="1:5" ht="22.5" customHeight="1">
      <c r="A38" s="230"/>
      <c r="B38" s="119" t="s">
        <v>127</v>
      </c>
      <c r="C38" s="169">
        <v>0</v>
      </c>
      <c r="D38" s="169">
        <v>335534.90502603637</v>
      </c>
      <c r="E38" s="169">
        <f t="shared" si="1"/>
        <v>335534.90502603637</v>
      </c>
    </row>
    <row r="39" spans="1:5" ht="22.5" customHeight="1">
      <c r="A39" s="230"/>
      <c r="B39" s="119" t="s">
        <v>128</v>
      </c>
      <c r="C39" s="169">
        <v>0</v>
      </c>
      <c r="D39" s="169">
        <v>404007.79732675152</v>
      </c>
      <c r="E39" s="169">
        <f t="shared" si="1"/>
        <v>404007.79732675152</v>
      </c>
    </row>
    <row r="40" spans="1:5" ht="22.5" customHeight="1">
      <c r="A40" s="230"/>
      <c r="B40" s="119" t="s">
        <v>129</v>
      </c>
      <c r="C40" s="169">
        <v>0</v>
      </c>
      <c r="D40" s="169">
        <v>398209.64976696344</v>
      </c>
      <c r="E40" s="169">
        <f t="shared" si="1"/>
        <v>398209.64976696344</v>
      </c>
    </row>
    <row r="41" spans="1:5" ht="22.5" customHeight="1">
      <c r="A41" s="230"/>
      <c r="B41" s="119" t="s">
        <v>130</v>
      </c>
      <c r="C41" s="169">
        <v>0</v>
      </c>
      <c r="D41" s="169">
        <v>3851334.1407161164</v>
      </c>
      <c r="E41" s="169">
        <f t="shared" si="1"/>
        <v>3851334.1407161164</v>
      </c>
    </row>
    <row r="42" spans="1:5" ht="22.5" customHeight="1">
      <c r="A42" s="230"/>
      <c r="B42" s="119" t="s">
        <v>131</v>
      </c>
      <c r="C42" s="169">
        <v>0</v>
      </c>
      <c r="D42" s="169">
        <v>2349135.7835003249</v>
      </c>
      <c r="E42" s="169">
        <f t="shared" si="1"/>
        <v>2349135.7835003249</v>
      </c>
    </row>
    <row r="43" spans="1:5" ht="22.5" customHeight="1">
      <c r="A43" s="230"/>
      <c r="B43" s="119" t="s">
        <v>132</v>
      </c>
      <c r="C43" s="169">
        <v>0</v>
      </c>
      <c r="D43" s="169">
        <v>2934344.9215989644</v>
      </c>
      <c r="E43" s="169">
        <f t="shared" si="1"/>
        <v>2934344.9215989644</v>
      </c>
    </row>
    <row r="44" spans="1:5" ht="22.5" customHeight="1">
      <c r="A44" s="230"/>
      <c r="B44" s="119" t="s">
        <v>133</v>
      </c>
      <c r="C44" s="169">
        <v>0</v>
      </c>
      <c r="D44" s="169">
        <v>1952635.4500116361</v>
      </c>
      <c r="E44" s="169">
        <f t="shared" ref="E44:E53" si="3">D44-C44</f>
        <v>1952635.4500116361</v>
      </c>
    </row>
    <row r="45" spans="1:5" ht="22.5" customHeight="1">
      <c r="A45" s="230"/>
      <c r="B45" s="119" t="s">
        <v>134</v>
      </c>
      <c r="C45" s="169">
        <v>0</v>
      </c>
      <c r="D45" s="169">
        <v>681404.67861172429</v>
      </c>
      <c r="E45" s="169">
        <f t="shared" si="3"/>
        <v>681404.67861172429</v>
      </c>
    </row>
    <row r="46" spans="1:5" ht="22.5" customHeight="1">
      <c r="A46" s="230"/>
      <c r="B46" s="119" t="s">
        <v>135</v>
      </c>
      <c r="C46" s="169">
        <v>0</v>
      </c>
      <c r="D46" s="169">
        <v>287043.42110302905</v>
      </c>
      <c r="E46" s="169">
        <f t="shared" si="3"/>
        <v>287043.42110302905</v>
      </c>
    </row>
    <row r="47" spans="1:5" ht="22.5" customHeight="1">
      <c r="A47" s="230"/>
      <c r="B47" s="119" t="s">
        <v>11</v>
      </c>
      <c r="C47" s="169">
        <v>52698.932632169002</v>
      </c>
      <c r="D47" s="169">
        <v>18488.308157668853</v>
      </c>
      <c r="E47" s="169">
        <f t="shared" si="3"/>
        <v>-34210.624474500146</v>
      </c>
    </row>
    <row r="48" spans="1:5" ht="22.5" customHeight="1">
      <c r="A48" s="230"/>
      <c r="B48" s="119" t="s">
        <v>136</v>
      </c>
      <c r="C48" s="169">
        <v>0</v>
      </c>
      <c r="D48" s="169">
        <v>409933.17377380701</v>
      </c>
      <c r="E48" s="169">
        <f t="shared" si="3"/>
        <v>409933.17377380701</v>
      </c>
    </row>
    <row r="49" spans="1:5" ht="22.5" customHeight="1">
      <c r="A49" s="230"/>
      <c r="B49" s="119" t="s">
        <v>137</v>
      </c>
      <c r="C49" s="169">
        <v>0</v>
      </c>
      <c r="D49" s="169">
        <v>265427.16249597643</v>
      </c>
      <c r="E49" s="169">
        <f t="shared" si="3"/>
        <v>265427.16249597643</v>
      </c>
    </row>
    <row r="50" spans="1:5" ht="22.5" customHeight="1">
      <c r="A50" s="230"/>
      <c r="B50" s="119" t="s">
        <v>138</v>
      </c>
      <c r="C50" s="169">
        <v>0</v>
      </c>
      <c r="D50" s="169">
        <v>392720.45981832506</v>
      </c>
      <c r="E50" s="169">
        <f t="shared" si="3"/>
        <v>392720.45981832506</v>
      </c>
    </row>
    <row r="51" spans="1:5" ht="22.5" customHeight="1">
      <c r="A51" s="230"/>
      <c r="B51" s="119" t="s">
        <v>139</v>
      </c>
      <c r="C51" s="169">
        <v>0</v>
      </c>
      <c r="D51" s="169">
        <v>329403.24029854167</v>
      </c>
      <c r="E51" s="169">
        <f t="shared" si="3"/>
        <v>329403.24029854167</v>
      </c>
    </row>
    <row r="52" spans="1:5" ht="22.5" customHeight="1">
      <c r="A52" s="230"/>
      <c r="B52" s="119" t="s">
        <v>140</v>
      </c>
      <c r="C52" s="169">
        <v>0</v>
      </c>
      <c r="D52" s="169">
        <v>392720.45981832506</v>
      </c>
      <c r="E52" s="169">
        <f t="shared" si="3"/>
        <v>392720.45981832506</v>
      </c>
    </row>
    <row r="53" spans="1:5" ht="22.5" customHeight="1">
      <c r="A53" s="230"/>
      <c r="B53" s="119" t="s">
        <v>141</v>
      </c>
      <c r="C53" s="169">
        <v>0</v>
      </c>
      <c r="D53" s="169">
        <v>380012.21167845302</v>
      </c>
      <c r="E53" s="169">
        <f t="shared" si="3"/>
        <v>380012.21167845302</v>
      </c>
    </row>
    <row r="54" spans="1:5" ht="22.5" customHeight="1" thickBot="1">
      <c r="A54" s="230"/>
      <c r="B54" s="235" t="s">
        <v>20</v>
      </c>
      <c r="C54" s="98">
        <f>SUM(C14:C53)</f>
        <v>1934708.4126447111</v>
      </c>
      <c r="D54" s="98">
        <f>SUM(D14:D53)</f>
        <v>24174201.957368731</v>
      </c>
      <c r="E54" s="98">
        <f>SUM(E14:E53)</f>
        <v>22239493.544724021</v>
      </c>
    </row>
    <row r="55" spans="1:5" ht="21.75" hidden="1" customHeight="1" thickTop="1">
      <c r="A55" s="230"/>
      <c r="B55" s="235"/>
      <c r="C55" s="99"/>
      <c r="D55" s="100"/>
      <c r="E55" s="99"/>
    </row>
    <row r="56" spans="1:5" ht="19.5" customHeight="1" thickTop="1">
      <c r="C56" s="4"/>
      <c r="D56" s="4" t="s">
        <v>16</v>
      </c>
      <c r="E56" s="4" t="s">
        <v>57</v>
      </c>
    </row>
    <row r="57" spans="1:5" ht="19.5" customHeight="1">
      <c r="A57" s="230"/>
      <c r="C57" s="4" t="s">
        <v>87</v>
      </c>
      <c r="D57" s="4" t="s">
        <v>15</v>
      </c>
      <c r="E57" s="4" t="s">
        <v>88</v>
      </c>
    </row>
    <row r="58" spans="1:5" ht="19.5" customHeight="1">
      <c r="A58" s="231"/>
      <c r="B58" s="97" t="s">
        <v>3</v>
      </c>
      <c r="C58" s="97" t="s">
        <v>105</v>
      </c>
      <c r="D58" s="97" t="s">
        <v>265</v>
      </c>
      <c r="E58" s="232" t="s">
        <v>17</v>
      </c>
    </row>
    <row r="59" spans="1:5" ht="15.95" customHeight="1">
      <c r="A59" s="231"/>
      <c r="B59" s="4"/>
      <c r="C59" s="4"/>
      <c r="D59" s="4"/>
      <c r="E59" s="233"/>
    </row>
    <row r="60" spans="1:5">
      <c r="B60" s="234" t="s">
        <v>96</v>
      </c>
    </row>
    <row r="61" spans="1:5" ht="22.5" customHeight="1">
      <c r="A61" s="230"/>
      <c r="B61" s="119" t="s">
        <v>4</v>
      </c>
      <c r="C61" s="169">
        <v>826866.43</v>
      </c>
      <c r="D61" s="169">
        <v>708417.90254721697</v>
      </c>
      <c r="E61" s="169">
        <f t="shared" ref="E61:E66" si="4">D61-C61</f>
        <v>-118448.52745278308</v>
      </c>
    </row>
    <row r="62" spans="1:5" ht="22.5" customHeight="1">
      <c r="A62" s="230"/>
      <c r="B62" s="119" t="s">
        <v>99</v>
      </c>
      <c r="C62" s="169">
        <v>1130062.5</v>
      </c>
      <c r="D62" s="169">
        <v>0</v>
      </c>
      <c r="E62" s="169">
        <f t="shared" si="4"/>
        <v>-1130062.5</v>
      </c>
    </row>
    <row r="63" spans="1:5" ht="22.5" customHeight="1">
      <c r="A63" s="230"/>
      <c r="B63" s="119" t="s">
        <v>84</v>
      </c>
      <c r="C63" s="169">
        <v>0</v>
      </c>
      <c r="D63" s="169">
        <v>282032.76083410677</v>
      </c>
      <c r="E63" s="169">
        <f t="shared" si="4"/>
        <v>282032.76083410677</v>
      </c>
    </row>
    <row r="64" spans="1:5" ht="22.5" customHeight="1">
      <c r="A64" s="230"/>
      <c r="B64" s="119" t="s">
        <v>100</v>
      </c>
      <c r="C64" s="169">
        <v>1488097.6592529675</v>
      </c>
      <c r="D64" s="169">
        <v>1561700.7918248621</v>
      </c>
      <c r="E64" s="169">
        <f t="shared" si="4"/>
        <v>73603.132571894675</v>
      </c>
    </row>
    <row r="65" spans="1:5" ht="22.5" customHeight="1">
      <c r="A65" s="230"/>
      <c r="B65" s="119" t="s">
        <v>271</v>
      </c>
      <c r="C65" s="169">
        <v>0</v>
      </c>
      <c r="D65" s="169">
        <v>0</v>
      </c>
      <c r="E65" s="169">
        <f t="shared" si="4"/>
        <v>0</v>
      </c>
    </row>
    <row r="66" spans="1:5" ht="22.5" customHeight="1">
      <c r="A66" s="230"/>
      <c r="B66" s="119" t="s">
        <v>98</v>
      </c>
      <c r="C66" s="169">
        <v>2261757.2980088415</v>
      </c>
      <c r="D66" s="169">
        <v>541149.60813578672</v>
      </c>
      <c r="E66" s="169">
        <f t="shared" si="4"/>
        <v>-1720607.6898730546</v>
      </c>
    </row>
    <row r="67" spans="1:5" ht="22.5" customHeight="1">
      <c r="A67" s="230"/>
      <c r="B67" s="119" t="s">
        <v>5</v>
      </c>
      <c r="C67" s="169">
        <v>3125649.34</v>
      </c>
      <c r="D67" s="169">
        <v>973082.71263733669</v>
      </c>
      <c r="E67" s="169">
        <f t="shared" ref="E67:E78" si="5">D67-C67</f>
        <v>-2152566.6273626629</v>
      </c>
    </row>
    <row r="68" spans="1:5" ht="22.5" customHeight="1">
      <c r="A68" s="230"/>
      <c r="B68" s="119" t="s">
        <v>181</v>
      </c>
      <c r="C68" s="169">
        <v>0</v>
      </c>
      <c r="D68" s="169">
        <v>1235374.8486792278</v>
      </c>
      <c r="E68" s="169">
        <f t="shared" si="5"/>
        <v>1235374.8486792278</v>
      </c>
    </row>
    <row r="69" spans="1:5" ht="22.5" customHeight="1">
      <c r="A69" s="230"/>
      <c r="B69" s="119" t="s">
        <v>101</v>
      </c>
      <c r="C69" s="169">
        <v>3614147.89</v>
      </c>
      <c r="D69" s="169">
        <v>1977650.0178492353</v>
      </c>
      <c r="E69" s="169">
        <f t="shared" si="5"/>
        <v>-1636497.8721507648</v>
      </c>
    </row>
    <row r="70" spans="1:5" ht="22.5" customHeight="1">
      <c r="A70" s="230"/>
      <c r="B70" s="119" t="s">
        <v>13</v>
      </c>
      <c r="C70" s="169">
        <v>312959.90999999997</v>
      </c>
      <c r="D70" s="169">
        <v>1044570.7982032715</v>
      </c>
      <c r="E70" s="169">
        <f t="shared" si="5"/>
        <v>731610.88820327143</v>
      </c>
    </row>
    <row r="71" spans="1:5" ht="22.5" customHeight="1">
      <c r="A71" s="230"/>
      <c r="B71" s="119" t="s">
        <v>23</v>
      </c>
      <c r="C71" s="169">
        <v>1058638.71</v>
      </c>
      <c r="D71" s="169">
        <v>491772.50417728187</v>
      </c>
      <c r="E71" s="169">
        <f t="shared" si="5"/>
        <v>-566866.2058227181</v>
      </c>
    </row>
    <row r="72" spans="1:5" ht="22.5" customHeight="1">
      <c r="A72" s="230"/>
      <c r="B72" s="119" t="s">
        <v>85</v>
      </c>
      <c r="C72" s="169">
        <v>695313.14</v>
      </c>
      <c r="D72" s="169">
        <v>350733.86364726681</v>
      </c>
      <c r="E72" s="169">
        <f t="shared" si="5"/>
        <v>-344579.2763527332</v>
      </c>
    </row>
    <row r="73" spans="1:5" ht="22.5" customHeight="1">
      <c r="A73" s="230"/>
      <c r="B73" s="119" t="s">
        <v>8</v>
      </c>
      <c r="C73" s="169">
        <v>1020440.0529787213</v>
      </c>
      <c r="D73" s="169">
        <v>1224087.9460684229</v>
      </c>
      <c r="E73" s="169">
        <f t="shared" si="5"/>
        <v>203647.89308970154</v>
      </c>
    </row>
    <row r="74" spans="1:5" ht="22.5" customHeight="1">
      <c r="A74" s="230"/>
      <c r="B74" s="119" t="s">
        <v>9</v>
      </c>
      <c r="C74" s="169">
        <v>2317556.21</v>
      </c>
      <c r="D74" s="169">
        <v>1531768.7023074031</v>
      </c>
      <c r="E74" s="169">
        <f t="shared" si="5"/>
        <v>-785787.50769259688</v>
      </c>
    </row>
    <row r="75" spans="1:5" ht="22.5" customHeight="1">
      <c r="A75" s="230"/>
      <c r="B75" s="119" t="s">
        <v>274</v>
      </c>
      <c r="C75" s="169">
        <v>0</v>
      </c>
      <c r="D75" s="169">
        <v>8275344.9120449871</v>
      </c>
      <c r="E75" s="169">
        <f t="shared" si="5"/>
        <v>8275344.9120449871</v>
      </c>
    </row>
    <row r="76" spans="1:5" ht="22.5" customHeight="1">
      <c r="A76" s="230"/>
      <c r="B76" s="119" t="s">
        <v>86</v>
      </c>
      <c r="C76" s="169">
        <v>958937.07</v>
      </c>
      <c r="D76" s="169">
        <v>0</v>
      </c>
      <c r="E76" s="169">
        <f t="shared" si="5"/>
        <v>-958937.07</v>
      </c>
    </row>
    <row r="77" spans="1:5" ht="22.5" customHeight="1">
      <c r="A77" s="230"/>
      <c r="B77" s="119" t="s">
        <v>10</v>
      </c>
      <c r="C77" s="169">
        <v>3258890.8564694682</v>
      </c>
      <c r="D77" s="169">
        <v>474580.2224614491</v>
      </c>
      <c r="E77" s="169">
        <f t="shared" si="5"/>
        <v>-2784310.6340080192</v>
      </c>
    </row>
    <row r="78" spans="1:5" ht="22.5" customHeight="1">
      <c r="A78" s="230"/>
      <c r="B78" s="119" t="s">
        <v>19</v>
      </c>
      <c r="C78" s="169">
        <v>2177192.79</v>
      </c>
      <c r="D78" s="169">
        <v>1509319.9247571591</v>
      </c>
      <c r="E78" s="169">
        <f t="shared" si="5"/>
        <v>-667872.86524284096</v>
      </c>
    </row>
    <row r="79" spans="1:5" ht="22.5" customHeight="1" thickBot="1">
      <c r="A79" s="230"/>
      <c r="B79" s="235" t="s">
        <v>20</v>
      </c>
      <c r="C79" s="98">
        <f>SUM(C61:C78)</f>
        <v>24246509.856709998</v>
      </c>
      <c r="D79" s="98">
        <f>SUM(D61:D78)</f>
        <v>22181587.51617502</v>
      </c>
      <c r="E79" s="98">
        <f>SUM(E61:E78)</f>
        <v>-2064922.3405349848</v>
      </c>
    </row>
    <row r="80" spans="1:5" ht="25.5" hidden="1" customHeight="1" thickTop="1"/>
    <row r="81" spans="1:5" ht="19.5" customHeight="1" thickTop="1">
      <c r="C81" s="4"/>
      <c r="D81" s="4" t="s">
        <v>16</v>
      </c>
      <c r="E81" s="4" t="s">
        <v>57</v>
      </c>
    </row>
    <row r="82" spans="1:5" ht="19.5" customHeight="1">
      <c r="A82" s="230"/>
      <c r="C82" s="4" t="s">
        <v>87</v>
      </c>
      <c r="D82" s="4" t="s">
        <v>15</v>
      </c>
      <c r="E82" s="4" t="s">
        <v>88</v>
      </c>
    </row>
    <row r="83" spans="1:5" ht="19.5" customHeight="1">
      <c r="A83" s="231"/>
      <c r="B83" s="97" t="s">
        <v>3</v>
      </c>
      <c r="C83" s="97" t="s">
        <v>106</v>
      </c>
      <c r="D83" s="97" t="s">
        <v>265</v>
      </c>
      <c r="E83" s="232" t="s">
        <v>17</v>
      </c>
    </row>
    <row r="84" spans="1:5" ht="15.95" customHeight="1">
      <c r="A84" s="231"/>
      <c r="B84" s="4"/>
      <c r="C84" s="4"/>
      <c r="D84" s="4"/>
      <c r="E84" s="233"/>
    </row>
    <row r="85" spans="1:5">
      <c r="B85" s="234" t="s">
        <v>95</v>
      </c>
    </row>
    <row r="86" spans="1:5" ht="22.5" customHeight="1">
      <c r="A86" s="230"/>
      <c r="B86" s="119" t="s">
        <v>89</v>
      </c>
      <c r="C86" s="169">
        <v>307875.96000000002</v>
      </c>
      <c r="D86" s="169">
        <v>1487735.8929963552</v>
      </c>
      <c r="E86" s="169">
        <f t="shared" ref="E86:E94" si="6">D86-C86</f>
        <v>1179859.9329963552</v>
      </c>
    </row>
    <row r="87" spans="1:5" ht="22.5" customHeight="1">
      <c r="A87" s="230"/>
      <c r="B87" s="119" t="s">
        <v>267</v>
      </c>
      <c r="C87" s="169">
        <v>0</v>
      </c>
      <c r="D87" s="169">
        <v>76675.009194089187</v>
      </c>
      <c r="E87" s="169">
        <f t="shared" si="6"/>
        <v>76675.009194089187</v>
      </c>
    </row>
    <row r="88" spans="1:5" ht="22.5" customHeight="1">
      <c r="A88" s="230"/>
      <c r="B88" s="119" t="s">
        <v>90</v>
      </c>
      <c r="C88" s="169">
        <v>317178.96000000002</v>
      </c>
      <c r="D88" s="169">
        <v>787183.62954136403</v>
      </c>
      <c r="E88" s="169">
        <f t="shared" si="6"/>
        <v>470004.66954136401</v>
      </c>
    </row>
    <row r="89" spans="1:5" ht="22.5" customHeight="1">
      <c r="A89" s="230"/>
      <c r="B89" s="119" t="s">
        <v>91</v>
      </c>
      <c r="C89" s="169">
        <v>0</v>
      </c>
      <c r="D89" s="169">
        <v>2080.1131111650998</v>
      </c>
      <c r="E89" s="169">
        <f t="shared" si="6"/>
        <v>2080.1131111650998</v>
      </c>
    </row>
    <row r="90" spans="1:5" ht="22.5" customHeight="1">
      <c r="A90" s="230"/>
      <c r="B90" s="119" t="s">
        <v>92</v>
      </c>
      <c r="C90" s="169">
        <v>0</v>
      </c>
      <c r="D90" s="169">
        <v>20251.9090650912</v>
      </c>
      <c r="E90" s="169">
        <f t="shared" si="6"/>
        <v>20251.9090650912</v>
      </c>
    </row>
    <row r="91" spans="1:5" ht="22.5" customHeight="1">
      <c r="A91" s="230"/>
      <c r="B91" s="119" t="s">
        <v>9</v>
      </c>
      <c r="C91" s="169">
        <v>0</v>
      </c>
      <c r="D91" s="169">
        <v>475585.05526253954</v>
      </c>
      <c r="E91" s="169">
        <f t="shared" si="6"/>
        <v>475585.05526253954</v>
      </c>
    </row>
    <row r="92" spans="1:5" ht="22.5" customHeight="1">
      <c r="A92" s="230"/>
      <c r="B92" s="119" t="s">
        <v>275</v>
      </c>
      <c r="C92" s="169">
        <v>33273</v>
      </c>
      <c r="D92" s="169">
        <v>2709319.3137915693</v>
      </c>
      <c r="E92" s="169">
        <f t="shared" si="6"/>
        <v>2676046.3137915693</v>
      </c>
    </row>
    <row r="93" spans="1:5" ht="22.5" customHeight="1">
      <c r="A93" s="230"/>
      <c r="B93" s="119" t="s">
        <v>102</v>
      </c>
      <c r="C93" s="169">
        <v>0</v>
      </c>
      <c r="D93" s="169">
        <v>0</v>
      </c>
      <c r="E93" s="169">
        <f t="shared" si="6"/>
        <v>0</v>
      </c>
    </row>
    <row r="94" spans="1:5" ht="22.5" customHeight="1">
      <c r="A94" s="230"/>
      <c r="B94" s="119" t="s">
        <v>103</v>
      </c>
      <c r="C94" s="169">
        <v>0</v>
      </c>
      <c r="D94" s="169">
        <v>0</v>
      </c>
      <c r="E94" s="169">
        <f t="shared" si="6"/>
        <v>0</v>
      </c>
    </row>
    <row r="95" spans="1:5" ht="22.5" customHeight="1" thickBot="1">
      <c r="A95" s="230"/>
      <c r="B95" s="235" t="s">
        <v>20</v>
      </c>
      <c r="C95" s="98">
        <f>SUM(C86:C94)</f>
        <v>658327.92000000004</v>
      </c>
      <c r="D95" s="98">
        <f>SUM(D86:D94)</f>
        <v>5558830.9229621738</v>
      </c>
      <c r="E95" s="98">
        <f>SUM(E86:E94)</f>
        <v>4900503.0029621739</v>
      </c>
    </row>
    <row r="96" spans="1:5" ht="15.75" thickTop="1"/>
    <row r="97" spans="1:8">
      <c r="A97" s="230"/>
      <c r="B97" s="235" t="s">
        <v>143</v>
      </c>
      <c r="C97" s="99">
        <f>C54+C95+C79</f>
        <v>26839546.18935471</v>
      </c>
      <c r="D97" s="99">
        <f>D54+D95+D79</f>
        <v>51914620.396505922</v>
      </c>
      <c r="E97" s="99">
        <f>E54+E95+E79</f>
        <v>25075074.207151212</v>
      </c>
      <c r="F97" s="95" t="s">
        <v>58</v>
      </c>
    </row>
    <row r="98" spans="1:8">
      <c r="A98" s="230"/>
      <c r="B98" s="235"/>
      <c r="C98" s="99"/>
      <c r="D98" s="100"/>
      <c r="E98" s="99"/>
    </row>
    <row r="99" spans="1:8">
      <c r="B99" s="236" t="s">
        <v>59</v>
      </c>
      <c r="D99" s="237"/>
      <c r="E99" s="237">
        <f>E97</f>
        <v>25075074.207151212</v>
      </c>
    </row>
    <row r="100" spans="1:8" ht="18">
      <c r="B100" s="238" t="s">
        <v>272</v>
      </c>
      <c r="D100" s="239"/>
      <c r="E100" s="240">
        <f>E23+E35+E47+E92-C86-C88</f>
        <v>1965239.3556089741</v>
      </c>
      <c r="F100" s="241">
        <v>5</v>
      </c>
      <c r="H100" s="242" t="s">
        <v>292</v>
      </c>
    </row>
    <row r="101" spans="1:8" ht="18">
      <c r="B101" s="238" t="s">
        <v>60</v>
      </c>
      <c r="D101" s="237"/>
      <c r="E101" s="237">
        <f>E99-SUM(E100:E100)</f>
        <v>23109834.851542238</v>
      </c>
      <c r="F101" s="243">
        <v>6</v>
      </c>
      <c r="H101" s="244">
        <f>E101*(1-0.25345)</f>
        <v>17252647.208418857</v>
      </c>
    </row>
    <row r="103" spans="1:8">
      <c r="B103" s="238" t="s">
        <v>270</v>
      </c>
      <c r="E103" s="237">
        <f>D14+SUM(D16:D20)+D22+SUM(D24:D33)+SUM(D36:D46)+SUM(D48:D53)+D63+D68+D87</f>
        <v>23851847.215812109</v>
      </c>
    </row>
    <row r="105" spans="1:8">
      <c r="A105" s="245" t="s">
        <v>21</v>
      </c>
    </row>
    <row r="106" spans="1:8" s="211" customFormat="1" ht="15.6" customHeight="1">
      <c r="A106" s="259" t="s">
        <v>276</v>
      </c>
      <c r="B106" s="259"/>
      <c r="C106" s="259"/>
      <c r="D106" s="259"/>
      <c r="E106" s="259"/>
      <c r="F106" s="259"/>
      <c r="G106" s="95"/>
      <c r="H106" s="95"/>
    </row>
    <row r="107" spans="1:8" s="211" customFormat="1" ht="15.6" customHeight="1">
      <c r="A107" s="257" t="s">
        <v>277</v>
      </c>
      <c r="B107" s="257"/>
      <c r="C107" s="257"/>
      <c r="D107" s="257"/>
      <c r="E107" s="257"/>
      <c r="F107" s="257"/>
      <c r="G107" s="246"/>
      <c r="H107" s="246"/>
    </row>
    <row r="108" spans="1:8" s="211" customFormat="1" ht="15.6" customHeight="1">
      <c r="A108" s="257" t="s">
        <v>266</v>
      </c>
      <c r="B108" s="257"/>
      <c r="C108" s="257"/>
      <c r="D108" s="257"/>
      <c r="E108" s="257"/>
      <c r="F108" s="257"/>
      <c r="G108" s="246"/>
      <c r="H108" s="246"/>
    </row>
    <row r="109" spans="1:8" s="211" customFormat="1" ht="15.6" customHeight="1">
      <c r="A109" s="257" t="s">
        <v>269</v>
      </c>
      <c r="B109" s="257"/>
      <c r="C109" s="257"/>
      <c r="D109" s="257"/>
      <c r="E109" s="257"/>
      <c r="F109" s="257"/>
      <c r="G109" s="246"/>
      <c r="H109" s="246"/>
    </row>
    <row r="110" spans="1:8" s="211" customFormat="1" ht="15.6" customHeight="1">
      <c r="A110" s="257" t="s">
        <v>291</v>
      </c>
      <c r="B110" s="257"/>
      <c r="C110" s="257"/>
      <c r="D110" s="257"/>
      <c r="E110" s="257"/>
      <c r="F110" s="257"/>
      <c r="G110" s="246"/>
      <c r="H110" s="246"/>
    </row>
    <row r="111" spans="1:8" s="211" customFormat="1">
      <c r="A111" s="257" t="s">
        <v>293</v>
      </c>
      <c r="B111" s="257"/>
      <c r="C111" s="257"/>
      <c r="D111" s="257"/>
      <c r="E111" s="257"/>
      <c r="F111" s="257"/>
      <c r="G111" s="95"/>
      <c r="H111" s="95"/>
    </row>
    <row r="112" spans="1:8">
      <c r="A112" s="247"/>
      <c r="B112" s="248"/>
      <c r="C112" s="248"/>
      <c r="D112" s="248"/>
      <c r="E112" s="248"/>
      <c r="F112" s="248"/>
    </row>
    <row r="113" spans="2:5">
      <c r="B113" s="249" t="s">
        <v>24</v>
      </c>
      <c r="C113" s="250"/>
      <c r="D113" s="250"/>
      <c r="E113" s="250"/>
    </row>
    <row r="114" spans="2:5">
      <c r="D114" s="250"/>
    </row>
  </sheetData>
  <mergeCells count="9">
    <mergeCell ref="A8:B8"/>
    <mergeCell ref="A9:B9"/>
    <mergeCell ref="A111:F111"/>
    <mergeCell ref="A110:F110"/>
    <mergeCell ref="B13:E13"/>
    <mergeCell ref="A106:F106"/>
    <mergeCell ref="A109:F109"/>
    <mergeCell ref="A107:F107"/>
    <mergeCell ref="A108:F108"/>
  </mergeCells>
  <pageMargins left="1" right="1" top="1" bottom="0.5" header="0.5" footer="0.5"/>
  <pageSetup scale="67" fitToHeight="4" orientation="portrait" r:id="rId1"/>
  <headerFooter scaleWithDoc="0">
    <oddHeader>&amp;L&amp;"Times New Roman,Bold"&amp;14Section 2&amp;"Times New Roman,Regular"&amp;11
&amp;"Times New Roman,Italic"&amp;12Comparison of Current Accruals and Proposed Accruals</oddHeader>
  </headerFooter>
  <rowBreaks count="3" manualBreakCount="3">
    <brk id="8" max="5" man="1"/>
    <brk id="55" max="5" man="1"/>
    <brk id="7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9"/>
  <sheetViews>
    <sheetView view="pageBreakPreview" zoomScale="80" zoomScaleNormal="80" zoomScaleSheetLayoutView="80" zoomScalePageLayoutView="80" workbookViewId="0"/>
  </sheetViews>
  <sheetFormatPr defaultColWidth="8.85546875" defaultRowHeight="14.1" customHeight="1"/>
  <cols>
    <col min="1" max="1" width="33.140625" style="20" customWidth="1"/>
    <col min="2" max="2" width="20.5703125" style="20" bestFit="1" customWidth="1"/>
    <col min="3" max="3" width="21.42578125" style="20" bestFit="1" customWidth="1"/>
    <col min="4" max="4" width="3" style="20" customWidth="1"/>
    <col min="5" max="6" width="21.42578125" style="20" bestFit="1" customWidth="1"/>
    <col min="7" max="16384" width="8.85546875" style="20"/>
  </cols>
  <sheetData>
    <row r="1" spans="1:6" ht="14.1" customHeight="1">
      <c r="A1" s="273" t="s">
        <v>296</v>
      </c>
      <c r="B1" s="225">
        <v>0.95542137432671081</v>
      </c>
    </row>
    <row r="2" spans="1:6" ht="14.1" customHeight="1">
      <c r="A2" s="273" t="s">
        <v>294</v>
      </c>
      <c r="B2" s="255"/>
    </row>
    <row r="3" spans="1:6" ht="14.1" customHeight="1">
      <c r="A3" s="254"/>
      <c r="B3" s="255"/>
    </row>
    <row r="4" spans="1:6" ht="14.1" customHeight="1">
      <c r="A4" s="254"/>
      <c r="B4" s="255"/>
    </row>
    <row r="5" spans="1:6" ht="14.1" customHeight="1">
      <c r="A5" s="254"/>
      <c r="B5" s="255"/>
    </row>
    <row r="6" spans="1:6" ht="14.1" customHeight="1">
      <c r="A6" s="254"/>
      <c r="B6" s="255"/>
    </row>
    <row r="7" spans="1:6" ht="14.1" customHeight="1">
      <c r="A7" s="254"/>
      <c r="B7" s="255"/>
    </row>
    <row r="8" spans="1:6" ht="14.1" customHeight="1">
      <c r="E8" s="260" t="s">
        <v>44</v>
      </c>
      <c r="F8" s="261"/>
    </row>
    <row r="9" spans="1:6" s="21" customFormat="1" ht="28.5">
      <c r="A9" s="1"/>
      <c r="B9" s="55" t="s">
        <v>264</v>
      </c>
      <c r="C9" s="55" t="s">
        <v>55</v>
      </c>
      <c r="E9" s="55" t="s">
        <v>264</v>
      </c>
      <c r="F9" s="55" t="s">
        <v>55</v>
      </c>
    </row>
    <row r="10" spans="1:6" ht="15">
      <c r="A10" s="113" t="s">
        <v>4</v>
      </c>
      <c r="B10" s="114"/>
      <c r="C10" s="115"/>
      <c r="D10" s="22"/>
      <c r="E10" s="103"/>
      <c r="F10" s="104"/>
    </row>
    <row r="11" spans="1:6" ht="15">
      <c r="A11" s="116" t="s">
        <v>144</v>
      </c>
      <c r="B11" s="117">
        <v>7559033.9220173582</v>
      </c>
      <c r="C11" s="118">
        <v>18533651.43592741</v>
      </c>
      <c r="D11" s="22"/>
      <c r="E11" s="105">
        <f>B11*$B$1</f>
        <v>7222062.5783560518</v>
      </c>
      <c r="F11" s="106">
        <f>C11*$B$1</f>
        <v>17707446.726205982</v>
      </c>
    </row>
    <row r="12" spans="1:6" ht="15">
      <c r="A12" s="116" t="s">
        <v>145</v>
      </c>
      <c r="B12" s="213">
        <v>5782067.6673398977</v>
      </c>
      <c r="C12" s="214">
        <v>18596298.426212836</v>
      </c>
      <c r="D12" s="22"/>
      <c r="E12" s="72">
        <f>B12*$B$1</f>
        <v>5524311.0371799236</v>
      </c>
      <c r="F12" s="73">
        <f>C12*$B$1</f>
        <v>17767300.999761917</v>
      </c>
    </row>
    <row r="13" spans="1:6" ht="15">
      <c r="A13" s="113" t="s">
        <v>89</v>
      </c>
      <c r="B13" s="215"/>
      <c r="C13" s="216"/>
      <c r="D13" s="22"/>
      <c r="E13" s="221"/>
      <c r="F13" s="222"/>
    </row>
    <row r="14" spans="1:6" ht="15">
      <c r="A14" s="116" t="s">
        <v>146</v>
      </c>
      <c r="B14" s="213">
        <v>16746637</v>
      </c>
      <c r="C14" s="214">
        <v>16746636.999999998</v>
      </c>
      <c r="D14" s="22"/>
      <c r="E14" s="72">
        <f t="shared" ref="E14:E21" si="0">B14*$B$1</f>
        <v>16000094.937890545</v>
      </c>
      <c r="F14" s="73">
        <f t="shared" ref="F14:F21" si="1">C14*$B$1</f>
        <v>16000094.937890545</v>
      </c>
    </row>
    <row r="15" spans="1:6" ht="15">
      <c r="A15" s="116" t="s">
        <v>147</v>
      </c>
      <c r="B15" s="213">
        <v>1939733.2099376183</v>
      </c>
      <c r="C15" s="214">
        <v>2221807.31870843</v>
      </c>
      <c r="D15" s="22"/>
      <c r="E15" s="72">
        <f t="shared" si="0"/>
        <v>1853262.5692657616</v>
      </c>
      <c r="F15" s="73">
        <f t="shared" si="1"/>
        <v>2122762.2019295525</v>
      </c>
    </row>
    <row r="16" spans="1:6" ht="15">
      <c r="A16" s="116" t="s">
        <v>148</v>
      </c>
      <c r="B16" s="213">
        <v>23315369.829920441</v>
      </c>
      <c r="C16" s="214">
        <v>80482964.818412527</v>
      </c>
      <c r="D16" s="22"/>
      <c r="E16" s="72">
        <f t="shared" si="0"/>
        <v>22276002.685838118</v>
      </c>
      <c r="F16" s="73">
        <f t="shared" si="1"/>
        <v>76895144.85669601</v>
      </c>
    </row>
    <row r="17" spans="1:6" ht="15">
      <c r="A17" s="116" t="s">
        <v>149</v>
      </c>
      <c r="B17" s="213">
        <v>2516185.8758674599</v>
      </c>
      <c r="C17" s="214">
        <v>2679288.2255710838</v>
      </c>
      <c r="D17" s="22"/>
      <c r="E17" s="72">
        <f t="shared" si="0"/>
        <v>2404017.7675827472</v>
      </c>
      <c r="F17" s="73">
        <f t="shared" si="1"/>
        <v>2559849.2386924992</v>
      </c>
    </row>
    <row r="18" spans="1:6" ht="15">
      <c r="A18" s="116" t="s">
        <v>150</v>
      </c>
      <c r="B18" s="213">
        <v>2518436.1286326116</v>
      </c>
      <c r="C18" s="214">
        <v>2881216.5747553292</v>
      </c>
      <c r="D18" s="22"/>
      <c r="E18" s="72">
        <f t="shared" si="0"/>
        <v>2406167.7071722108</v>
      </c>
      <c r="F18" s="73">
        <f t="shared" si="1"/>
        <v>2752775.8995856349</v>
      </c>
    </row>
    <row r="19" spans="1:6" ht="15">
      <c r="A19" s="116" t="s">
        <v>151</v>
      </c>
      <c r="B19" s="213">
        <v>7102376.2025314905</v>
      </c>
      <c r="C19" s="214">
        <v>11383768.093557321</v>
      </c>
      <c r="D19" s="22"/>
      <c r="E19" s="72">
        <f t="shared" si="0"/>
        <v>6785762.0324079618</v>
      </c>
      <c r="F19" s="73">
        <f t="shared" si="1"/>
        <v>10876295.356963096</v>
      </c>
    </row>
    <row r="20" spans="1:6" ht="15">
      <c r="A20" s="116" t="s">
        <v>152</v>
      </c>
      <c r="B20" s="213">
        <v>8025435.7221681979</v>
      </c>
      <c r="C20" s="214">
        <v>15063415.738528151</v>
      </c>
      <c r="D20" s="22"/>
      <c r="E20" s="72">
        <f t="shared" si="0"/>
        <v>7667672.8272446189</v>
      </c>
      <c r="F20" s="73">
        <f t="shared" si="1"/>
        <v>14391909.366959171</v>
      </c>
    </row>
    <row r="21" spans="1:6" ht="18">
      <c r="A21" s="116" t="s">
        <v>173</v>
      </c>
      <c r="B21" s="213">
        <v>1293106.3685451066</v>
      </c>
      <c r="C21" s="214">
        <v>7896585.4544273429</v>
      </c>
      <c r="D21" s="22"/>
      <c r="E21" s="72">
        <f t="shared" si="0"/>
        <v>1235461.463785988</v>
      </c>
      <c r="F21" s="73">
        <f t="shared" si="1"/>
        <v>7544566.5273572858</v>
      </c>
    </row>
    <row r="22" spans="1:6" ht="15">
      <c r="A22" s="113" t="s">
        <v>82</v>
      </c>
      <c r="B22" s="215"/>
      <c r="C22" s="216"/>
      <c r="D22" s="22"/>
      <c r="E22" s="221"/>
      <c r="F22" s="222"/>
    </row>
    <row r="23" spans="1:6" ht="18">
      <c r="A23" s="116" t="s">
        <v>174</v>
      </c>
      <c r="B23" s="213">
        <v>3017088.8289475227</v>
      </c>
      <c r="C23" s="214">
        <v>10417948.228329543</v>
      </c>
      <c r="D23" s="22"/>
      <c r="E23" s="72">
        <f>B23*$B$1</f>
        <v>2882591.1554188086</v>
      </c>
      <c r="F23" s="73">
        <f>C23*$B$1</f>
        <v>9953530.4139751345</v>
      </c>
    </row>
    <row r="24" spans="1:6" ht="18">
      <c r="A24" s="116" t="s">
        <v>175</v>
      </c>
      <c r="B24" s="213">
        <v>2523687.7699590614</v>
      </c>
      <c r="C24" s="214">
        <v>13563270.938471358</v>
      </c>
      <c r="D24" s="22"/>
      <c r="E24" s="72">
        <f>B24*$B$1</f>
        <v>2411185.2375457985</v>
      </c>
      <c r="F24" s="73">
        <f>C24*$B$1</f>
        <v>12958638.960399842</v>
      </c>
    </row>
    <row r="25" spans="1:6" ht="15">
      <c r="A25" s="113" t="s">
        <v>90</v>
      </c>
      <c r="B25" s="215"/>
      <c r="C25" s="216"/>
      <c r="D25" s="22"/>
      <c r="E25" s="221"/>
      <c r="F25" s="222"/>
    </row>
    <row r="26" spans="1:6" ht="18">
      <c r="A26" s="116" t="s">
        <v>176</v>
      </c>
      <c r="B26" s="213">
        <v>19237400</v>
      </c>
      <c r="C26" s="214">
        <v>19237400</v>
      </c>
      <c r="D26" s="22"/>
      <c r="E26" s="72">
        <f t="shared" ref="E26:E30" si="2">B26*$B$1</f>
        <v>18379823.146472666</v>
      </c>
      <c r="F26" s="73">
        <f t="shared" ref="F26:F30" si="3">C26*$B$1</f>
        <v>18379823.146472666</v>
      </c>
    </row>
    <row r="27" spans="1:6" ht="18">
      <c r="A27" s="116" t="s">
        <v>177</v>
      </c>
      <c r="B27" s="213">
        <v>2274520.2100055451</v>
      </c>
      <c r="C27" s="214">
        <v>4744717.9805709813</v>
      </c>
      <c r="D27" s="22"/>
      <c r="E27" s="72">
        <f t="shared" si="2"/>
        <v>2173125.2249773769</v>
      </c>
      <c r="F27" s="73">
        <f t="shared" si="3"/>
        <v>4533204.9737897832</v>
      </c>
    </row>
    <row r="28" spans="1:6" ht="18">
      <c r="A28" s="116" t="s">
        <v>178</v>
      </c>
      <c r="B28" s="213">
        <v>4862636.1879218444</v>
      </c>
      <c r="C28" s="214">
        <v>10046108.862271527</v>
      </c>
      <c r="D28" s="22"/>
      <c r="E28" s="72">
        <f t="shared" si="2"/>
        <v>4645866.5495150862</v>
      </c>
      <c r="F28" s="73">
        <f t="shared" si="3"/>
        <v>9598267.1358272117</v>
      </c>
    </row>
    <row r="29" spans="1:6" ht="18">
      <c r="A29" s="116" t="s">
        <v>179</v>
      </c>
      <c r="B29" s="213">
        <v>2787484.5786721101</v>
      </c>
      <c r="C29" s="214">
        <v>6734784.3145664148</v>
      </c>
      <c r="D29" s="22"/>
      <c r="E29" s="72">
        <f t="shared" si="2"/>
        <v>2663222.3470694199</v>
      </c>
      <c r="F29" s="73">
        <f t="shared" si="3"/>
        <v>6434556.8856170187</v>
      </c>
    </row>
    <row r="30" spans="1:6" ht="18">
      <c r="A30" s="116" t="s">
        <v>182</v>
      </c>
      <c r="B30" s="213">
        <v>2792475.3574199802</v>
      </c>
      <c r="C30" s="214">
        <v>6745975.9163511675</v>
      </c>
      <c r="D30" s="22"/>
      <c r="E30" s="72">
        <f t="shared" si="2"/>
        <v>2667990.6437596707</v>
      </c>
      <c r="F30" s="73">
        <f t="shared" si="3"/>
        <v>6445249.5811751252</v>
      </c>
    </row>
    <row r="31" spans="1:6" ht="15">
      <c r="A31" s="113" t="s">
        <v>53</v>
      </c>
      <c r="B31" s="215"/>
      <c r="C31" s="216"/>
      <c r="D31" s="22"/>
      <c r="E31" s="221"/>
      <c r="F31" s="222"/>
    </row>
    <row r="32" spans="1:6" ht="15">
      <c r="A32" s="116" t="s">
        <v>61</v>
      </c>
      <c r="B32" s="213">
        <v>16065755.162365254</v>
      </c>
      <c r="C32" s="214">
        <v>29035287.000647798</v>
      </c>
      <c r="D32" s="22"/>
      <c r="E32" s="72">
        <f t="shared" ref="E32:E35" si="4">B32*$B$1</f>
        <v>15349565.876823461</v>
      </c>
      <c r="F32" s="73">
        <f t="shared" ref="F32:F35" si="5">C32*$B$1</f>
        <v>27740933.8101294</v>
      </c>
    </row>
    <row r="33" spans="1:6" ht="15">
      <c r="A33" s="116" t="s">
        <v>153</v>
      </c>
      <c r="B33" s="213">
        <v>35841.439610381261</v>
      </c>
      <c r="C33" s="214">
        <v>506487.92275232886</v>
      </c>
      <c r="D33" s="22"/>
      <c r="E33" s="72">
        <f t="shared" si="4"/>
        <v>34243.677490398273</v>
      </c>
      <c r="F33" s="73">
        <f t="shared" si="5"/>
        <v>483909.38723591098</v>
      </c>
    </row>
    <row r="34" spans="1:6" ht="15">
      <c r="A34" s="116" t="s">
        <v>62</v>
      </c>
      <c r="B34" s="213">
        <v>5261148.9730741084</v>
      </c>
      <c r="C34" s="214">
        <v>13906703.517253933</v>
      </c>
      <c r="D34" s="22"/>
      <c r="E34" s="72">
        <f t="shared" si="4"/>
        <v>5026614.1823920282</v>
      </c>
      <c r="F34" s="73">
        <f t="shared" si="5"/>
        <v>13286761.786808856</v>
      </c>
    </row>
    <row r="35" spans="1:6" ht="15">
      <c r="A35" s="116" t="s">
        <v>154</v>
      </c>
      <c r="B35" s="213">
        <v>2384028.332588234</v>
      </c>
      <c r="C35" s="214">
        <v>8251731.4330625189</v>
      </c>
      <c r="D35" s="22"/>
      <c r="E35" s="72">
        <f t="shared" si="4"/>
        <v>2277751.6259552673</v>
      </c>
      <c r="F35" s="73">
        <f t="shared" si="5"/>
        <v>7883880.5863515111</v>
      </c>
    </row>
    <row r="36" spans="1:6" ht="15">
      <c r="A36" s="113" t="s">
        <v>83</v>
      </c>
      <c r="B36" s="215"/>
      <c r="C36" s="216"/>
      <c r="D36" s="22"/>
      <c r="E36" s="221"/>
      <c r="F36" s="222"/>
    </row>
    <row r="37" spans="1:6" ht="18">
      <c r="A37" s="116" t="s">
        <v>273</v>
      </c>
      <c r="B37" s="213">
        <v>22500000</v>
      </c>
      <c r="C37" s="214">
        <v>22500000</v>
      </c>
      <c r="D37" s="22"/>
      <c r="E37" s="72">
        <f>B37*$B$1</f>
        <v>21496980.922350992</v>
      </c>
      <c r="F37" s="73">
        <f>C37*$B$1</f>
        <v>21496980.922350992</v>
      </c>
    </row>
    <row r="38" spans="1:6" ht="15">
      <c r="A38" s="113" t="s">
        <v>18</v>
      </c>
      <c r="B38" s="215"/>
      <c r="C38" s="216"/>
      <c r="D38" s="22"/>
      <c r="E38" s="221"/>
      <c r="F38" s="222"/>
    </row>
    <row r="39" spans="1:6" ht="15">
      <c r="A39" s="116" t="s">
        <v>63</v>
      </c>
      <c r="B39" s="213">
        <v>9443359.6205799822</v>
      </c>
      <c r="C39" s="214">
        <v>27104229.777340762</v>
      </c>
      <c r="D39" s="22"/>
      <c r="E39" s="72">
        <f t="shared" ref="E39:E41" si="6">B39*$B$1</f>
        <v>9022387.6269558929</v>
      </c>
      <c r="F39" s="73">
        <f t="shared" ref="F39:F41" si="7">C39*$B$1</f>
        <v>25895960.46393387</v>
      </c>
    </row>
    <row r="40" spans="1:6" ht="15">
      <c r="A40" s="116" t="s">
        <v>155</v>
      </c>
      <c r="B40" s="213">
        <v>112908.13603168167</v>
      </c>
      <c r="C40" s="214">
        <v>602918.45184884523</v>
      </c>
      <c r="D40" s="22"/>
      <c r="E40" s="72">
        <f t="shared" si="6"/>
        <v>107874.84650005652</v>
      </c>
      <c r="F40" s="73">
        <f t="shared" si="7"/>
        <v>576041.17587235651</v>
      </c>
    </row>
    <row r="41" spans="1:6" ht="15">
      <c r="A41" s="116" t="s">
        <v>156</v>
      </c>
      <c r="B41" s="213">
        <v>1050663.3733423003</v>
      </c>
      <c r="C41" s="214">
        <v>5933403.6604270041</v>
      </c>
      <c r="D41" s="22"/>
      <c r="E41" s="72">
        <f t="shared" si="6"/>
        <v>1003826.2441134386</v>
      </c>
      <c r="F41" s="73">
        <f t="shared" si="7"/>
        <v>5668900.6796803046</v>
      </c>
    </row>
    <row r="42" spans="1:6" ht="15">
      <c r="A42" s="113" t="s">
        <v>5</v>
      </c>
      <c r="B42" s="215"/>
      <c r="C42" s="216"/>
      <c r="D42" s="22"/>
      <c r="E42" s="221"/>
      <c r="F42" s="222"/>
    </row>
    <row r="43" spans="1:6" ht="15">
      <c r="A43" s="116" t="s">
        <v>64</v>
      </c>
      <c r="B43" s="213">
        <v>12871892.159318466</v>
      </c>
      <c r="C43" s="214">
        <v>23734832.509521376</v>
      </c>
      <c r="D43" s="22"/>
      <c r="E43" s="72">
        <f t="shared" ref="E43:E46" si="8">B43*$B$1</f>
        <v>12298080.897041261</v>
      </c>
      <c r="F43" s="73">
        <f t="shared" ref="F43:F46" si="9">C43*$B$1</f>
        <v>22676766.295661207</v>
      </c>
    </row>
    <row r="44" spans="1:6" ht="15">
      <c r="A44" s="116" t="s">
        <v>65</v>
      </c>
      <c r="B44" s="213">
        <v>34650000</v>
      </c>
      <c r="C44" s="214">
        <v>34650000</v>
      </c>
      <c r="D44" s="22"/>
      <c r="E44" s="72">
        <f t="shared" si="8"/>
        <v>33105350.62042053</v>
      </c>
      <c r="F44" s="73">
        <f t="shared" si="9"/>
        <v>33105350.62042053</v>
      </c>
    </row>
    <row r="45" spans="1:6" ht="15">
      <c r="A45" s="116" t="s">
        <v>66</v>
      </c>
      <c r="B45" s="213">
        <v>34650000</v>
      </c>
      <c r="C45" s="214">
        <v>34650000</v>
      </c>
      <c r="D45" s="22"/>
      <c r="E45" s="72">
        <f t="shared" si="8"/>
        <v>33105350.62042053</v>
      </c>
      <c r="F45" s="73">
        <f t="shared" si="9"/>
        <v>33105350.62042053</v>
      </c>
    </row>
    <row r="46" spans="1:6" ht="15">
      <c r="A46" s="116" t="s">
        <v>67</v>
      </c>
      <c r="B46" s="213">
        <v>2925994.6272888798</v>
      </c>
      <c r="C46" s="214">
        <v>8596069.312413834</v>
      </c>
      <c r="D46" s="22"/>
      <c r="E46" s="72">
        <f t="shared" si="8"/>
        <v>2795557.8080769135</v>
      </c>
      <c r="F46" s="73">
        <f t="shared" si="9"/>
        <v>8212868.3562740898</v>
      </c>
    </row>
    <row r="47" spans="1:6" ht="15">
      <c r="A47" s="113" t="s">
        <v>172</v>
      </c>
      <c r="B47" s="215"/>
      <c r="C47" s="216"/>
      <c r="D47" s="22"/>
      <c r="E47" s="221"/>
      <c r="F47" s="222"/>
    </row>
    <row r="48" spans="1:6" ht="18">
      <c r="A48" s="116" t="s">
        <v>181</v>
      </c>
      <c r="B48" s="213">
        <v>17076373.120623294</v>
      </c>
      <c r="C48" s="214">
        <v>32487641.450181499</v>
      </c>
      <c r="D48" s="22"/>
      <c r="E48" s="72">
        <f>B48*$B$1</f>
        <v>16315131.875421612</v>
      </c>
      <c r="F48" s="73">
        <f>C48*$B$1</f>
        <v>31039387.042965826</v>
      </c>
    </row>
    <row r="49" spans="1:6" ht="15">
      <c r="A49" s="113" t="s">
        <v>6</v>
      </c>
      <c r="B49" s="215"/>
      <c r="C49" s="216"/>
      <c r="D49" s="22"/>
      <c r="E49" s="221"/>
      <c r="F49" s="222"/>
    </row>
    <row r="50" spans="1:6" ht="15">
      <c r="A50" s="116" t="s">
        <v>68</v>
      </c>
      <c r="B50" s="213">
        <v>28389846.680980694</v>
      </c>
      <c r="C50" s="214">
        <v>53460481.76851733</v>
      </c>
      <c r="D50" s="22"/>
      <c r="E50" s="72">
        <f t="shared" ref="E50:E56" si="10">B50*$B$1</f>
        <v>27124266.332867183</v>
      </c>
      <c r="F50" s="73">
        <f t="shared" ref="F50:F56" si="11">C50*$B$1</f>
        <v>51077286.963444896</v>
      </c>
    </row>
    <row r="51" spans="1:6" ht="15">
      <c r="A51" s="116" t="s">
        <v>142</v>
      </c>
      <c r="B51" s="213">
        <v>9525663.5481070392</v>
      </c>
      <c r="C51" s="214">
        <v>20899593.50495816</v>
      </c>
      <c r="D51" s="22"/>
      <c r="E51" s="72">
        <f t="shared" si="10"/>
        <v>9101022.5585062802</v>
      </c>
      <c r="F51" s="73">
        <f t="shared" si="11"/>
        <v>19967918.349376723</v>
      </c>
    </row>
    <row r="52" spans="1:6" ht="18">
      <c r="A52" s="116" t="s">
        <v>184</v>
      </c>
      <c r="B52" s="213">
        <v>9250000</v>
      </c>
      <c r="C52" s="214">
        <v>9250000</v>
      </c>
      <c r="D52" s="22"/>
      <c r="E52" s="72">
        <f t="shared" si="10"/>
        <v>8837647.7125220746</v>
      </c>
      <c r="F52" s="73">
        <f t="shared" si="11"/>
        <v>8837647.7125220746</v>
      </c>
    </row>
    <row r="53" spans="1:6" ht="18">
      <c r="A53" s="116" t="s">
        <v>185</v>
      </c>
      <c r="B53" s="213">
        <v>9250000</v>
      </c>
      <c r="C53" s="214">
        <v>9250000</v>
      </c>
      <c r="D53" s="22"/>
      <c r="E53" s="72">
        <f t="shared" si="10"/>
        <v>8837647.7125220746</v>
      </c>
      <c r="F53" s="73">
        <f t="shared" si="11"/>
        <v>8837647.7125220746</v>
      </c>
    </row>
    <row r="54" spans="1:6" ht="15">
      <c r="A54" s="116" t="s">
        <v>69</v>
      </c>
      <c r="B54" s="213">
        <v>820185.76542524481</v>
      </c>
      <c r="C54" s="214">
        <v>1765627.0776580796</v>
      </c>
      <c r="D54" s="22"/>
      <c r="E54" s="72">
        <f t="shared" si="10"/>
        <v>783623.01120579266</v>
      </c>
      <c r="F54" s="73">
        <f t="shared" si="11"/>
        <v>1686917.8490845365</v>
      </c>
    </row>
    <row r="55" spans="1:6" ht="15">
      <c r="A55" s="116" t="s">
        <v>70</v>
      </c>
      <c r="B55" s="213">
        <v>855796.60000969889</v>
      </c>
      <c r="C55" s="214">
        <v>1796348.0947922044</v>
      </c>
      <c r="D55" s="22"/>
      <c r="E55" s="72">
        <f t="shared" si="10"/>
        <v>817646.36372539296</v>
      </c>
      <c r="F55" s="73">
        <f t="shared" si="11"/>
        <v>1716269.3654955365</v>
      </c>
    </row>
    <row r="56" spans="1:6" ht="15">
      <c r="A56" s="116" t="s">
        <v>71</v>
      </c>
      <c r="B56" s="213">
        <v>3098680.9837649623</v>
      </c>
      <c r="C56" s="214">
        <v>8768266.8886645157</v>
      </c>
      <c r="D56" s="22"/>
      <c r="E56" s="72">
        <f t="shared" si="10"/>
        <v>2960546.0441087647</v>
      </c>
      <c r="F56" s="73">
        <f t="shared" si="11"/>
        <v>8377389.6012312444</v>
      </c>
    </row>
    <row r="57" spans="1:6" ht="15">
      <c r="A57" s="113" t="s">
        <v>13</v>
      </c>
      <c r="B57" s="215"/>
      <c r="C57" s="216"/>
      <c r="D57" s="22"/>
      <c r="E57" s="221"/>
      <c r="F57" s="222"/>
    </row>
    <row r="58" spans="1:6" ht="15">
      <c r="A58" s="116" t="s">
        <v>157</v>
      </c>
      <c r="B58" s="213">
        <v>16522801.369249254</v>
      </c>
      <c r="C58" s="214">
        <v>52331717.600730985</v>
      </c>
      <c r="D58" s="22"/>
      <c r="E58" s="72">
        <f t="shared" ref="E58:E59" si="12">B58*$B$1</f>
        <v>15786237.591935381</v>
      </c>
      <c r="F58" s="73">
        <f t="shared" ref="F58:F59" si="13">C58*$B$1</f>
        <v>49998841.550967723</v>
      </c>
    </row>
    <row r="59" spans="1:6" ht="15">
      <c r="A59" s="116" t="s">
        <v>158</v>
      </c>
      <c r="B59" s="213">
        <v>4691808.0405994635</v>
      </c>
      <c r="C59" s="214">
        <v>22460486.786934219</v>
      </c>
      <c r="D59" s="22"/>
      <c r="E59" s="72">
        <f t="shared" si="12"/>
        <v>4482653.686226652</v>
      </c>
      <c r="F59" s="73">
        <f t="shared" si="13"/>
        <v>21459229.15401962</v>
      </c>
    </row>
    <row r="60" spans="1:6" ht="15">
      <c r="A60" s="113" t="s">
        <v>91</v>
      </c>
      <c r="B60" s="215"/>
      <c r="C60" s="216"/>
      <c r="D60" s="22"/>
      <c r="E60" s="221"/>
      <c r="F60" s="222"/>
    </row>
    <row r="61" spans="1:6" ht="15">
      <c r="A61" s="116" t="s">
        <v>159</v>
      </c>
      <c r="B61" s="213">
        <v>45983.267740201685</v>
      </c>
      <c r="C61" s="214">
        <v>51191.285427645853</v>
      </c>
      <c r="D61" s="22"/>
      <c r="E61" s="72">
        <f t="shared" ref="E61:E64" si="14">B61*$B$1</f>
        <v>43933.396860376597</v>
      </c>
      <c r="F61" s="73">
        <f t="shared" ref="F61:F64" si="15">C61*$B$1</f>
        <v>48909.248276832324</v>
      </c>
    </row>
    <row r="62" spans="1:6" ht="15">
      <c r="A62" s="116" t="s">
        <v>160</v>
      </c>
      <c r="B62" s="213">
        <v>3885.1661598886712</v>
      </c>
      <c r="C62" s="214">
        <v>1657.2561912705887</v>
      </c>
      <c r="D62" s="22"/>
      <c r="E62" s="72">
        <f t="shared" si="14"/>
        <v>3711.9707919684638</v>
      </c>
      <c r="F62" s="73">
        <f t="shared" si="15"/>
        <v>1583.3779878751961</v>
      </c>
    </row>
    <row r="63" spans="1:6" ht="15">
      <c r="A63" s="116" t="s">
        <v>161</v>
      </c>
      <c r="B63" s="213">
        <v>3885.1661598886712</v>
      </c>
      <c r="C63" s="214">
        <v>1657.2561912705887</v>
      </c>
      <c r="D63" s="22"/>
      <c r="E63" s="72">
        <f t="shared" si="14"/>
        <v>3711.9707919684638</v>
      </c>
      <c r="F63" s="73">
        <f t="shared" si="15"/>
        <v>1583.3779878751961</v>
      </c>
    </row>
    <row r="64" spans="1:6" ht="15">
      <c r="A64" s="116" t="s">
        <v>162</v>
      </c>
      <c r="B64" s="213">
        <v>3885.1661598886712</v>
      </c>
      <c r="C64" s="214">
        <v>1657.2561912705887</v>
      </c>
      <c r="D64" s="22"/>
      <c r="E64" s="72">
        <f t="shared" si="14"/>
        <v>3711.9707919684638</v>
      </c>
      <c r="F64" s="73">
        <f t="shared" si="15"/>
        <v>1583.3779878751961</v>
      </c>
    </row>
    <row r="65" spans="1:6" ht="15">
      <c r="A65" s="113" t="s">
        <v>92</v>
      </c>
      <c r="B65" s="215"/>
      <c r="C65" s="216"/>
      <c r="D65" s="22"/>
      <c r="E65" s="221"/>
      <c r="F65" s="222"/>
    </row>
    <row r="66" spans="1:6" ht="15">
      <c r="A66" s="116" t="s">
        <v>163</v>
      </c>
      <c r="B66" s="213">
        <v>322754.66217699787</v>
      </c>
      <c r="C66" s="214">
        <v>408961.1667999475</v>
      </c>
      <c r="D66" s="22"/>
      <c r="E66" s="72">
        <f>B66*$B$1</f>
        <v>308366.70290750056</v>
      </c>
      <c r="F66" s="73">
        <f>C66*$B$1</f>
        <v>390730.24003026105</v>
      </c>
    </row>
    <row r="67" spans="1:6" ht="15">
      <c r="A67" s="113" t="s">
        <v>7</v>
      </c>
      <c r="B67" s="215"/>
      <c r="C67" s="216"/>
      <c r="D67" s="22"/>
      <c r="E67" s="221"/>
      <c r="F67" s="222"/>
    </row>
    <row r="68" spans="1:6" ht="15">
      <c r="A68" s="116" t="s">
        <v>164</v>
      </c>
      <c r="B68" s="213">
        <v>7007741.2442208324</v>
      </c>
      <c r="C68" s="214">
        <v>18186898.4373127</v>
      </c>
      <c r="D68" s="22"/>
      <c r="E68" s="72">
        <f>B68*$B$1</f>
        <v>6695345.7704794416</v>
      </c>
      <c r="F68" s="73">
        <f>C68*$B$1</f>
        <v>17376151.499717608</v>
      </c>
    </row>
    <row r="69" spans="1:6" ht="15">
      <c r="A69" s="116" t="s">
        <v>165</v>
      </c>
      <c r="B69" s="213">
        <v>2517339.345618194</v>
      </c>
      <c r="C69" s="214">
        <v>13475894.149429161</v>
      </c>
      <c r="D69" s="22"/>
      <c r="E69" s="72">
        <f t="shared" ref="E69" si="16">B69*$B$1</f>
        <v>2405119.8172372379</v>
      </c>
      <c r="F69" s="73">
        <f t="shared" ref="F69" si="17">C69*$B$1</f>
        <v>12875157.308528891</v>
      </c>
    </row>
    <row r="70" spans="1:6" ht="15">
      <c r="A70" s="113" t="s">
        <v>54</v>
      </c>
      <c r="B70" s="215"/>
      <c r="C70" s="216"/>
      <c r="D70" s="22"/>
      <c r="E70" s="221"/>
      <c r="F70" s="222"/>
    </row>
    <row r="71" spans="1:6" ht="15">
      <c r="A71" s="116" t="s">
        <v>166</v>
      </c>
      <c r="B71" s="213">
        <v>4187447.1305565573</v>
      </c>
      <c r="C71" s="214">
        <v>11250436.037449403</v>
      </c>
      <c r="D71" s="22"/>
      <c r="E71" s="72">
        <f t="shared" ref="E71:E72" si="18">B71*$B$1</f>
        <v>4000776.4923967877</v>
      </c>
      <c r="F71" s="73">
        <f t="shared" ref="F71:F72" si="19">C71*$B$1</f>
        <v>10748907.060674664</v>
      </c>
    </row>
    <row r="72" spans="1:6" ht="15">
      <c r="A72" s="116" t="s">
        <v>167</v>
      </c>
      <c r="B72" s="213">
        <v>-589452.75524583086</v>
      </c>
      <c r="C72" s="214">
        <v>7343107.9384789541</v>
      </c>
      <c r="D72" s="22"/>
      <c r="E72" s="72">
        <f t="shared" si="18"/>
        <v>-563175.76151763799</v>
      </c>
      <c r="F72" s="73">
        <f t="shared" si="19"/>
        <v>7015762.2784109423</v>
      </c>
    </row>
    <row r="73" spans="1:6" ht="15">
      <c r="A73" s="113" t="s">
        <v>8</v>
      </c>
      <c r="B73" s="215"/>
      <c r="C73" s="216"/>
      <c r="D73" s="22"/>
      <c r="E73" s="221"/>
      <c r="F73" s="222"/>
    </row>
    <row r="74" spans="1:6" ht="15">
      <c r="A74" s="116" t="s">
        <v>72</v>
      </c>
      <c r="B74" s="213">
        <v>7124143.6701240959</v>
      </c>
      <c r="C74" s="214">
        <v>13508789.287821384</v>
      </c>
      <c r="D74" s="22"/>
      <c r="E74" s="72">
        <f t="shared" ref="E74:E76" si="20">B74*$B$1</f>
        <v>6806559.1362109017</v>
      </c>
      <c r="F74" s="73">
        <f t="shared" ref="F74:F76" si="21">C74*$B$1</f>
        <v>12906586.026860256</v>
      </c>
    </row>
    <row r="75" spans="1:6" ht="15">
      <c r="A75" s="116" t="s">
        <v>73</v>
      </c>
      <c r="B75" s="213">
        <v>5082699.5445697829</v>
      </c>
      <c r="C75" s="214">
        <v>11769788.734830769</v>
      </c>
      <c r="D75" s="22"/>
      <c r="E75" s="72">
        <f t="shared" si="20"/>
        <v>4856119.7841626089</v>
      </c>
      <c r="F75" s="73">
        <f t="shared" si="21"/>
        <v>11245107.728567053</v>
      </c>
    </row>
    <row r="76" spans="1:6" ht="15">
      <c r="A76" s="116" t="s">
        <v>74</v>
      </c>
      <c r="B76" s="213">
        <v>5227621.833004145</v>
      </c>
      <c r="C76" s="214">
        <v>11613367.60939257</v>
      </c>
      <c r="D76" s="22"/>
      <c r="E76" s="72">
        <f t="shared" si="20"/>
        <v>4994581.6361491391</v>
      </c>
      <c r="F76" s="73">
        <f t="shared" si="21"/>
        <v>11095659.641927158</v>
      </c>
    </row>
    <row r="77" spans="1:6" ht="15">
      <c r="A77" s="113" t="s">
        <v>9</v>
      </c>
      <c r="B77" s="215"/>
      <c r="C77" s="216"/>
      <c r="D77" s="22"/>
      <c r="E77" s="221"/>
      <c r="F77" s="222"/>
    </row>
    <row r="78" spans="1:6" ht="18">
      <c r="A78" s="116" t="s">
        <v>188</v>
      </c>
      <c r="B78" s="213">
        <v>125977608.15882367</v>
      </c>
      <c r="C78" s="214">
        <v>166715255.13153771</v>
      </c>
      <c r="D78" s="22"/>
      <c r="E78" s="72">
        <f t="shared" ref="E78:E85" si="22">B78*$B$1</f>
        <v>120361699.52149516</v>
      </c>
      <c r="F78" s="73">
        <f t="shared" ref="F78:F85" si="23">C78*$B$1</f>
        <v>159283318.17900199</v>
      </c>
    </row>
    <row r="79" spans="1:6" ht="18">
      <c r="A79" s="116" t="s">
        <v>195</v>
      </c>
      <c r="B79" s="213">
        <v>41244633.367870577</v>
      </c>
      <c r="C79" s="214">
        <v>54581998.144165076</v>
      </c>
      <c r="D79" s="22"/>
      <c r="E79" s="72">
        <f t="shared" si="22"/>
        <v>39406004.295932218</v>
      </c>
      <c r="F79" s="73">
        <f t="shared" si="23"/>
        <v>52148807.680396177</v>
      </c>
    </row>
    <row r="80" spans="1:6" ht="18">
      <c r="A80" s="116" t="s">
        <v>189</v>
      </c>
      <c r="B80" s="213">
        <v>833505.46155770379</v>
      </c>
      <c r="C80" s="214">
        <v>1978347.4488997897</v>
      </c>
      <c r="D80" s="22"/>
      <c r="E80" s="72">
        <f t="shared" si="22"/>
        <v>796348.93359028082</v>
      </c>
      <c r="F80" s="73">
        <f t="shared" si="23"/>
        <v>1890155.4385235794</v>
      </c>
    </row>
    <row r="81" spans="1:6" ht="18">
      <c r="A81" s="116" t="s">
        <v>190</v>
      </c>
      <c r="B81" s="213">
        <v>272886.80642931629</v>
      </c>
      <c r="C81" s="214">
        <v>647704.11501433665</v>
      </c>
      <c r="D81" s="22"/>
      <c r="E81" s="72">
        <f t="shared" si="22"/>
        <v>260721.88763432446</v>
      </c>
      <c r="F81" s="73">
        <f t="shared" si="23"/>
        <v>618830.35572406347</v>
      </c>
    </row>
    <row r="82" spans="1:6" ht="18">
      <c r="A82" s="116" t="s">
        <v>191</v>
      </c>
      <c r="B82" s="213">
        <v>9468698.62533338</v>
      </c>
      <c r="C82" s="214">
        <v>20322804.209893093</v>
      </c>
      <c r="D82" s="22"/>
      <c r="E82" s="72">
        <f t="shared" si="22"/>
        <v>9046597.0537014548</v>
      </c>
      <c r="F82" s="73">
        <f t="shared" si="23"/>
        <v>19416841.528388724</v>
      </c>
    </row>
    <row r="83" spans="1:6" ht="18">
      <c r="A83" s="116" t="s">
        <v>192</v>
      </c>
      <c r="B83" s="213">
        <v>3081281.4403996724</v>
      </c>
      <c r="C83" s="214">
        <v>6613374.3430975992</v>
      </c>
      <c r="D83" s="22"/>
      <c r="E83" s="72">
        <f t="shared" si="22"/>
        <v>2943922.1484740418</v>
      </c>
      <c r="F83" s="73">
        <f t="shared" si="23"/>
        <v>6318559.2038193168</v>
      </c>
    </row>
    <row r="84" spans="1:6" ht="18">
      <c r="A84" s="116" t="s">
        <v>278</v>
      </c>
      <c r="B84" s="213">
        <v>4598611.4706111401</v>
      </c>
      <c r="C84" s="214">
        <v>10645166.533337627</v>
      </c>
      <c r="D84" s="22"/>
      <c r="E84" s="72">
        <f t="shared" si="22"/>
        <v>4393611.6912458725</v>
      </c>
      <c r="F84" s="73">
        <f t="shared" si="23"/>
        <v>10170619.639218142</v>
      </c>
    </row>
    <row r="85" spans="1:6" ht="18">
      <c r="A85" s="116" t="s">
        <v>279</v>
      </c>
      <c r="B85" s="213">
        <v>15384472.880161624</v>
      </c>
      <c r="C85" s="214">
        <v>35209886.416275173</v>
      </c>
      <c r="D85" s="22"/>
      <c r="E85" s="72">
        <f t="shared" si="22"/>
        <v>14698654.222456031</v>
      </c>
      <c r="F85" s="73">
        <f t="shared" si="23"/>
        <v>33640278.069725014</v>
      </c>
    </row>
    <row r="86" spans="1:6" ht="15">
      <c r="A86" s="113" t="s">
        <v>93</v>
      </c>
      <c r="B86" s="215"/>
      <c r="C86" s="216"/>
      <c r="D86" s="22"/>
      <c r="E86" s="221"/>
      <c r="F86" s="222"/>
    </row>
    <row r="87" spans="1:6" ht="18">
      <c r="A87" s="116" t="s">
        <v>187</v>
      </c>
      <c r="B87" s="213">
        <v>22226024.32</v>
      </c>
      <c r="C87" s="214">
        <v>22226024.32</v>
      </c>
      <c r="D87" s="22"/>
      <c r="E87" s="72">
        <f>B87*$B$1</f>
        <v>21235218.701633297</v>
      </c>
      <c r="F87" s="73">
        <f>C87*$B$1</f>
        <v>21235218.701633297</v>
      </c>
    </row>
    <row r="88" spans="1:6" ht="15">
      <c r="A88" s="113" t="s">
        <v>94</v>
      </c>
      <c r="B88" s="215"/>
      <c r="C88" s="216"/>
      <c r="D88" s="22"/>
      <c r="E88" s="72"/>
      <c r="F88" s="73"/>
    </row>
    <row r="89" spans="1:6" ht="18">
      <c r="A89" s="116" t="s">
        <v>186</v>
      </c>
      <c r="B89" s="213">
        <v>17404272.880000003</v>
      </c>
      <c r="C89" s="214">
        <v>17404272.880000003</v>
      </c>
      <c r="D89" s="22"/>
      <c r="E89" s="72">
        <f t="shared" ref="E89" si="24">B89*$B$1</f>
        <v>16628414.314166704</v>
      </c>
      <c r="F89" s="73">
        <f t="shared" ref="F89" si="25">C89*$B$1</f>
        <v>16628414.314166704</v>
      </c>
    </row>
    <row r="90" spans="1:6" ht="15">
      <c r="A90" s="113" t="s">
        <v>168</v>
      </c>
      <c r="B90" s="215"/>
      <c r="C90" s="216"/>
      <c r="D90" s="22"/>
      <c r="E90" s="221"/>
      <c r="F90" s="222"/>
    </row>
    <row r="91" spans="1:6" ht="18">
      <c r="A91" s="119" t="s">
        <v>109</v>
      </c>
      <c r="B91" s="213">
        <v>6435095.9343235428</v>
      </c>
      <c r="C91" s="214">
        <v>16368946.742199682</v>
      </c>
      <c r="D91" s="22"/>
      <c r="E91" s="72">
        <f t="shared" ref="E91:E129" si="26">B91*$B$1</f>
        <v>6148228.2014956288</v>
      </c>
      <c r="F91" s="73">
        <f t="shared" ref="F91:F129" si="27">C91*$B$1</f>
        <v>15639241.592713155</v>
      </c>
    </row>
    <row r="92" spans="1:6" ht="15">
      <c r="A92" s="119" t="s">
        <v>52</v>
      </c>
      <c r="B92" s="213">
        <v>6495540.3151662322</v>
      </c>
      <c r="C92" s="214">
        <v>14329582.50781678</v>
      </c>
      <c r="D92" s="22"/>
      <c r="E92" s="72">
        <f t="shared" si="26"/>
        <v>6205978.0549106775</v>
      </c>
      <c r="F92" s="73">
        <f t="shared" si="27"/>
        <v>13690789.413146304</v>
      </c>
    </row>
    <row r="93" spans="1:6" ht="18">
      <c r="A93" s="119" t="s">
        <v>110</v>
      </c>
      <c r="B93" s="213">
        <v>6918223.8307959996</v>
      </c>
      <c r="C93" s="214">
        <v>16150670.177404884</v>
      </c>
      <c r="D93" s="22"/>
      <c r="E93" s="72">
        <f t="shared" si="26"/>
        <v>6609818.9203189164</v>
      </c>
      <c r="F93" s="73">
        <f t="shared" si="27"/>
        <v>15430695.497193597</v>
      </c>
    </row>
    <row r="94" spans="1:6" ht="18">
      <c r="A94" s="119" t="s">
        <v>111</v>
      </c>
      <c r="B94" s="213">
        <v>6431737.3207385</v>
      </c>
      <c r="C94" s="214">
        <v>14846403.111120407</v>
      </c>
      <c r="D94" s="22"/>
      <c r="E94" s="72">
        <f t="shared" si="26"/>
        <v>6145019.3102883743</v>
      </c>
      <c r="F94" s="73">
        <f t="shared" si="27"/>
        <v>14184570.864235014</v>
      </c>
    </row>
    <row r="95" spans="1:6" ht="18">
      <c r="A95" s="119" t="s">
        <v>112</v>
      </c>
      <c r="B95" s="213">
        <v>6458741.8569840342</v>
      </c>
      <c r="C95" s="214">
        <v>16225773.219106108</v>
      </c>
      <c r="D95" s="22"/>
      <c r="E95" s="72">
        <f t="shared" si="26"/>
        <v>6170820.0214211382</v>
      </c>
      <c r="F95" s="73">
        <f t="shared" si="27"/>
        <v>15502450.548511896</v>
      </c>
    </row>
    <row r="96" spans="1:6" ht="18">
      <c r="A96" s="119" t="s">
        <v>113</v>
      </c>
      <c r="B96" s="213">
        <v>5109596.8722837642</v>
      </c>
      <c r="C96" s="214">
        <v>14252858.941110339</v>
      </c>
      <c r="D96" s="22"/>
      <c r="E96" s="72">
        <f t="shared" si="26"/>
        <v>4881818.0659728171</v>
      </c>
      <c r="F96" s="73">
        <f t="shared" si="27"/>
        <v>13617486.077600388</v>
      </c>
    </row>
    <row r="97" spans="1:6" ht="18">
      <c r="A97" s="119" t="s">
        <v>108</v>
      </c>
      <c r="B97" s="213">
        <v>5022744.539117096</v>
      </c>
      <c r="C97" s="214">
        <v>12978060.131008429</v>
      </c>
      <c r="D97" s="22"/>
      <c r="E97" s="72">
        <f t="shared" si="26"/>
        <v>4798837.4904552372</v>
      </c>
      <c r="F97" s="73">
        <f t="shared" si="27"/>
        <v>12399516.046462767</v>
      </c>
    </row>
    <row r="98" spans="1:6" ht="15">
      <c r="A98" s="119" t="s">
        <v>22</v>
      </c>
      <c r="B98" s="213">
        <v>6347309.133793924</v>
      </c>
      <c r="C98" s="214">
        <v>13953358.659529947</v>
      </c>
      <c r="D98" s="22"/>
      <c r="E98" s="72">
        <f t="shared" si="26"/>
        <v>6064354.8158858754</v>
      </c>
      <c r="F98" s="73">
        <f t="shared" si="27"/>
        <v>13331337.106961614</v>
      </c>
    </row>
    <row r="99" spans="1:6" ht="18">
      <c r="A99" s="119" t="s">
        <v>107</v>
      </c>
      <c r="B99" s="213">
        <v>6433822.2364191804</v>
      </c>
      <c r="C99" s="214">
        <v>14827787.379130241</v>
      </c>
      <c r="D99" s="22"/>
      <c r="E99" s="72">
        <f t="shared" si="26"/>
        <v>6147011.2832933655</v>
      </c>
      <c r="F99" s="73">
        <f t="shared" si="27"/>
        <v>14166784.995992871</v>
      </c>
    </row>
    <row r="100" spans="1:6" ht="15">
      <c r="A100" s="119" t="s">
        <v>125</v>
      </c>
      <c r="B100" s="213">
        <v>1628168.8872261771</v>
      </c>
      <c r="C100" s="214">
        <v>2959500.7814867729</v>
      </c>
      <c r="D100" s="22"/>
      <c r="E100" s="72">
        <f t="shared" si="26"/>
        <v>1555587.3558696257</v>
      </c>
      <c r="F100" s="73">
        <f t="shared" si="27"/>
        <v>2827570.3039690671</v>
      </c>
    </row>
    <row r="101" spans="1:6" ht="18">
      <c r="A101" s="119" t="s">
        <v>115</v>
      </c>
      <c r="B101" s="213">
        <v>5483350.2573592402</v>
      </c>
      <c r="C101" s="214">
        <v>13998307.933864264</v>
      </c>
      <c r="D101" s="22"/>
      <c r="E101" s="72">
        <f t="shared" si="26"/>
        <v>5238910.0388008887</v>
      </c>
      <c r="F101" s="73">
        <f t="shared" si="27"/>
        <v>13374282.604421094</v>
      </c>
    </row>
    <row r="102" spans="1:6" ht="18">
      <c r="A102" s="119" t="s">
        <v>116</v>
      </c>
      <c r="B102" s="213">
        <v>7034483.2271660306</v>
      </c>
      <c r="C102" s="214">
        <v>17393936.789974578</v>
      </c>
      <c r="D102" s="22"/>
      <c r="E102" s="72">
        <f t="shared" si="26"/>
        <v>6720895.632577165</v>
      </c>
      <c r="F102" s="73">
        <f t="shared" si="27"/>
        <v>16618538.992829448</v>
      </c>
    </row>
    <row r="103" spans="1:6" ht="18">
      <c r="A103" s="119" t="s">
        <v>117</v>
      </c>
      <c r="B103" s="213">
        <v>6378054.2240608037</v>
      </c>
      <c r="C103" s="214">
        <v>14892731.068026777</v>
      </c>
      <c r="D103" s="22"/>
      <c r="E103" s="72">
        <f t="shared" si="26"/>
        <v>6093729.3322824566</v>
      </c>
      <c r="F103" s="73">
        <f t="shared" si="27"/>
        <v>14228833.584492248</v>
      </c>
    </row>
    <row r="104" spans="1:6" ht="18">
      <c r="A104" s="119" t="s">
        <v>118</v>
      </c>
      <c r="B104" s="213">
        <v>5296830.2020667931</v>
      </c>
      <c r="C104" s="214">
        <v>13329446.507775456</v>
      </c>
      <c r="D104" s="22"/>
      <c r="E104" s="72">
        <f t="shared" si="26"/>
        <v>5060704.7912338851</v>
      </c>
      <c r="F104" s="73">
        <f t="shared" si="27"/>
        <v>12735238.101473201</v>
      </c>
    </row>
    <row r="105" spans="1:6" ht="18">
      <c r="A105" s="119" t="s">
        <v>119</v>
      </c>
      <c r="B105" s="213">
        <v>7195906.6431992687</v>
      </c>
      <c r="C105" s="214">
        <v>16900403.853182528</v>
      </c>
      <c r="D105" s="22"/>
      <c r="E105" s="72">
        <f t="shared" si="26"/>
        <v>6875123.0145721538</v>
      </c>
      <c r="F105" s="73">
        <f t="shared" si="27"/>
        <v>16147007.07608409</v>
      </c>
    </row>
    <row r="106" spans="1:6" ht="18">
      <c r="A106" s="119" t="s">
        <v>120</v>
      </c>
      <c r="B106" s="213">
        <v>7523871.1792281894</v>
      </c>
      <c r="C106" s="214">
        <v>17381216.727003243</v>
      </c>
      <c r="D106" s="22"/>
      <c r="E106" s="72">
        <f t="shared" si="26"/>
        <v>7188467.3423153274</v>
      </c>
      <c r="F106" s="73">
        <f t="shared" si="27"/>
        <v>16606385.972783852</v>
      </c>
    </row>
    <row r="107" spans="1:6" ht="18">
      <c r="A107" s="119" t="s">
        <v>121</v>
      </c>
      <c r="B107" s="213">
        <v>5603001.2466933262</v>
      </c>
      <c r="C107" s="214">
        <v>13669949.478004877</v>
      </c>
      <c r="D107" s="22"/>
      <c r="E107" s="72">
        <f t="shared" si="26"/>
        <v>5353227.151470012</v>
      </c>
      <c r="F107" s="73">
        <f t="shared" si="27"/>
        <v>13060561.917252121</v>
      </c>
    </row>
    <row r="108" spans="1:6" ht="18">
      <c r="A108" s="119" t="s">
        <v>114</v>
      </c>
      <c r="B108" s="213">
        <v>7034483.2271660306</v>
      </c>
      <c r="C108" s="214">
        <v>17393936.789974578</v>
      </c>
      <c r="D108" s="22"/>
      <c r="E108" s="72">
        <f t="shared" si="26"/>
        <v>6720895.632577165</v>
      </c>
      <c r="F108" s="73">
        <f t="shared" si="27"/>
        <v>16618538.992829448</v>
      </c>
    </row>
    <row r="109" spans="1:6" ht="18">
      <c r="A109" s="119" t="s">
        <v>122</v>
      </c>
      <c r="B109" s="213">
        <v>6529704.7451199666</v>
      </c>
      <c r="C109" s="214">
        <v>15341851.953194443</v>
      </c>
      <c r="D109" s="22"/>
      <c r="E109" s="72">
        <f t="shared" si="26"/>
        <v>6238619.4815301634</v>
      </c>
      <c r="F109" s="73">
        <f t="shared" si="27"/>
        <v>14657933.277837968</v>
      </c>
    </row>
    <row r="110" spans="1:6" ht="18">
      <c r="A110" s="119" t="s">
        <v>123</v>
      </c>
      <c r="B110" s="213">
        <v>7034483.2271660306</v>
      </c>
      <c r="C110" s="214">
        <v>17393936.789974578</v>
      </c>
      <c r="D110" s="22"/>
      <c r="E110" s="72">
        <f t="shared" si="26"/>
        <v>6720895.632577165</v>
      </c>
      <c r="F110" s="73">
        <f t="shared" si="27"/>
        <v>16618538.992829448</v>
      </c>
    </row>
    <row r="111" spans="1:6" ht="15">
      <c r="A111" s="119" t="s">
        <v>12</v>
      </c>
      <c r="B111" s="213">
        <v>6759240.1771117244</v>
      </c>
      <c r="C111" s="214">
        <v>14882918.444382165</v>
      </c>
      <c r="D111" s="22"/>
      <c r="E111" s="72">
        <f t="shared" si="26"/>
        <v>6457922.5394204035</v>
      </c>
      <c r="F111" s="73">
        <f t="shared" si="27"/>
        <v>14219458.39412396</v>
      </c>
    </row>
    <row r="112" spans="1:6" ht="18">
      <c r="A112" s="119" t="s">
        <v>124</v>
      </c>
      <c r="B112" s="213">
        <v>5244173.1884626932</v>
      </c>
      <c r="C112" s="214">
        <v>12944605.054311765</v>
      </c>
      <c r="D112" s="22"/>
      <c r="E112" s="72">
        <f t="shared" si="26"/>
        <v>5010395.1549283154</v>
      </c>
      <c r="F112" s="73">
        <f t="shared" si="27"/>
        <v>12367552.351107035</v>
      </c>
    </row>
    <row r="113" spans="1:6" ht="18">
      <c r="A113" s="119" t="s">
        <v>126</v>
      </c>
      <c r="B113" s="213">
        <v>7034483.2271660306</v>
      </c>
      <c r="C113" s="214">
        <v>17393936.789974578</v>
      </c>
      <c r="D113" s="22"/>
      <c r="E113" s="72">
        <f t="shared" si="26"/>
        <v>6720895.632577165</v>
      </c>
      <c r="F113" s="73">
        <f t="shared" si="27"/>
        <v>16618538.992829448</v>
      </c>
    </row>
    <row r="114" spans="1:6" ht="18">
      <c r="A114" s="119" t="s">
        <v>127</v>
      </c>
      <c r="B114" s="213">
        <v>5928396.2288355576</v>
      </c>
      <c r="C114" s="214">
        <v>15070379.79518339</v>
      </c>
      <c r="D114" s="22"/>
      <c r="E114" s="72">
        <f t="shared" si="26"/>
        <v>5664116.4725073576</v>
      </c>
      <c r="F114" s="73">
        <f t="shared" si="27"/>
        <v>14398562.97553961</v>
      </c>
    </row>
    <row r="115" spans="1:6" ht="18">
      <c r="A115" s="119" t="s">
        <v>128</v>
      </c>
      <c r="B115" s="213">
        <v>7298294.4396212567</v>
      </c>
      <c r="C115" s="214">
        <v>17740722.699756637</v>
      </c>
      <c r="D115" s="22"/>
      <c r="E115" s="72">
        <f t="shared" si="26"/>
        <v>6972946.5037439326</v>
      </c>
      <c r="F115" s="73">
        <f t="shared" si="27"/>
        <v>16949865.663350563</v>
      </c>
    </row>
    <row r="116" spans="1:6" ht="18">
      <c r="A116" s="119" t="s">
        <v>129</v>
      </c>
      <c r="B116" s="213">
        <v>6916460.1024836954</v>
      </c>
      <c r="C116" s="214">
        <v>16878512.145067122</v>
      </c>
      <c r="D116" s="125"/>
      <c r="E116" s="126">
        <f t="shared" si="26"/>
        <v>6608133.8165908353</v>
      </c>
      <c r="F116" s="127">
        <f t="shared" si="27"/>
        <v>16126091.270230109</v>
      </c>
    </row>
    <row r="117" spans="1:6" ht="18">
      <c r="A117" s="119" t="s">
        <v>130</v>
      </c>
      <c r="B117" s="213">
        <v>70344832.271660298</v>
      </c>
      <c r="C117" s="214">
        <v>179874644.94892585</v>
      </c>
      <c r="D117" s="125"/>
      <c r="E117" s="126">
        <f t="shared" si="26"/>
        <v>67208956.325771645</v>
      </c>
      <c r="F117" s="127">
        <f t="shared" si="27"/>
        <v>171856080.48363188</v>
      </c>
    </row>
    <row r="118" spans="1:6" ht="18">
      <c r="A118" s="119" t="s">
        <v>131</v>
      </c>
      <c r="B118" s="213">
        <v>42206899.362996176</v>
      </c>
      <c r="C118" s="214">
        <v>111613104.57836628</v>
      </c>
      <c r="D118" s="125"/>
      <c r="E118" s="126">
        <f t="shared" si="26"/>
        <v>40325373.795462981</v>
      </c>
      <c r="F118" s="127">
        <f t="shared" si="27"/>
        <v>106637545.76913361</v>
      </c>
    </row>
    <row r="119" spans="1:6" ht="18">
      <c r="A119" s="119" t="s">
        <v>132</v>
      </c>
      <c r="B119" s="213">
        <v>70344832.271660298</v>
      </c>
      <c r="C119" s="214">
        <v>192388720.29271966</v>
      </c>
      <c r="D119" s="125"/>
      <c r="E119" s="126">
        <f t="shared" si="26"/>
        <v>67208956.325771645</v>
      </c>
      <c r="F119" s="127">
        <f t="shared" si="27"/>
        <v>183812295.54702738</v>
      </c>
    </row>
    <row r="120" spans="1:6" ht="18">
      <c r="A120" s="119" t="s">
        <v>133</v>
      </c>
      <c r="B120" s="213">
        <v>70344832.271660298</v>
      </c>
      <c r="C120" s="214">
        <v>198983335.75512904</v>
      </c>
      <c r="D120" s="125"/>
      <c r="E120" s="126">
        <f t="shared" si="26"/>
        <v>67208956.325771645</v>
      </c>
      <c r="F120" s="127">
        <f t="shared" si="27"/>
        <v>190112932.11527872</v>
      </c>
    </row>
    <row r="121" spans="1:6" ht="18">
      <c r="A121" s="119" t="s">
        <v>134</v>
      </c>
      <c r="B121" s="213">
        <v>49241382.59016221</v>
      </c>
      <c r="C121" s="214">
        <v>144069827.60804108</v>
      </c>
      <c r="D121" s="22"/>
      <c r="E121" s="72">
        <f t="shared" si="26"/>
        <v>47046269.428040147</v>
      </c>
      <c r="F121" s="73">
        <f t="shared" si="27"/>
        <v>137647392.69228691</v>
      </c>
    </row>
    <row r="122" spans="1:6" ht="18">
      <c r="A122" s="119" t="s">
        <v>135</v>
      </c>
      <c r="B122" s="213">
        <v>5095345.889529299</v>
      </c>
      <c r="C122" s="214">
        <v>12830976.858465051</v>
      </c>
      <c r="D122" s="22"/>
      <c r="E122" s="72">
        <f t="shared" si="26"/>
        <v>4868202.3724440392</v>
      </c>
      <c r="F122" s="73">
        <f t="shared" si="27"/>
        <v>12258989.544068901</v>
      </c>
    </row>
    <row r="123" spans="1:6" ht="15">
      <c r="A123" s="119" t="s">
        <v>11</v>
      </c>
      <c r="B123" s="213">
        <v>336062.24178091018</v>
      </c>
      <c r="C123" s="214">
        <v>752653.66531728394</v>
      </c>
      <c r="D123" s="22"/>
      <c r="E123" s="72">
        <f t="shared" si="26"/>
        <v>321081.0489016326</v>
      </c>
      <c r="F123" s="73">
        <f t="shared" si="27"/>
        <v>719101.39930947567</v>
      </c>
    </row>
    <row r="124" spans="1:6" ht="18">
      <c r="A124" s="119" t="s">
        <v>136</v>
      </c>
      <c r="B124" s="213">
        <v>7156786.0122801755</v>
      </c>
      <c r="C124" s="214">
        <v>17286311.026394729</v>
      </c>
      <c r="D124" s="22"/>
      <c r="E124" s="72">
        <f t="shared" si="26"/>
        <v>6837746.3276149053</v>
      </c>
      <c r="F124" s="73">
        <f t="shared" si="27"/>
        <v>16515711.037877027</v>
      </c>
    </row>
    <row r="125" spans="1:6" ht="18">
      <c r="A125" s="119" t="s">
        <v>137</v>
      </c>
      <c r="B125" s="213">
        <v>4594343.9411226586</v>
      </c>
      <c r="C125" s="214">
        <v>12176909.529031537</v>
      </c>
      <c r="D125" s="22"/>
      <c r="E125" s="72">
        <f t="shared" si="26"/>
        <v>4389534.4023570074</v>
      </c>
      <c r="F125" s="73">
        <f t="shared" si="27"/>
        <v>11634079.637279332</v>
      </c>
    </row>
    <row r="126" spans="1:6" ht="18">
      <c r="A126" s="119" t="s">
        <v>138</v>
      </c>
      <c r="B126" s="213">
        <v>7034483.2271660306</v>
      </c>
      <c r="C126" s="214">
        <v>17393936.789974578</v>
      </c>
      <c r="D126" s="22"/>
      <c r="E126" s="72">
        <f t="shared" si="26"/>
        <v>6720895.632577165</v>
      </c>
      <c r="F126" s="73">
        <f t="shared" si="27"/>
        <v>16618538.992829448</v>
      </c>
    </row>
    <row r="127" spans="1:6" ht="18">
      <c r="A127" s="119" t="s">
        <v>139</v>
      </c>
      <c r="B127" s="213">
        <v>5842353.9602551889</v>
      </c>
      <c r="C127" s="214">
        <v>14737175.276855361</v>
      </c>
      <c r="D127" s="22"/>
      <c r="E127" s="72">
        <f t="shared" si="26"/>
        <v>5581909.8500101138</v>
      </c>
      <c r="F127" s="73">
        <f t="shared" si="27"/>
        <v>14080212.256706774</v>
      </c>
    </row>
    <row r="128" spans="1:6" ht="18">
      <c r="A128" s="119" t="s">
        <v>140</v>
      </c>
      <c r="B128" s="213">
        <v>7034483.2271660306</v>
      </c>
      <c r="C128" s="214">
        <v>17393936.789974578</v>
      </c>
      <c r="D128" s="22"/>
      <c r="E128" s="72">
        <f t="shared" si="26"/>
        <v>6720895.632577165</v>
      </c>
      <c r="F128" s="73">
        <f t="shared" si="27"/>
        <v>16618538.992829448</v>
      </c>
    </row>
    <row r="129" spans="1:6" ht="18">
      <c r="A129" s="119" t="s">
        <v>141</v>
      </c>
      <c r="B129" s="213">
        <v>6489430.7532197479</v>
      </c>
      <c r="C129" s="214">
        <v>15165317.656927876</v>
      </c>
      <c r="D129" s="22"/>
      <c r="E129" s="72">
        <f t="shared" si="26"/>
        <v>6200140.8488392336</v>
      </c>
      <c r="F129" s="73">
        <f t="shared" si="27"/>
        <v>14489268.637883166</v>
      </c>
    </row>
    <row r="130" spans="1:6" ht="15">
      <c r="A130" s="113" t="s">
        <v>10</v>
      </c>
      <c r="B130" s="215"/>
      <c r="C130" s="216"/>
      <c r="D130" s="22"/>
      <c r="E130" s="221"/>
      <c r="F130" s="222"/>
    </row>
    <row r="131" spans="1:6" ht="15">
      <c r="A131" s="116" t="s">
        <v>75</v>
      </c>
      <c r="B131" s="213">
        <v>3962350.172020054</v>
      </c>
      <c r="C131" s="214">
        <v>7984681.6986157782</v>
      </c>
      <c r="D131" s="22"/>
      <c r="E131" s="72">
        <f t="shared" ref="E131:E134" si="28">B131*$B$1</f>
        <v>3785714.046915079</v>
      </c>
      <c r="F131" s="73">
        <f t="shared" ref="F131:F134" si="29">C131*$B$1</f>
        <v>7628735.5620528227</v>
      </c>
    </row>
    <row r="132" spans="1:6" ht="15">
      <c r="A132" s="116" t="s">
        <v>169</v>
      </c>
      <c r="B132" s="213">
        <v>808896.89126154571</v>
      </c>
      <c r="C132" s="214">
        <v>4138202.1103397449</v>
      </c>
      <c r="D132" s="22"/>
      <c r="E132" s="72">
        <f t="shared" si="28"/>
        <v>772837.37953770999</v>
      </c>
      <c r="F132" s="73">
        <f t="shared" si="29"/>
        <v>3953726.7475024941</v>
      </c>
    </row>
    <row r="133" spans="1:6" ht="15">
      <c r="A133" s="116" t="s">
        <v>170</v>
      </c>
      <c r="B133" s="213">
        <v>808896.89126154571</v>
      </c>
      <c r="C133" s="214">
        <v>4138202.1103397449</v>
      </c>
      <c r="D133" s="22"/>
      <c r="E133" s="72">
        <f t="shared" si="28"/>
        <v>772837.37953770999</v>
      </c>
      <c r="F133" s="73">
        <f t="shared" si="29"/>
        <v>3953726.7475024941</v>
      </c>
    </row>
    <row r="134" spans="1:6" ht="15">
      <c r="A134" s="116" t="s">
        <v>76</v>
      </c>
      <c r="B134" s="213">
        <v>1817878.2069391841</v>
      </c>
      <c r="C134" s="214">
        <v>8024081.7958266493</v>
      </c>
      <c r="D134" s="22"/>
      <c r="E134" s="72">
        <f t="shared" si="28"/>
        <v>1736839.6948324121</v>
      </c>
      <c r="F134" s="73">
        <f t="shared" si="29"/>
        <v>7666379.2570786392</v>
      </c>
    </row>
    <row r="135" spans="1:6" ht="15">
      <c r="A135" s="113" t="s">
        <v>171</v>
      </c>
      <c r="B135" s="215"/>
      <c r="C135" s="216"/>
      <c r="D135" s="22"/>
      <c r="E135" s="221"/>
      <c r="F135" s="222"/>
    </row>
    <row r="136" spans="1:6" ht="15">
      <c r="A136" s="116" t="s">
        <v>77</v>
      </c>
      <c r="B136" s="213">
        <v>10978712.503932603</v>
      </c>
      <c r="C136" s="214">
        <v>27164478.630022753</v>
      </c>
      <c r="D136" s="22"/>
      <c r="E136" s="72">
        <f t="shared" ref="E136:E139" si="30">B136*$B$1</f>
        <v>10489296.588845132</v>
      </c>
      <c r="F136" s="73">
        <f t="shared" ref="F136:F139" si="31">C136*$B$1</f>
        <v>25953523.505564906</v>
      </c>
    </row>
    <row r="137" spans="1:6" ht="15">
      <c r="A137" s="116" t="s">
        <v>78</v>
      </c>
      <c r="B137" s="213">
        <v>5104915.1203695582</v>
      </c>
      <c r="C137" s="214">
        <v>13854023.019398171</v>
      </c>
      <c r="D137" s="22"/>
      <c r="E137" s="72">
        <f t="shared" si="30"/>
        <v>4877345.0201246897</v>
      </c>
      <c r="F137" s="73">
        <f t="shared" si="31"/>
        <v>13236429.713147288</v>
      </c>
    </row>
    <row r="138" spans="1:6" ht="15">
      <c r="A138" s="116" t="s">
        <v>79</v>
      </c>
      <c r="B138" s="213">
        <v>5104915.1203695582</v>
      </c>
      <c r="C138" s="214">
        <v>13854023.019398171</v>
      </c>
      <c r="D138" s="22"/>
      <c r="E138" s="72">
        <f t="shared" si="30"/>
        <v>4877345.0201246897</v>
      </c>
      <c r="F138" s="73">
        <f t="shared" si="31"/>
        <v>13236429.713147288</v>
      </c>
    </row>
    <row r="139" spans="1:6" ht="15">
      <c r="A139" s="116" t="s">
        <v>80</v>
      </c>
      <c r="B139" s="217">
        <v>5104915.1203695582</v>
      </c>
      <c r="C139" s="218">
        <v>14927568.59603554</v>
      </c>
      <c r="D139" s="22"/>
      <c r="E139" s="107">
        <f t="shared" si="30"/>
        <v>4877345.0201246897</v>
      </c>
      <c r="F139" s="108">
        <f t="shared" si="31"/>
        <v>14262118.103380525</v>
      </c>
    </row>
    <row r="140" spans="1:6" ht="15">
      <c r="A140" s="96"/>
      <c r="B140" s="219"/>
      <c r="C140" s="219"/>
      <c r="E140" s="101"/>
      <c r="F140" s="101"/>
    </row>
    <row r="141" spans="1:6" ht="15.75" thickBot="1">
      <c r="A141" s="102" t="s">
        <v>14</v>
      </c>
      <c r="B141" s="220">
        <f>SUM(B10:B139)</f>
        <v>1168490096.1622159</v>
      </c>
      <c r="C141" s="220">
        <f>SUM(C10:C139)</f>
        <v>2512127752.2677684</v>
      </c>
      <c r="E141" s="220">
        <f>SUM(E10:E139)</f>
        <v>1116400413.5624545</v>
      </c>
      <c r="F141" s="220">
        <f>SUM(F10:F139)</f>
        <v>2400140549.5559411</v>
      </c>
    </row>
    <row r="142" spans="1:6" ht="15.75" thickTop="1"/>
    <row r="143" spans="1:6" ht="14.1" customHeight="1">
      <c r="A143" s="122" t="s">
        <v>21</v>
      </c>
      <c r="B143" s="123"/>
      <c r="C143" s="123"/>
      <c r="D143" s="123"/>
    </row>
    <row r="144" spans="1:6" ht="14.1" customHeight="1">
      <c r="A144" s="212" t="s">
        <v>268</v>
      </c>
      <c r="B144" s="121"/>
      <c r="C144" s="121"/>
      <c r="D144" s="121"/>
    </row>
    <row r="145" spans="1:6" ht="14.1" customHeight="1">
      <c r="A145" s="124" t="s">
        <v>97</v>
      </c>
      <c r="B145" s="124"/>
      <c r="C145" s="124"/>
      <c r="D145" s="124"/>
      <c r="E145" s="112"/>
    </row>
    <row r="146" spans="1:6" ht="14.1" customHeight="1">
      <c r="A146" s="124" t="s">
        <v>183</v>
      </c>
      <c r="B146" s="124"/>
      <c r="C146" s="124"/>
      <c r="D146" s="124"/>
      <c r="E146" s="112"/>
    </row>
    <row r="149" spans="1:6" ht="14.1" customHeight="1">
      <c r="A149" s="120" t="s">
        <v>24</v>
      </c>
      <c r="B149" s="165">
        <f>B141-' (S5.1 - Combined)'!D154</f>
        <v>0</v>
      </c>
      <c r="C149" s="165">
        <f>C141-' (S5.1 - Combined)'!K154</f>
        <v>0</v>
      </c>
      <c r="E149" s="111">
        <f>E141/B141</f>
        <v>0.95542137432671048</v>
      </c>
      <c r="F149" s="111">
        <f>F141/C141</f>
        <v>0.95542137432671037</v>
      </c>
    </row>
  </sheetData>
  <mergeCells count="1">
    <mergeCell ref="E8:F8"/>
  </mergeCells>
  <pageMargins left="1" right="1" top="1" bottom="0.5" header="0.5" footer="0.5"/>
  <pageSetup scale="65" fitToHeight="3" orientation="portrait" r:id="rId1"/>
  <headerFooter scaleWithDoc="0">
    <oddHeader>&amp;L&amp;"Times New Roman,Bold"&amp;14Section 3&amp;"Times New Roman,Regular"
&amp;"Times New Roman,Italic"&amp;12Calculation of Current and Future Jurisdictional Dismantlement Costs</oddHeader>
  </headerFooter>
  <rowBreaks count="2" manualBreakCount="2">
    <brk id="72" max="5" man="1"/>
    <brk id="12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9"/>
  <sheetViews>
    <sheetView view="pageBreakPreview" zoomScale="80" zoomScaleNormal="80" zoomScaleSheetLayoutView="80" zoomScalePageLayoutView="80" workbookViewId="0"/>
  </sheetViews>
  <sheetFormatPr defaultColWidth="8.85546875" defaultRowHeight="14.1" customHeight="1"/>
  <cols>
    <col min="1" max="1" width="33.140625" style="20" customWidth="1"/>
    <col min="2" max="2" width="20.5703125" style="20" bestFit="1" customWidth="1"/>
    <col min="3" max="3" width="21.42578125" style="20" bestFit="1" customWidth="1"/>
    <col min="4" max="4" width="3" style="20" customWidth="1"/>
    <col min="5" max="6" width="21.42578125" style="20" bestFit="1" customWidth="1"/>
    <col min="7" max="16384" width="8.85546875" style="20"/>
  </cols>
  <sheetData>
    <row r="1" spans="1:6" ht="14.1" customHeight="1">
      <c r="A1" s="273" t="s">
        <v>297</v>
      </c>
      <c r="B1" s="225">
        <v>0.95518524676878269</v>
      </c>
    </row>
    <row r="2" spans="1:6" ht="14.1" customHeight="1">
      <c r="A2" s="273" t="s">
        <v>294</v>
      </c>
      <c r="B2" s="255"/>
    </row>
    <row r="3" spans="1:6" ht="14.1" customHeight="1">
      <c r="A3" s="254"/>
      <c r="B3" s="255"/>
    </row>
    <row r="4" spans="1:6" ht="14.1" customHeight="1">
      <c r="A4" s="254"/>
      <c r="B4" s="255"/>
    </row>
    <row r="5" spans="1:6" ht="14.1" customHeight="1">
      <c r="A5" s="254"/>
      <c r="B5" s="255"/>
    </row>
    <row r="6" spans="1:6" ht="14.1" customHeight="1">
      <c r="A6" s="254"/>
      <c r="B6" s="255"/>
    </row>
    <row r="7" spans="1:6" ht="14.1" customHeight="1">
      <c r="A7" s="254"/>
      <c r="B7" s="255"/>
    </row>
    <row r="8" spans="1:6" ht="14.1" customHeight="1">
      <c r="E8" s="260" t="s">
        <v>44</v>
      </c>
      <c r="F8" s="261"/>
    </row>
    <row r="9" spans="1:6" s="21" customFormat="1" ht="28.5">
      <c r="A9" s="1"/>
      <c r="B9" s="55" t="s">
        <v>264</v>
      </c>
      <c r="C9" s="55" t="s">
        <v>55</v>
      </c>
      <c r="E9" s="55" t="s">
        <v>264</v>
      </c>
      <c r="F9" s="55" t="s">
        <v>55</v>
      </c>
    </row>
    <row r="10" spans="1:6" ht="15">
      <c r="A10" s="113" t="s">
        <v>4</v>
      </c>
      <c r="B10" s="114"/>
      <c r="C10" s="115"/>
      <c r="D10" s="22"/>
      <c r="E10" s="103"/>
      <c r="F10" s="104"/>
    </row>
    <row r="11" spans="1:6" ht="15">
      <c r="A11" s="116" t="s">
        <v>144</v>
      </c>
      <c r="B11" s="117">
        <v>7559033.9220173582</v>
      </c>
      <c r="C11" s="118">
        <v>18533651.43592741</v>
      </c>
      <c r="D11" s="22"/>
      <c r="E11" s="105">
        <f>B11*$B$1</f>
        <v>7220277.6821357496</v>
      </c>
      <c r="F11" s="106">
        <f>C11*$B$1</f>
        <v>17703070.420352928</v>
      </c>
    </row>
    <row r="12" spans="1:6" ht="15">
      <c r="A12" s="116" t="s">
        <v>145</v>
      </c>
      <c r="B12" s="213">
        <v>5782067.6673398977</v>
      </c>
      <c r="C12" s="214">
        <v>18596298.426212836</v>
      </c>
      <c r="D12" s="223"/>
      <c r="E12" s="72">
        <f>B12*$B$1</f>
        <v>5522945.7316618599</v>
      </c>
      <c r="F12" s="73">
        <f>C12*$B$1</f>
        <v>17762909.901228033</v>
      </c>
    </row>
    <row r="13" spans="1:6" ht="15">
      <c r="A13" s="113" t="s">
        <v>89</v>
      </c>
      <c r="B13" s="215"/>
      <c r="C13" s="216"/>
      <c r="D13" s="223"/>
      <c r="E13" s="221"/>
      <c r="F13" s="222"/>
    </row>
    <row r="14" spans="1:6" ht="15">
      <c r="A14" s="116" t="s">
        <v>146</v>
      </c>
      <c r="B14" s="213">
        <v>16746637</v>
      </c>
      <c r="C14" s="214">
        <v>16746636.999999998</v>
      </c>
      <c r="D14" s="223"/>
      <c r="E14" s="72">
        <f t="shared" ref="E14:F21" si="0">B14*$B$1</f>
        <v>15996140.595392227</v>
      </c>
      <c r="F14" s="73">
        <f t="shared" si="0"/>
        <v>15996140.595392225</v>
      </c>
    </row>
    <row r="15" spans="1:6" ht="15">
      <c r="A15" s="116" t="s">
        <v>147</v>
      </c>
      <c r="B15" s="213">
        <v>1939733.2099376183</v>
      </c>
      <c r="C15" s="214">
        <v>2221807.31870843</v>
      </c>
      <c r="D15" s="223"/>
      <c r="E15" s="72">
        <f t="shared" si="0"/>
        <v>1852804.5447998669</v>
      </c>
      <c r="F15" s="73">
        <f t="shared" si="0"/>
        <v>2122237.5719931992</v>
      </c>
    </row>
    <row r="16" spans="1:6" ht="15">
      <c r="A16" s="116" t="s">
        <v>148</v>
      </c>
      <c r="B16" s="213">
        <v>23315369.829920441</v>
      </c>
      <c r="C16" s="214">
        <v>80482964.818412527</v>
      </c>
      <c r="D16" s="223"/>
      <c r="E16" s="72">
        <f t="shared" si="0"/>
        <v>22270497.284497987</v>
      </c>
      <c r="F16" s="73">
        <f t="shared" si="0"/>
        <v>76876140.610758632</v>
      </c>
    </row>
    <row r="17" spans="1:6" ht="15">
      <c r="A17" s="116" t="s">
        <v>149</v>
      </c>
      <c r="B17" s="213">
        <v>2516185.8758674599</v>
      </c>
      <c r="C17" s="214">
        <v>2679288.2255710838</v>
      </c>
      <c r="D17" s="223"/>
      <c r="E17" s="72">
        <f t="shared" si="0"/>
        <v>2403423.6267565852</v>
      </c>
      <c r="F17" s="73">
        <f t="shared" si="0"/>
        <v>2559216.5849068095</v>
      </c>
    </row>
    <row r="18" spans="1:6" ht="15">
      <c r="A18" s="116" t="s">
        <v>150</v>
      </c>
      <c r="B18" s="213">
        <v>2518436.1286326116</v>
      </c>
      <c r="C18" s="214">
        <v>2881216.5747553292</v>
      </c>
      <c r="D18" s="223"/>
      <c r="E18" s="72">
        <f t="shared" si="0"/>
        <v>2405573.0349993589</v>
      </c>
      <c r="F18" s="73">
        <f t="shared" si="0"/>
        <v>2752095.5649519758</v>
      </c>
    </row>
    <row r="19" spans="1:6" ht="15">
      <c r="A19" s="116" t="s">
        <v>151</v>
      </c>
      <c r="B19" s="213">
        <v>7102376.2025314905</v>
      </c>
      <c r="C19" s="214">
        <v>11383768.093557321</v>
      </c>
      <c r="D19" s="223"/>
      <c r="E19" s="72">
        <f t="shared" si="0"/>
        <v>6784084.9656597711</v>
      </c>
      <c r="F19" s="73">
        <f t="shared" si="0"/>
        <v>10873607.335603144</v>
      </c>
    </row>
    <row r="20" spans="1:6" ht="15">
      <c r="A20" s="116" t="s">
        <v>152</v>
      </c>
      <c r="B20" s="213">
        <v>8025435.7221681979</v>
      </c>
      <c r="C20" s="214">
        <v>15063415.738528151</v>
      </c>
      <c r="D20" s="223"/>
      <c r="E20" s="72">
        <f t="shared" si="0"/>
        <v>7665777.8007062338</v>
      </c>
      <c r="F20" s="73">
        <f t="shared" si="0"/>
        <v>14388352.479386777</v>
      </c>
    </row>
    <row r="21" spans="1:6" ht="18">
      <c r="A21" s="116" t="s">
        <v>173</v>
      </c>
      <c r="B21" s="213">
        <v>1293106.3685451066</v>
      </c>
      <c r="C21" s="214">
        <v>7896585.4544273429</v>
      </c>
      <c r="D21" s="223"/>
      <c r="E21" s="72">
        <f t="shared" si="0"/>
        <v>1235156.1257370422</v>
      </c>
      <c r="F21" s="73">
        <f t="shared" si="0"/>
        <v>7542701.9259179616</v>
      </c>
    </row>
    <row r="22" spans="1:6" ht="15">
      <c r="A22" s="113" t="s">
        <v>82</v>
      </c>
      <c r="B22" s="215"/>
      <c r="C22" s="216"/>
      <c r="D22" s="223"/>
      <c r="E22" s="221"/>
      <c r="F22" s="222"/>
    </row>
    <row r="23" spans="1:6" ht="18">
      <c r="A23" s="116" t="s">
        <v>174</v>
      </c>
      <c r="B23" s="213">
        <v>3017088.8289475227</v>
      </c>
      <c r="C23" s="214">
        <v>10417948.228329543</v>
      </c>
      <c r="D23" s="223"/>
      <c r="E23" s="72">
        <f t="shared" ref="E23:F24" si="1">B23*$B$1</f>
        <v>2881878.7376015768</v>
      </c>
      <c r="F23" s="73">
        <f t="shared" si="1"/>
        <v>9951070.4493013564</v>
      </c>
    </row>
    <row r="24" spans="1:6" ht="18">
      <c r="A24" s="116" t="s">
        <v>175</v>
      </c>
      <c r="B24" s="213">
        <v>2523687.7699590614</v>
      </c>
      <c r="C24" s="214">
        <v>13563270.938471358</v>
      </c>
      <c r="D24" s="223"/>
      <c r="E24" s="72">
        <f t="shared" si="1"/>
        <v>2410589.325315705</v>
      </c>
      <c r="F24" s="73">
        <f t="shared" si="1"/>
        <v>12955436.298355624</v>
      </c>
    </row>
    <row r="25" spans="1:6" ht="15">
      <c r="A25" s="113" t="s">
        <v>90</v>
      </c>
      <c r="B25" s="215"/>
      <c r="C25" s="216"/>
      <c r="D25" s="223"/>
      <c r="E25" s="221"/>
      <c r="F25" s="222"/>
    </row>
    <row r="26" spans="1:6" ht="18">
      <c r="A26" s="116" t="s">
        <v>176</v>
      </c>
      <c r="B26" s="213">
        <v>19237400</v>
      </c>
      <c r="C26" s="214">
        <v>19237400</v>
      </c>
      <c r="D26" s="223"/>
      <c r="E26" s="72">
        <f t="shared" ref="E26:F30" si="2">B26*$B$1</f>
        <v>18375280.666189779</v>
      </c>
      <c r="F26" s="73">
        <f t="shared" si="2"/>
        <v>18375280.666189779</v>
      </c>
    </row>
    <row r="27" spans="1:6" ht="18">
      <c r="A27" s="116" t="s">
        <v>177</v>
      </c>
      <c r="B27" s="213">
        <v>2274520.2100055451</v>
      </c>
      <c r="C27" s="214">
        <v>4744717.9805709813</v>
      </c>
      <c r="D27" s="223"/>
      <c r="E27" s="72">
        <f t="shared" si="2"/>
        <v>2172588.1480747298</v>
      </c>
      <c r="F27" s="73">
        <f t="shared" si="2"/>
        <v>4532084.6151199732</v>
      </c>
    </row>
    <row r="28" spans="1:6" ht="18">
      <c r="A28" s="116" t="s">
        <v>178</v>
      </c>
      <c r="B28" s="213">
        <v>4862636.1879218444</v>
      </c>
      <c r="C28" s="214">
        <v>10046108.862271527</v>
      </c>
      <c r="D28" s="223"/>
      <c r="E28" s="72">
        <f t="shared" si="2"/>
        <v>4644718.3471069401</v>
      </c>
      <c r="F28" s="73">
        <f t="shared" si="2"/>
        <v>9595894.9726748839</v>
      </c>
    </row>
    <row r="29" spans="1:6" ht="18">
      <c r="A29" s="116" t="s">
        <v>179</v>
      </c>
      <c r="B29" s="213">
        <v>2787484.5786721101</v>
      </c>
      <c r="C29" s="214">
        <v>6734784.3145664148</v>
      </c>
      <c r="D29" s="223"/>
      <c r="E29" s="72">
        <f t="shared" si="2"/>
        <v>2662564.1451430959</v>
      </c>
      <c r="F29" s="73">
        <f t="shared" si="2"/>
        <v>6432966.6174436482</v>
      </c>
    </row>
    <row r="30" spans="1:6" ht="18">
      <c r="A30" s="116" t="s">
        <v>182</v>
      </c>
      <c r="B30" s="213">
        <v>2792475.3574199802</v>
      </c>
      <c r="C30" s="214">
        <v>6745975.9163511675</v>
      </c>
      <c r="D30" s="223"/>
      <c r="E30" s="72">
        <f t="shared" si="2"/>
        <v>2667331.2633729484</v>
      </c>
      <c r="F30" s="73">
        <f t="shared" si="2"/>
        <v>6443656.6703561544</v>
      </c>
    </row>
    <row r="31" spans="1:6" ht="15">
      <c r="A31" s="113" t="s">
        <v>53</v>
      </c>
      <c r="B31" s="215"/>
      <c r="C31" s="216"/>
      <c r="D31" s="223"/>
      <c r="E31" s="221"/>
      <c r="F31" s="222"/>
    </row>
    <row r="32" spans="1:6" ht="15">
      <c r="A32" s="116" t="s">
        <v>61</v>
      </c>
      <c r="B32" s="213">
        <v>16065755.162365254</v>
      </c>
      <c r="C32" s="214">
        <v>29035287.000647798</v>
      </c>
      <c r="D32" s="223"/>
      <c r="E32" s="72">
        <f t="shared" ref="E32:F35" si="3">B32*$B$1</f>
        <v>15345772.3092907</v>
      </c>
      <c r="F32" s="73">
        <f t="shared" si="3"/>
        <v>27734077.778716195</v>
      </c>
    </row>
    <row r="33" spans="1:6" ht="15">
      <c r="A33" s="116" t="s">
        <v>153</v>
      </c>
      <c r="B33" s="213">
        <v>35841.439610381261</v>
      </c>
      <c r="C33" s="214">
        <v>506487.92275232886</v>
      </c>
      <c r="D33" s="223"/>
      <c r="E33" s="72">
        <f t="shared" si="3"/>
        <v>34235.214338790451</v>
      </c>
      <c r="F33" s="73">
        <f t="shared" si="3"/>
        <v>483789.7914795914</v>
      </c>
    </row>
    <row r="34" spans="1:6" ht="15">
      <c r="A34" s="116" t="s">
        <v>62</v>
      </c>
      <c r="B34" s="213">
        <v>5261148.9730741084</v>
      </c>
      <c r="C34" s="214">
        <v>13906703.517253933</v>
      </c>
      <c r="D34" s="223"/>
      <c r="E34" s="72">
        <f t="shared" si="3"/>
        <v>5025371.8801331194</v>
      </c>
      <c r="F34" s="73">
        <f t="shared" si="3"/>
        <v>13283478.030868497</v>
      </c>
    </row>
    <row r="35" spans="1:6" ht="15">
      <c r="A35" s="116" t="s">
        <v>154</v>
      </c>
      <c r="B35" s="213">
        <v>2384028.332588234</v>
      </c>
      <c r="C35" s="214">
        <v>8251731.4330625189</v>
      </c>
      <c r="D35" s="223"/>
      <c r="E35" s="72">
        <f t="shared" si="3"/>
        <v>2277188.6911670617</v>
      </c>
      <c r="F35" s="73">
        <f t="shared" si="3"/>
        <v>7881932.125159543</v>
      </c>
    </row>
    <row r="36" spans="1:6" ht="15">
      <c r="A36" s="113" t="s">
        <v>83</v>
      </c>
      <c r="B36" s="215"/>
      <c r="C36" s="216"/>
      <c r="D36" s="223"/>
      <c r="E36" s="221"/>
      <c r="F36" s="222"/>
    </row>
    <row r="37" spans="1:6" ht="18">
      <c r="A37" s="116" t="s">
        <v>180</v>
      </c>
      <c r="B37" s="213">
        <v>22500000</v>
      </c>
      <c r="C37" s="214">
        <v>22500000</v>
      </c>
      <c r="D37" s="223"/>
      <c r="E37" s="72">
        <f>B37*$B$1</f>
        <v>21491668.052297611</v>
      </c>
      <c r="F37" s="73">
        <f>C37*$B$1</f>
        <v>21491668.052297611</v>
      </c>
    </row>
    <row r="38" spans="1:6" ht="15">
      <c r="A38" s="113" t="s">
        <v>18</v>
      </c>
      <c r="B38" s="215"/>
      <c r="C38" s="216"/>
      <c r="D38" s="223"/>
      <c r="E38" s="221"/>
      <c r="F38" s="222"/>
    </row>
    <row r="39" spans="1:6" ht="15">
      <c r="A39" s="116" t="s">
        <v>63</v>
      </c>
      <c r="B39" s="213">
        <v>9443359.6205799822</v>
      </c>
      <c r="C39" s="214">
        <v>27104229.777340762</v>
      </c>
      <c r="D39" s="223"/>
      <c r="E39" s="72">
        <f t="shared" ref="E39:F41" si="4">B39*$B$1</f>
        <v>9020157.7895100489</v>
      </c>
      <c r="F39" s="73">
        <f t="shared" si="4"/>
        <v>25889560.408347026</v>
      </c>
    </row>
    <row r="40" spans="1:6" ht="15">
      <c r="A40" s="116" t="s">
        <v>155</v>
      </c>
      <c r="B40" s="213">
        <v>112908.13603168167</v>
      </c>
      <c r="C40" s="214">
        <v>602918.45184884523</v>
      </c>
      <c r="D40" s="223"/>
      <c r="E40" s="72">
        <f t="shared" si="4"/>
        <v>107848.18577762514</v>
      </c>
      <c r="F40" s="73">
        <f t="shared" si="4"/>
        <v>575898.81021069165</v>
      </c>
    </row>
    <row r="41" spans="1:6" ht="15">
      <c r="A41" s="116" t="s">
        <v>156</v>
      </c>
      <c r="B41" s="213">
        <v>1050663.3733423003</v>
      </c>
      <c r="C41" s="214">
        <v>5933403.6604270041</v>
      </c>
      <c r="D41" s="223"/>
      <c r="E41" s="72">
        <f t="shared" si="4"/>
        <v>1003578.1535368868</v>
      </c>
      <c r="F41" s="73">
        <f t="shared" si="4"/>
        <v>5667499.6395637663</v>
      </c>
    </row>
    <row r="42" spans="1:6" ht="15">
      <c r="A42" s="113" t="s">
        <v>5</v>
      </c>
      <c r="B42" s="215"/>
      <c r="C42" s="216"/>
      <c r="D42" s="223"/>
      <c r="E42" s="221"/>
      <c r="F42" s="222"/>
    </row>
    <row r="43" spans="1:6" ht="15">
      <c r="A43" s="116" t="s">
        <v>64</v>
      </c>
      <c r="B43" s="213">
        <v>12871892.159318466</v>
      </c>
      <c r="C43" s="214">
        <v>23734832.509521376</v>
      </c>
      <c r="D43" s="223"/>
      <c r="E43" s="72">
        <f t="shared" ref="E43:F46" si="5">B43*$B$1</f>
        <v>12295041.488579769</v>
      </c>
      <c r="F43" s="73">
        <f t="shared" si="5"/>
        <v>22671161.847622901</v>
      </c>
    </row>
    <row r="44" spans="1:6" ht="15">
      <c r="A44" s="116" t="s">
        <v>65</v>
      </c>
      <c r="B44" s="213">
        <v>34650000</v>
      </c>
      <c r="C44" s="214">
        <v>34650000</v>
      </c>
      <c r="D44" s="223"/>
      <c r="E44" s="72">
        <f t="shared" si="5"/>
        <v>33097168.80053832</v>
      </c>
      <c r="F44" s="73">
        <f t="shared" si="5"/>
        <v>33097168.80053832</v>
      </c>
    </row>
    <row r="45" spans="1:6" ht="15">
      <c r="A45" s="116" t="s">
        <v>66</v>
      </c>
      <c r="B45" s="213">
        <v>34650000</v>
      </c>
      <c r="C45" s="214">
        <v>34650000</v>
      </c>
      <c r="D45" s="223"/>
      <c r="E45" s="72">
        <f t="shared" si="5"/>
        <v>33097168.80053832</v>
      </c>
      <c r="F45" s="73">
        <f t="shared" si="5"/>
        <v>33097168.80053832</v>
      </c>
    </row>
    <row r="46" spans="1:6" ht="15">
      <c r="A46" s="116" t="s">
        <v>67</v>
      </c>
      <c r="B46" s="213">
        <v>2925994.6272888798</v>
      </c>
      <c r="C46" s="214">
        <v>8596069.312413834</v>
      </c>
      <c r="D46" s="223"/>
      <c r="E46" s="72">
        <f t="shared" si="5"/>
        <v>2794866.9001110611</v>
      </c>
      <c r="F46" s="73">
        <f t="shared" si="5"/>
        <v>8210838.5874195686</v>
      </c>
    </row>
    <row r="47" spans="1:6" ht="15">
      <c r="A47" s="113" t="s">
        <v>172</v>
      </c>
      <c r="B47" s="215"/>
      <c r="C47" s="216"/>
      <c r="D47" s="223"/>
      <c r="E47" s="221"/>
      <c r="F47" s="222"/>
    </row>
    <row r="48" spans="1:6" ht="18">
      <c r="A48" s="116" t="s">
        <v>181</v>
      </c>
      <c r="B48" s="213">
        <v>17076373.120623294</v>
      </c>
      <c r="C48" s="214">
        <v>32487641.450181499</v>
      </c>
      <c r="D48" s="223"/>
      <c r="E48" s="72">
        <f>B48*$B$1</f>
        <v>16311099.673138369</v>
      </c>
      <c r="F48" s="73">
        <f>C48*$B$1</f>
        <v>31031715.81552735</v>
      </c>
    </row>
    <row r="49" spans="1:6" ht="15">
      <c r="A49" s="113" t="s">
        <v>6</v>
      </c>
      <c r="B49" s="215"/>
      <c r="C49" s="216"/>
      <c r="D49" s="223"/>
      <c r="E49" s="221"/>
      <c r="F49" s="222"/>
    </row>
    <row r="50" spans="1:6" ht="15">
      <c r="A50" s="116" t="s">
        <v>68</v>
      </c>
      <c r="B50" s="213">
        <v>28389846.680980694</v>
      </c>
      <c r="C50" s="214">
        <v>53460481.76851733</v>
      </c>
      <c r="D50" s="223"/>
      <c r="E50" s="72">
        <f t="shared" ref="E50:F56" si="6">B50*$B$1</f>
        <v>27117562.70770045</v>
      </c>
      <c r="F50" s="73">
        <f t="shared" si="6"/>
        <v>51064663.470439233</v>
      </c>
    </row>
    <row r="51" spans="1:6" ht="15">
      <c r="A51" s="116" t="s">
        <v>142</v>
      </c>
      <c r="B51" s="213">
        <v>9525663.5481070392</v>
      </c>
      <c r="C51" s="214">
        <v>20899593.50495816</v>
      </c>
      <c r="D51" s="223"/>
      <c r="E51" s="72">
        <f t="shared" si="6"/>
        <v>9098773.2868350204</v>
      </c>
      <c r="F51" s="73">
        <f t="shared" si="6"/>
        <v>19962983.379400708</v>
      </c>
    </row>
    <row r="52" spans="1:6" ht="18">
      <c r="A52" s="116" t="s">
        <v>184</v>
      </c>
      <c r="B52" s="213">
        <v>9250000</v>
      </c>
      <c r="C52" s="214">
        <v>9250000</v>
      </c>
      <c r="D52" s="223"/>
      <c r="E52" s="72">
        <f t="shared" si="6"/>
        <v>8835463.5326112397</v>
      </c>
      <c r="F52" s="73">
        <f t="shared" si="6"/>
        <v>8835463.5326112397</v>
      </c>
    </row>
    <row r="53" spans="1:6" ht="18">
      <c r="A53" s="116" t="s">
        <v>185</v>
      </c>
      <c r="B53" s="213">
        <v>9250000</v>
      </c>
      <c r="C53" s="214">
        <v>9250000</v>
      </c>
      <c r="D53" s="223"/>
      <c r="E53" s="72">
        <f t="shared" si="6"/>
        <v>8835463.5326112397</v>
      </c>
      <c r="F53" s="73">
        <f t="shared" si="6"/>
        <v>8835463.5326112397</v>
      </c>
    </row>
    <row r="54" spans="1:6" ht="15">
      <c r="A54" s="116" t="s">
        <v>69</v>
      </c>
      <c r="B54" s="213">
        <v>820185.76542524481</v>
      </c>
      <c r="C54" s="214">
        <v>1765627.0776580796</v>
      </c>
      <c r="D54" s="223"/>
      <c r="E54" s="72">
        <f t="shared" si="6"/>
        <v>783429.34274395544</v>
      </c>
      <c r="F54" s="73">
        <f t="shared" si="6"/>
        <v>1686500.9358744773</v>
      </c>
    </row>
    <row r="55" spans="1:6" ht="15">
      <c r="A55" s="116" t="s">
        <v>70</v>
      </c>
      <c r="B55" s="213">
        <v>855796.60000969889</v>
      </c>
      <c r="C55" s="214">
        <v>1796348.0947922044</v>
      </c>
      <c r="D55" s="223"/>
      <c r="E55" s="72">
        <f t="shared" si="6"/>
        <v>817444.28656414943</v>
      </c>
      <c r="F55" s="73">
        <f t="shared" si="6"/>
        <v>1715845.1982067244</v>
      </c>
    </row>
    <row r="56" spans="1:6" ht="15">
      <c r="A56" s="116" t="s">
        <v>71</v>
      </c>
      <c r="B56" s="213">
        <v>3098680.9837649623</v>
      </c>
      <c r="C56" s="214">
        <v>8768266.8886645157</v>
      </c>
      <c r="D56" s="223"/>
      <c r="E56" s="72">
        <f t="shared" si="6"/>
        <v>2959814.3601352698</v>
      </c>
      <c r="F56" s="73">
        <f t="shared" si="6"/>
        <v>8375319.1717835618</v>
      </c>
    </row>
    <row r="57" spans="1:6" ht="15">
      <c r="A57" s="113" t="s">
        <v>13</v>
      </c>
      <c r="B57" s="215"/>
      <c r="C57" s="216"/>
      <c r="D57" s="223"/>
      <c r="E57" s="221"/>
      <c r="F57" s="222"/>
    </row>
    <row r="58" spans="1:6" ht="15">
      <c r="A58" s="116" t="s">
        <v>157</v>
      </c>
      <c r="B58" s="213">
        <v>16522801.369249254</v>
      </c>
      <c r="C58" s="214">
        <v>52331717.600730985</v>
      </c>
      <c r="D58" s="223"/>
      <c r="E58" s="72">
        <f t="shared" ref="E58:F59" si="7">B58*$B$1</f>
        <v>15782336.10319793</v>
      </c>
      <c r="F58" s="73">
        <f t="shared" si="7"/>
        <v>49986484.590288475</v>
      </c>
    </row>
    <row r="59" spans="1:6" ht="15">
      <c r="A59" s="116" t="s">
        <v>158</v>
      </c>
      <c r="B59" s="213">
        <v>4691808.0405994635</v>
      </c>
      <c r="C59" s="214">
        <v>22460486.786934219</v>
      </c>
      <c r="D59" s="223"/>
      <c r="E59" s="72">
        <f t="shared" si="7"/>
        <v>4481545.8210517578</v>
      </c>
      <c r="F59" s="73">
        <f t="shared" si="7"/>
        <v>21453925.614124745</v>
      </c>
    </row>
    <row r="60" spans="1:6" ht="15">
      <c r="A60" s="113" t="s">
        <v>91</v>
      </c>
      <c r="B60" s="215"/>
      <c r="C60" s="216"/>
      <c r="D60" s="223"/>
      <c r="E60" s="221"/>
      <c r="F60" s="222"/>
    </row>
    <row r="61" spans="1:6" ht="15">
      <c r="A61" s="116" t="s">
        <v>159</v>
      </c>
      <c r="B61" s="213">
        <v>45983.267740201685</v>
      </c>
      <c r="C61" s="214">
        <v>51191.285427645853</v>
      </c>
      <c r="D61" s="223"/>
      <c r="E61" s="72">
        <f t="shared" ref="E61:F64" si="8">B61*$B$1</f>
        <v>43922.538943659551</v>
      </c>
      <c r="F61" s="73">
        <f t="shared" si="8"/>
        <v>48897.160603617092</v>
      </c>
    </row>
    <row r="62" spans="1:6" ht="15">
      <c r="A62" s="116" t="s">
        <v>160</v>
      </c>
      <c r="B62" s="213">
        <v>3885.1661598886712</v>
      </c>
      <c r="C62" s="214">
        <v>1657.2561912705887</v>
      </c>
      <c r="D62" s="223"/>
      <c r="E62" s="72">
        <f t="shared" si="8"/>
        <v>3711.0533971709842</v>
      </c>
      <c r="F62" s="73">
        <f t="shared" si="8"/>
        <v>1582.9866640178902</v>
      </c>
    </row>
    <row r="63" spans="1:6" ht="15">
      <c r="A63" s="116" t="s">
        <v>161</v>
      </c>
      <c r="B63" s="213">
        <v>3885.1661598886712</v>
      </c>
      <c r="C63" s="214">
        <v>1657.2561912705887</v>
      </c>
      <c r="D63" s="223"/>
      <c r="E63" s="72">
        <f t="shared" si="8"/>
        <v>3711.0533971709842</v>
      </c>
      <c r="F63" s="73">
        <f t="shared" si="8"/>
        <v>1582.9866640178902</v>
      </c>
    </row>
    <row r="64" spans="1:6" ht="15">
      <c r="A64" s="116" t="s">
        <v>162</v>
      </c>
      <c r="B64" s="213">
        <v>3885.1661598886712</v>
      </c>
      <c r="C64" s="214">
        <v>1657.2561912705887</v>
      </c>
      <c r="D64" s="223"/>
      <c r="E64" s="72">
        <f t="shared" si="8"/>
        <v>3711.0533971709842</v>
      </c>
      <c r="F64" s="73">
        <f t="shared" si="8"/>
        <v>1582.9866640178902</v>
      </c>
    </row>
    <row r="65" spans="1:6" ht="15">
      <c r="A65" s="113" t="s">
        <v>92</v>
      </c>
      <c r="B65" s="215"/>
      <c r="C65" s="216"/>
      <c r="D65" s="223"/>
      <c r="E65" s="221"/>
      <c r="F65" s="222"/>
    </row>
    <row r="66" spans="1:6" ht="15">
      <c r="A66" s="116" t="s">
        <v>163</v>
      </c>
      <c r="B66" s="213">
        <v>322754.66217699787</v>
      </c>
      <c r="C66" s="214">
        <v>408961.1667999475</v>
      </c>
      <c r="D66" s="223"/>
      <c r="E66" s="72">
        <f>B66*$B$1</f>
        <v>308290.49163731083</v>
      </c>
      <c r="F66" s="73">
        <f>C66*$B$1</f>
        <v>390633.67302865715</v>
      </c>
    </row>
    <row r="67" spans="1:6" ht="15">
      <c r="A67" s="113" t="s">
        <v>7</v>
      </c>
      <c r="B67" s="215"/>
      <c r="C67" s="216"/>
      <c r="D67" s="223"/>
      <c r="E67" s="221"/>
      <c r="F67" s="222"/>
    </row>
    <row r="68" spans="1:6" ht="15">
      <c r="A68" s="116" t="s">
        <v>164</v>
      </c>
      <c r="B68" s="213">
        <v>7007741.2442208324</v>
      </c>
      <c r="C68" s="214">
        <v>18186898.4373127</v>
      </c>
      <c r="D68" s="223"/>
      <c r="E68" s="72">
        <f t="shared" ref="E68:F69" si="9">B68*$B$1</f>
        <v>6693691.0496528521</v>
      </c>
      <c r="F68" s="73">
        <f t="shared" si="9"/>
        <v>17371857.07180332</v>
      </c>
    </row>
    <row r="69" spans="1:6" ht="15">
      <c r="A69" s="116" t="s">
        <v>165</v>
      </c>
      <c r="B69" s="213">
        <v>2517339.345618194</v>
      </c>
      <c r="C69" s="214">
        <v>13475894.149429161</v>
      </c>
      <c r="D69" s="223"/>
      <c r="E69" s="72">
        <f t="shared" si="9"/>
        <v>2404525.4040450808</v>
      </c>
      <c r="F69" s="73">
        <f t="shared" si="9"/>
        <v>12871975.278552487</v>
      </c>
    </row>
    <row r="70" spans="1:6" ht="15">
      <c r="A70" s="113" t="s">
        <v>54</v>
      </c>
      <c r="B70" s="215"/>
      <c r="C70" s="216"/>
      <c r="D70" s="223"/>
      <c r="E70" s="221"/>
      <c r="F70" s="222"/>
    </row>
    <row r="71" spans="1:6" ht="15">
      <c r="A71" s="116" t="s">
        <v>166</v>
      </c>
      <c r="B71" s="213">
        <v>4187447.1305565573</v>
      </c>
      <c r="C71" s="214">
        <v>11250436.037449403</v>
      </c>
      <c r="D71" s="223"/>
      <c r="E71" s="72">
        <f t="shared" ref="E71:F72" si="10">B71*$B$1</f>
        <v>3999787.7207318963</v>
      </c>
      <c r="F71" s="73">
        <f t="shared" si="10"/>
        <v>10746250.522687513</v>
      </c>
    </row>
    <row r="72" spans="1:6" ht="15">
      <c r="A72" s="116" t="s">
        <v>167</v>
      </c>
      <c r="B72" s="213">
        <v>-589452.75524583086</v>
      </c>
      <c r="C72" s="214">
        <v>7343107.9384789541</v>
      </c>
      <c r="D72" s="223"/>
      <c r="E72" s="72">
        <f t="shared" si="10"/>
        <v>-563036.57547802781</v>
      </c>
      <c r="F72" s="73">
        <f t="shared" si="10"/>
        <v>7014028.3682658272</v>
      </c>
    </row>
    <row r="73" spans="1:6" ht="15">
      <c r="A73" s="113" t="s">
        <v>8</v>
      </c>
      <c r="B73" s="215"/>
      <c r="C73" s="216"/>
      <c r="D73" s="223"/>
      <c r="E73" s="221"/>
      <c r="F73" s="222"/>
    </row>
    <row r="74" spans="1:6" ht="15">
      <c r="A74" s="116" t="s">
        <v>72</v>
      </c>
      <c r="B74" s="213">
        <v>7124143.6701240959</v>
      </c>
      <c r="C74" s="214">
        <v>13508789.287821384</v>
      </c>
      <c r="D74" s="223"/>
      <c r="E74" s="72">
        <f t="shared" ref="E74:F76" si="11">B74*$B$1</f>
        <v>6804876.9295637459</v>
      </c>
      <c r="F74" s="73">
        <f t="shared" si="11"/>
        <v>12903396.229435157</v>
      </c>
    </row>
    <row r="75" spans="1:6" ht="15">
      <c r="A75" s="116" t="s">
        <v>73</v>
      </c>
      <c r="B75" s="213">
        <v>5082699.5445697829</v>
      </c>
      <c r="C75" s="214">
        <v>11769788.734830769</v>
      </c>
      <c r="D75" s="223"/>
      <c r="E75" s="72">
        <f t="shared" si="11"/>
        <v>4854919.6187314671</v>
      </c>
      <c r="F75" s="73">
        <f t="shared" si="11"/>
        <v>11242328.557095766</v>
      </c>
    </row>
    <row r="76" spans="1:6" ht="15">
      <c r="A76" s="116" t="s">
        <v>74</v>
      </c>
      <c r="B76" s="213">
        <v>5227621.833004145</v>
      </c>
      <c r="C76" s="214">
        <v>11613367.60939257</v>
      </c>
      <c r="D76" s="223"/>
      <c r="E76" s="72">
        <f t="shared" si="11"/>
        <v>4993347.2505719401</v>
      </c>
      <c r="F76" s="73">
        <f t="shared" si="11"/>
        <v>11092917.405794229</v>
      </c>
    </row>
    <row r="77" spans="1:6" ht="15">
      <c r="A77" s="113" t="s">
        <v>9</v>
      </c>
      <c r="B77" s="215"/>
      <c r="C77" s="216"/>
      <c r="D77" s="223"/>
      <c r="E77" s="221"/>
      <c r="F77" s="222"/>
    </row>
    <row r="78" spans="1:6" ht="18">
      <c r="A78" s="116" t="s">
        <v>188</v>
      </c>
      <c r="B78" s="213">
        <v>125977608.15882367</v>
      </c>
      <c r="C78" s="214">
        <v>166715255.13153771</v>
      </c>
      <c r="D78" s="223"/>
      <c r="E78" s="72">
        <f t="shared" ref="E78:F85" si="12">B78*$B$1</f>
        <v>120331952.736527</v>
      </c>
      <c r="F78" s="73">
        <f t="shared" si="12"/>
        <v>159243952.1129384</v>
      </c>
    </row>
    <row r="79" spans="1:6" ht="18">
      <c r="A79" s="116" t="s">
        <v>195</v>
      </c>
      <c r="B79" s="213">
        <v>41244633.367870577</v>
      </c>
      <c r="C79" s="214">
        <v>54581998.144165076</v>
      </c>
      <c r="D79" s="223"/>
      <c r="E79" s="72">
        <f t="shared" si="12"/>
        <v>39396265.301377423</v>
      </c>
      <c r="F79" s="73">
        <f t="shared" si="12"/>
        <v>52135919.366467558</v>
      </c>
    </row>
    <row r="80" spans="1:6" ht="18">
      <c r="A80" s="116" t="s">
        <v>189</v>
      </c>
      <c r="B80" s="213">
        <v>833505.46155770379</v>
      </c>
      <c r="C80" s="214">
        <v>1978347.4488997897</v>
      </c>
      <c r="D80" s="223"/>
      <c r="E80" s="72">
        <f t="shared" si="12"/>
        <v>796152.11998112337</v>
      </c>
      <c r="F80" s="73">
        <f t="shared" si="12"/>
        <v>1889688.2961717374</v>
      </c>
    </row>
    <row r="81" spans="1:6" ht="18">
      <c r="A81" s="116" t="s">
        <v>190</v>
      </c>
      <c r="B81" s="213">
        <v>272886.80642931629</v>
      </c>
      <c r="C81" s="214">
        <v>647704.11501433665</v>
      </c>
      <c r="D81" s="223"/>
      <c r="E81" s="72">
        <f t="shared" si="12"/>
        <v>260657.45153913152</v>
      </c>
      <c r="F81" s="73">
        <f t="shared" si="12"/>
        <v>618677.41493312514</v>
      </c>
    </row>
    <row r="82" spans="1:6" ht="18">
      <c r="A82" s="116" t="s">
        <v>191</v>
      </c>
      <c r="B82" s="213">
        <v>9468698.62533338</v>
      </c>
      <c r="C82" s="214">
        <v>20322804.209893093</v>
      </c>
      <c r="D82" s="223"/>
      <c r="E82" s="72">
        <f t="shared" si="12"/>
        <v>9044361.2330182977</v>
      </c>
      <c r="F82" s="73">
        <f t="shared" si="12"/>
        <v>19412042.754260391</v>
      </c>
    </row>
    <row r="83" spans="1:6" ht="18">
      <c r="A83" s="116" t="s">
        <v>192</v>
      </c>
      <c r="B83" s="213">
        <v>3081281.4403996724</v>
      </c>
      <c r="C83" s="214">
        <v>6613374.3430975992</v>
      </c>
      <c r="D83" s="223"/>
      <c r="E83" s="72">
        <f t="shared" si="12"/>
        <v>2943194.5730122314</v>
      </c>
      <c r="F83" s="73">
        <f t="shared" si="12"/>
        <v>6316997.6038860166</v>
      </c>
    </row>
    <row r="84" spans="1:6" ht="18">
      <c r="A84" s="116" t="s">
        <v>278</v>
      </c>
      <c r="B84" s="213">
        <v>4598611.4706111401</v>
      </c>
      <c r="C84" s="214">
        <v>10645166.533337627</v>
      </c>
      <c r="D84" s="223"/>
      <c r="E84" s="72">
        <f t="shared" si="12"/>
        <v>4392525.8323494568</v>
      </c>
      <c r="F84" s="73">
        <f t="shared" si="12"/>
        <v>10168106.022040889</v>
      </c>
    </row>
    <row r="85" spans="1:6" ht="18">
      <c r="A85" s="116" t="s">
        <v>279</v>
      </c>
      <c r="B85" s="213">
        <v>15384472.880161624</v>
      </c>
      <c r="C85" s="214">
        <v>35209886.416275173</v>
      </c>
      <c r="D85" s="223"/>
      <c r="E85" s="72">
        <f t="shared" si="12"/>
        <v>14695021.524444826</v>
      </c>
      <c r="F85" s="73">
        <f t="shared" si="12"/>
        <v>33631964.045230612</v>
      </c>
    </row>
    <row r="86" spans="1:6" ht="15">
      <c r="A86" s="113" t="s">
        <v>93</v>
      </c>
      <c r="B86" s="215"/>
      <c r="C86" s="216"/>
      <c r="D86" s="223"/>
      <c r="E86" s="221"/>
      <c r="F86" s="222"/>
    </row>
    <row r="87" spans="1:6" ht="18">
      <c r="A87" s="116" t="s">
        <v>187</v>
      </c>
      <c r="B87" s="213">
        <v>22226024.32</v>
      </c>
      <c r="C87" s="214">
        <v>22226024.32</v>
      </c>
      <c r="D87" s="223"/>
      <c r="E87" s="72">
        <f>B87*$B$1</f>
        <v>21229970.524788167</v>
      </c>
      <c r="F87" s="73">
        <f>C87*$B$1</f>
        <v>21229970.524788167</v>
      </c>
    </row>
    <row r="88" spans="1:6" ht="15">
      <c r="A88" s="113" t="s">
        <v>94</v>
      </c>
      <c r="B88" s="215"/>
      <c r="C88" s="216"/>
      <c r="D88" s="223"/>
      <c r="E88" s="72"/>
      <c r="F88" s="73"/>
    </row>
    <row r="89" spans="1:6" ht="18">
      <c r="A89" s="116" t="s">
        <v>186</v>
      </c>
      <c r="B89" s="213">
        <v>17404272.880000003</v>
      </c>
      <c r="C89" s="214">
        <v>17404272.880000003</v>
      </c>
      <c r="D89" s="223"/>
      <c r="E89" s="109">
        <f>B89*$B$1</f>
        <v>16624304.685714034</v>
      </c>
      <c r="F89" s="110">
        <f>C89*$B$1</f>
        <v>16624304.685714034</v>
      </c>
    </row>
    <row r="90" spans="1:6" ht="15">
      <c r="A90" s="113" t="s">
        <v>168</v>
      </c>
      <c r="B90" s="215"/>
      <c r="C90" s="216"/>
      <c r="D90" s="223"/>
      <c r="E90" s="221"/>
      <c r="F90" s="222"/>
    </row>
    <row r="91" spans="1:6" ht="18">
      <c r="A91" s="119" t="s">
        <v>109</v>
      </c>
      <c r="B91" s="213">
        <v>6435095.9343235428</v>
      </c>
      <c r="C91" s="214">
        <v>16368946.742199682</v>
      </c>
      <c r="D91" s="223"/>
      <c r="E91" s="72">
        <f t="shared" ref="E91:F129" si="13">B91*$B$1</f>
        <v>6146708.6980076237</v>
      </c>
      <c r="F91" s="73">
        <f t="shared" si="13"/>
        <v>15635376.433293065</v>
      </c>
    </row>
    <row r="92" spans="1:6" ht="15">
      <c r="A92" s="119" t="s">
        <v>52</v>
      </c>
      <c r="B92" s="213">
        <v>6495540.3151662322</v>
      </c>
      <c r="C92" s="214">
        <v>14329582.50781678</v>
      </c>
      <c r="D92" s="223"/>
      <c r="E92" s="72">
        <f t="shared" si="13"/>
        <v>6204444.2788386336</v>
      </c>
      <c r="F92" s="73">
        <f t="shared" si="13"/>
        <v>13687405.803822603</v>
      </c>
    </row>
    <row r="93" spans="1:6" ht="18">
      <c r="A93" s="119" t="s">
        <v>110</v>
      </c>
      <c r="B93" s="213">
        <v>6918223.8307959996</v>
      </c>
      <c r="C93" s="214">
        <v>16150670.177404884</v>
      </c>
      <c r="D93" s="223"/>
      <c r="E93" s="72">
        <f t="shared" si="13"/>
        <v>6608185.3370205499</v>
      </c>
      <c r="F93" s="73">
        <f t="shared" si="13"/>
        <v>15426881.878885703</v>
      </c>
    </row>
    <row r="94" spans="1:6" ht="18">
      <c r="A94" s="119" t="s">
        <v>111</v>
      </c>
      <c r="B94" s="213">
        <v>6431737.3207385</v>
      </c>
      <c r="C94" s="214">
        <v>14846403.111120407</v>
      </c>
      <c r="D94" s="223"/>
      <c r="E94" s="72">
        <f t="shared" si="13"/>
        <v>6143500.599861593</v>
      </c>
      <c r="F94" s="73">
        <f t="shared" si="13"/>
        <v>14181065.219324369</v>
      </c>
    </row>
    <row r="95" spans="1:6" ht="18">
      <c r="A95" s="119" t="s">
        <v>112</v>
      </c>
      <c r="B95" s="213">
        <v>6458741.8569840342</v>
      </c>
      <c r="C95" s="214">
        <v>16225773.219106108</v>
      </c>
      <c r="D95" s="223"/>
      <c r="E95" s="72">
        <f t="shared" si="13"/>
        <v>6169294.9344791602</v>
      </c>
      <c r="F95" s="73">
        <f t="shared" si="13"/>
        <v>15498619.196306173</v>
      </c>
    </row>
    <row r="96" spans="1:6" ht="18">
      <c r="A96" s="119" t="s">
        <v>113</v>
      </c>
      <c r="B96" s="213">
        <v>5109596.8722837642</v>
      </c>
      <c r="C96" s="214">
        <v>14252858.941110339</v>
      </c>
      <c r="D96" s="223"/>
      <c r="E96" s="72">
        <f t="shared" si="13"/>
        <v>4880611.5493413676</v>
      </c>
      <c r="F96" s="73">
        <f t="shared" si="13"/>
        <v>13614120.58482513</v>
      </c>
    </row>
    <row r="97" spans="1:6" ht="18">
      <c r="A97" s="119" t="s">
        <v>108</v>
      </c>
      <c r="B97" s="213">
        <v>5022744.539117096</v>
      </c>
      <c r="C97" s="214">
        <v>12978060.131008429</v>
      </c>
      <c r="D97" s="223"/>
      <c r="E97" s="72">
        <f t="shared" si="13"/>
        <v>4797651.4820531188</v>
      </c>
      <c r="F97" s="73">
        <f t="shared" si="13"/>
        <v>12396451.568817386</v>
      </c>
    </row>
    <row r="98" spans="1:6" ht="15">
      <c r="A98" s="119" t="s">
        <v>22</v>
      </c>
      <c r="B98" s="213">
        <v>6347309.133793924</v>
      </c>
      <c r="C98" s="214">
        <v>13953358.659529947</v>
      </c>
      <c r="D98" s="223"/>
      <c r="E98" s="72">
        <f t="shared" si="13"/>
        <v>6062856.041280698</v>
      </c>
      <c r="F98" s="73">
        <f t="shared" si="13"/>
        <v>13328042.334456444</v>
      </c>
    </row>
    <row r="99" spans="1:6" ht="18">
      <c r="A99" s="119" t="s">
        <v>107</v>
      </c>
      <c r="B99" s="213">
        <v>6433822.2364191804</v>
      </c>
      <c r="C99" s="214">
        <v>14827787.379130241</v>
      </c>
      <c r="D99" s="223"/>
      <c r="E99" s="72">
        <f t="shared" si="13"/>
        <v>6145492.0805605361</v>
      </c>
      <c r="F99" s="73">
        <f t="shared" si="13"/>
        <v>14163283.746769561</v>
      </c>
    </row>
    <row r="100" spans="1:6" ht="15">
      <c r="A100" s="119" t="s">
        <v>125</v>
      </c>
      <c r="B100" s="213">
        <v>1628168.8872261771</v>
      </c>
      <c r="C100" s="214">
        <v>2959500.7814867729</v>
      </c>
      <c r="D100" s="223"/>
      <c r="E100" s="72">
        <f t="shared" si="13"/>
        <v>1555202.9003263903</v>
      </c>
      <c r="F100" s="73">
        <f t="shared" si="13"/>
        <v>2826871.4842768484</v>
      </c>
    </row>
    <row r="101" spans="1:6" ht="18">
      <c r="A101" s="119" t="s">
        <v>115</v>
      </c>
      <c r="B101" s="213">
        <v>5483350.2573592402</v>
      </c>
      <c r="C101" s="214">
        <v>13998307.933864264</v>
      </c>
      <c r="D101" s="223"/>
      <c r="E101" s="72">
        <f t="shared" si="13"/>
        <v>5237615.2686953535</v>
      </c>
      <c r="F101" s="73">
        <f t="shared" si="13"/>
        <v>13370977.218153546</v>
      </c>
    </row>
    <row r="102" spans="1:6" ht="18">
      <c r="A102" s="119" t="s">
        <v>116</v>
      </c>
      <c r="B102" s="213">
        <v>7034483.2271660306</v>
      </c>
      <c r="C102" s="214">
        <v>17393936.789974578</v>
      </c>
      <c r="D102" s="223"/>
      <c r="E102" s="72">
        <f t="shared" si="13"/>
        <v>6719234.5972314477</v>
      </c>
      <c r="F102" s="73">
        <f t="shared" si="13"/>
        <v>16614431.805012476</v>
      </c>
    </row>
    <row r="103" spans="1:6" ht="18">
      <c r="A103" s="119" t="s">
        <v>117</v>
      </c>
      <c r="B103" s="213">
        <v>6378054.2240608037</v>
      </c>
      <c r="C103" s="214">
        <v>14892731.068026777</v>
      </c>
      <c r="D103" s="223"/>
      <c r="E103" s="72">
        <f t="shared" si="13"/>
        <v>6092223.2979141958</v>
      </c>
      <c r="F103" s="73">
        <f t="shared" si="13"/>
        <v>14225317.000274274</v>
      </c>
    </row>
    <row r="104" spans="1:6" ht="18">
      <c r="A104" s="119" t="s">
        <v>118</v>
      </c>
      <c r="B104" s="213">
        <v>5296830.2020667931</v>
      </c>
      <c r="C104" s="214">
        <v>13329446.507775456</v>
      </c>
      <c r="D104" s="223"/>
      <c r="E104" s="72">
        <f t="shared" si="13"/>
        <v>5059454.063653511</v>
      </c>
      <c r="F104" s="73">
        <f t="shared" si="13"/>
        <v>12732090.651820788</v>
      </c>
    </row>
    <row r="105" spans="1:6" ht="18">
      <c r="A105" s="119" t="s">
        <v>119</v>
      </c>
      <c r="B105" s="213">
        <v>7195906.6431992687</v>
      </c>
      <c r="C105" s="214">
        <v>16900403.853182528</v>
      </c>
      <c r="D105" s="223"/>
      <c r="E105" s="72">
        <f t="shared" si="13"/>
        <v>6873423.8627094161</v>
      </c>
      <c r="F105" s="73">
        <f t="shared" si="13"/>
        <v>16143016.42499424</v>
      </c>
    </row>
    <row r="106" spans="1:6" ht="18">
      <c r="A106" s="119" t="s">
        <v>120</v>
      </c>
      <c r="B106" s="213">
        <v>7523871.1792281894</v>
      </c>
      <c r="C106" s="214">
        <v>17381216.727003243</v>
      </c>
      <c r="D106" s="223"/>
      <c r="E106" s="72">
        <f t="shared" si="13"/>
        <v>7186690.7489876105</v>
      </c>
      <c r="F106" s="73">
        <f t="shared" si="13"/>
        <v>16602281.788524287</v>
      </c>
    </row>
    <row r="107" spans="1:6" ht="18">
      <c r="A107" s="119" t="s">
        <v>121</v>
      </c>
      <c r="B107" s="213">
        <v>5603001.2466933262</v>
      </c>
      <c r="C107" s="214">
        <v>13669949.478004877</v>
      </c>
      <c r="D107" s="223"/>
      <c r="E107" s="72">
        <f t="shared" si="13"/>
        <v>5351904.1284685619</v>
      </c>
      <c r="F107" s="73">
        <f t="shared" si="13"/>
        <v>13057334.06546488</v>
      </c>
    </row>
    <row r="108" spans="1:6" ht="18">
      <c r="A108" s="119" t="s">
        <v>114</v>
      </c>
      <c r="B108" s="213">
        <v>7034483.2271660306</v>
      </c>
      <c r="C108" s="214">
        <v>17393936.789974578</v>
      </c>
      <c r="D108" s="223"/>
      <c r="E108" s="72">
        <f t="shared" si="13"/>
        <v>6719234.5972314477</v>
      </c>
      <c r="F108" s="73">
        <f t="shared" si="13"/>
        <v>16614431.805012476</v>
      </c>
    </row>
    <row r="109" spans="1:6" ht="18">
      <c r="A109" s="119" t="s">
        <v>122</v>
      </c>
      <c r="B109" s="213">
        <v>6529704.7451199666</v>
      </c>
      <c r="C109" s="214">
        <v>15341851.953194443</v>
      </c>
      <c r="D109" s="223"/>
      <c r="E109" s="72">
        <f t="shared" si="13"/>
        <v>6237077.6382947061</v>
      </c>
      <c r="F109" s="73">
        <f t="shared" si="13"/>
        <v>14654310.643802164</v>
      </c>
    </row>
    <row r="110" spans="1:6" ht="18">
      <c r="A110" s="119" t="s">
        <v>123</v>
      </c>
      <c r="B110" s="213">
        <v>7034483.2271660306</v>
      </c>
      <c r="C110" s="214">
        <v>17393936.789974578</v>
      </c>
      <c r="D110" s="223"/>
      <c r="E110" s="72">
        <f t="shared" si="13"/>
        <v>6719234.5972314477</v>
      </c>
      <c r="F110" s="73">
        <f t="shared" si="13"/>
        <v>16614431.805012476</v>
      </c>
    </row>
    <row r="111" spans="1:6" ht="15">
      <c r="A111" s="119" t="s">
        <v>12</v>
      </c>
      <c r="B111" s="213">
        <v>6759240.1771117244</v>
      </c>
      <c r="C111" s="214">
        <v>14882918.444382165</v>
      </c>
      <c r="D111" s="223"/>
      <c r="E111" s="72">
        <f t="shared" si="13"/>
        <v>6456326.4965439327</v>
      </c>
      <c r="F111" s="73">
        <f t="shared" si="13"/>
        <v>14215944.126936845</v>
      </c>
    </row>
    <row r="112" spans="1:6" ht="18">
      <c r="A112" s="119" t="s">
        <v>124</v>
      </c>
      <c r="B112" s="213">
        <v>5244173.1884626932</v>
      </c>
      <c r="C112" s="214">
        <v>12944605.054311765</v>
      </c>
      <c r="D112" s="223"/>
      <c r="E112" s="72">
        <f t="shared" si="13"/>
        <v>5009156.8611199716</v>
      </c>
      <c r="F112" s="73">
        <f t="shared" si="13"/>
        <v>12364495.773127215</v>
      </c>
    </row>
    <row r="113" spans="1:6" ht="18">
      <c r="A113" s="119" t="s">
        <v>126</v>
      </c>
      <c r="B113" s="213">
        <v>7034483.2271660306</v>
      </c>
      <c r="C113" s="214">
        <v>17393936.789974578</v>
      </c>
      <c r="D113" s="223"/>
      <c r="E113" s="72">
        <f t="shared" si="13"/>
        <v>6719234.5972314477</v>
      </c>
      <c r="F113" s="73">
        <f t="shared" si="13"/>
        <v>16614431.805012476</v>
      </c>
    </row>
    <row r="114" spans="1:6" ht="18">
      <c r="A114" s="119" t="s">
        <v>127</v>
      </c>
      <c r="B114" s="213">
        <v>5928396.2288355576</v>
      </c>
      <c r="C114" s="214">
        <v>15070379.79518339</v>
      </c>
      <c r="D114" s="223"/>
      <c r="E114" s="72">
        <f t="shared" si="13"/>
        <v>5662716.6147834128</v>
      </c>
      <c r="F114" s="73">
        <f t="shared" si="13"/>
        <v>14395004.443561524</v>
      </c>
    </row>
    <row r="115" spans="1:6" ht="18">
      <c r="A115" s="119" t="s">
        <v>128</v>
      </c>
      <c r="B115" s="213">
        <v>7298294.4396212567</v>
      </c>
      <c r="C115" s="214">
        <v>17740722.699756637</v>
      </c>
      <c r="D115" s="223"/>
      <c r="E115" s="72">
        <f t="shared" si="13"/>
        <v>6971223.1753008645</v>
      </c>
      <c r="F115" s="73">
        <f t="shared" si="13"/>
        <v>16945676.589823589</v>
      </c>
    </row>
    <row r="116" spans="1:6" ht="18">
      <c r="A116" s="119" t="s">
        <v>129</v>
      </c>
      <c r="B116" s="213">
        <v>6916460.1024836954</v>
      </c>
      <c r="C116" s="214">
        <v>16878512.145067122</v>
      </c>
      <c r="D116" s="223"/>
      <c r="E116" s="72">
        <f t="shared" si="13"/>
        <v>6606500.6497573284</v>
      </c>
      <c r="F116" s="73">
        <f t="shared" si="13"/>
        <v>16122105.788375834</v>
      </c>
    </row>
    <row r="117" spans="1:6" ht="18">
      <c r="A117" s="119" t="s">
        <v>130</v>
      </c>
      <c r="B117" s="213">
        <v>70344832.271660298</v>
      </c>
      <c r="C117" s="214">
        <v>179874644.94892585</v>
      </c>
      <c r="D117" s="223"/>
      <c r="E117" s="72">
        <f t="shared" si="13"/>
        <v>67192345.972314477</v>
      </c>
      <c r="F117" s="73">
        <f t="shared" si="13"/>
        <v>171813607.12298691</v>
      </c>
    </row>
    <row r="118" spans="1:6" ht="18">
      <c r="A118" s="119" t="s">
        <v>131</v>
      </c>
      <c r="B118" s="213">
        <v>42206899.362996176</v>
      </c>
      <c r="C118" s="214">
        <v>111613104.57836628</v>
      </c>
      <c r="D118" s="223"/>
      <c r="E118" s="72">
        <f t="shared" si="13"/>
        <v>40315407.583388679</v>
      </c>
      <c r="F118" s="73">
        <f t="shared" si="13"/>
        <v>106611190.83931674</v>
      </c>
    </row>
    <row r="119" spans="1:6" ht="18">
      <c r="A119" s="119" t="s">
        <v>132</v>
      </c>
      <c r="B119" s="213">
        <v>70344832.271660298</v>
      </c>
      <c r="C119" s="214">
        <v>192388720.29271966</v>
      </c>
      <c r="D119" s="223"/>
      <c r="E119" s="72">
        <f t="shared" si="13"/>
        <v>67192345.972314477</v>
      </c>
      <c r="F119" s="73">
        <f t="shared" si="13"/>
        <v>183766867.26833174</v>
      </c>
    </row>
    <row r="120" spans="1:6" ht="18">
      <c r="A120" s="119" t="s">
        <v>133</v>
      </c>
      <c r="B120" s="213">
        <v>70344832.271660298</v>
      </c>
      <c r="C120" s="214">
        <v>198983335.75512904</v>
      </c>
      <c r="D120" s="223"/>
      <c r="E120" s="72">
        <f t="shared" si="13"/>
        <v>67192345.972314477</v>
      </c>
      <c r="F120" s="73">
        <f t="shared" si="13"/>
        <v>190065946.66613847</v>
      </c>
    </row>
    <row r="121" spans="1:6" ht="18">
      <c r="A121" s="119" t="s">
        <v>134</v>
      </c>
      <c r="B121" s="213">
        <v>49241382.59016221</v>
      </c>
      <c r="C121" s="214">
        <v>144069827.60804108</v>
      </c>
      <c r="D121" s="223"/>
      <c r="E121" s="72">
        <f t="shared" si="13"/>
        <v>47034642.180620134</v>
      </c>
      <c r="F121" s="73">
        <f t="shared" si="13"/>
        <v>137613373.83572268</v>
      </c>
    </row>
    <row r="122" spans="1:6" ht="18">
      <c r="A122" s="119" t="s">
        <v>135</v>
      </c>
      <c r="B122" s="213">
        <v>5095345.889529299</v>
      </c>
      <c r="C122" s="214">
        <v>12830976.858465051</v>
      </c>
      <c r="D122" s="223"/>
      <c r="E122" s="72">
        <f t="shared" si="13"/>
        <v>4866999.2208623458</v>
      </c>
      <c r="F122" s="73">
        <f t="shared" si="13"/>
        <v>12255959.796837481</v>
      </c>
    </row>
    <row r="123" spans="1:6" ht="15">
      <c r="A123" s="119" t="s">
        <v>11</v>
      </c>
      <c r="B123" s="213">
        <v>336062.24178091018</v>
      </c>
      <c r="C123" s="214">
        <v>752653.66531728394</v>
      </c>
      <c r="D123" s="223"/>
      <c r="E123" s="72">
        <f t="shared" si="13"/>
        <v>321001.69534516899</v>
      </c>
      <c r="F123" s="73">
        <f t="shared" si="13"/>
        <v>718923.67703751859</v>
      </c>
    </row>
    <row r="124" spans="1:6" ht="18">
      <c r="A124" s="119" t="s">
        <v>136</v>
      </c>
      <c r="B124" s="213">
        <v>7156786.0122801755</v>
      </c>
      <c r="C124" s="214">
        <v>17286311.026394729</v>
      </c>
      <c r="D124" s="223"/>
      <c r="E124" s="72">
        <f t="shared" si="13"/>
        <v>6836056.4132112116</v>
      </c>
      <c r="F124" s="73">
        <f t="shared" si="13"/>
        <v>16511629.263468778</v>
      </c>
    </row>
    <row r="125" spans="1:6" ht="18">
      <c r="A125" s="119" t="s">
        <v>137</v>
      </c>
      <c r="B125" s="213">
        <v>4594343.9411226586</v>
      </c>
      <c r="C125" s="214">
        <v>12176909.529031537</v>
      </c>
      <c r="D125" s="223"/>
      <c r="E125" s="72">
        <f t="shared" si="13"/>
        <v>4388449.5511419084</v>
      </c>
      <c r="F125" s="73">
        <f t="shared" si="13"/>
        <v>11631204.33336913</v>
      </c>
    </row>
    <row r="126" spans="1:6" ht="18">
      <c r="A126" s="119" t="s">
        <v>138</v>
      </c>
      <c r="B126" s="213">
        <v>7034483.2271660306</v>
      </c>
      <c r="C126" s="214">
        <v>17393936.789974578</v>
      </c>
      <c r="D126" s="223"/>
      <c r="E126" s="72">
        <f t="shared" si="13"/>
        <v>6719234.5972314477</v>
      </c>
      <c r="F126" s="73">
        <f t="shared" si="13"/>
        <v>16614431.805012476</v>
      </c>
    </row>
    <row r="127" spans="1:6" ht="18">
      <c r="A127" s="119" t="s">
        <v>139</v>
      </c>
      <c r="B127" s="213">
        <v>5842353.9602551889</v>
      </c>
      <c r="C127" s="214">
        <v>14737175.276855361</v>
      </c>
      <c r="D127" s="223"/>
      <c r="E127" s="72">
        <f t="shared" si="13"/>
        <v>5580530.309236927</v>
      </c>
      <c r="F127" s="73">
        <f t="shared" si="13"/>
        <v>14076732.403497892</v>
      </c>
    </row>
    <row r="128" spans="1:6" ht="18">
      <c r="A128" s="119" t="s">
        <v>140</v>
      </c>
      <c r="B128" s="213">
        <v>7034483.2271660306</v>
      </c>
      <c r="C128" s="214">
        <v>17393936.789974578</v>
      </c>
      <c r="D128" s="223"/>
      <c r="E128" s="72">
        <f t="shared" si="13"/>
        <v>6719234.5972314477</v>
      </c>
      <c r="F128" s="73">
        <f t="shared" si="13"/>
        <v>16614431.805012476</v>
      </c>
    </row>
    <row r="129" spans="1:6" ht="18">
      <c r="A129" s="119" t="s">
        <v>141</v>
      </c>
      <c r="B129" s="213">
        <v>6489430.7532197479</v>
      </c>
      <c r="C129" s="214">
        <v>15165317.656927876</v>
      </c>
      <c r="D129" s="223"/>
      <c r="E129" s="72">
        <f t="shared" si="13"/>
        <v>6198608.515403132</v>
      </c>
      <c r="F129" s="73">
        <f t="shared" si="13"/>
        <v>14485687.688459631</v>
      </c>
    </row>
    <row r="130" spans="1:6" ht="15">
      <c r="A130" s="113" t="s">
        <v>10</v>
      </c>
      <c r="B130" s="215"/>
      <c r="C130" s="216"/>
      <c r="D130" s="223"/>
      <c r="E130" s="221"/>
      <c r="F130" s="222"/>
    </row>
    <row r="131" spans="1:6" ht="15">
      <c r="A131" s="116" t="s">
        <v>75</v>
      </c>
      <c r="B131" s="213">
        <v>3962350.172020054</v>
      </c>
      <c r="C131" s="214">
        <v>7984681.6986157782</v>
      </c>
      <c r="D131" s="223"/>
      <c r="E131" s="72">
        <f t="shared" ref="E131:F134" si="14">B131*$B$1</f>
        <v>3784778.4268453037</v>
      </c>
      <c r="F131" s="73">
        <f t="shared" si="14"/>
        <v>7626850.1586624952</v>
      </c>
    </row>
    <row r="132" spans="1:6" ht="15">
      <c r="A132" s="116" t="s">
        <v>169</v>
      </c>
      <c r="B132" s="213">
        <v>808896.89126154571</v>
      </c>
      <c r="C132" s="214">
        <v>4138202.1103397449</v>
      </c>
      <c r="D132" s="223"/>
      <c r="E132" s="72">
        <f t="shared" si="14"/>
        <v>772646.37669016072</v>
      </c>
      <c r="F132" s="73">
        <f t="shared" si="14"/>
        <v>3952749.6039439668</v>
      </c>
    </row>
    <row r="133" spans="1:6" ht="15">
      <c r="A133" s="116" t="s">
        <v>170</v>
      </c>
      <c r="B133" s="213">
        <v>808896.89126154571</v>
      </c>
      <c r="C133" s="214">
        <v>4138202.1103397449</v>
      </c>
      <c r="D133" s="223"/>
      <c r="E133" s="72">
        <f t="shared" si="14"/>
        <v>772646.37669016072</v>
      </c>
      <c r="F133" s="73">
        <f t="shared" si="14"/>
        <v>3952749.6039439668</v>
      </c>
    </row>
    <row r="134" spans="1:6" ht="15">
      <c r="A134" s="116" t="s">
        <v>76</v>
      </c>
      <c r="B134" s="213">
        <v>1817878.2069391841</v>
      </c>
      <c r="C134" s="214">
        <v>8024081.7958266493</v>
      </c>
      <c r="D134" s="223"/>
      <c r="E134" s="72">
        <f t="shared" si="14"/>
        <v>1736410.4436907968</v>
      </c>
      <c r="F134" s="73">
        <f t="shared" si="14"/>
        <v>7664484.5502395751</v>
      </c>
    </row>
    <row r="135" spans="1:6" ht="15">
      <c r="A135" s="113" t="s">
        <v>171</v>
      </c>
      <c r="B135" s="215"/>
      <c r="C135" s="216"/>
      <c r="D135" s="223"/>
      <c r="E135" s="221"/>
      <c r="F135" s="222"/>
    </row>
    <row r="136" spans="1:6" ht="15">
      <c r="A136" s="116" t="s">
        <v>77</v>
      </c>
      <c r="B136" s="213">
        <v>10978712.503932603</v>
      </c>
      <c r="C136" s="214">
        <v>27164478.630022753</v>
      </c>
      <c r="D136" s="223"/>
      <c r="E136" s="72">
        <f t="shared" ref="E136:F139" si="15">B136*$B$1</f>
        <v>10486704.212272383</v>
      </c>
      <c r="F136" s="73">
        <f t="shared" si="15"/>
        <v>25947109.223563608</v>
      </c>
    </row>
    <row r="137" spans="1:6" ht="15">
      <c r="A137" s="116" t="s">
        <v>78</v>
      </c>
      <c r="B137" s="213">
        <v>5104915.1203695582</v>
      </c>
      <c r="C137" s="214">
        <v>13854023.019398171</v>
      </c>
      <c r="D137" s="223"/>
      <c r="E137" s="72">
        <f t="shared" si="15"/>
        <v>4876139.6089838864</v>
      </c>
      <c r="F137" s="73">
        <f t="shared" si="15"/>
        <v>13233158.396524237</v>
      </c>
    </row>
    <row r="138" spans="1:6" ht="15">
      <c r="A138" s="116" t="s">
        <v>79</v>
      </c>
      <c r="B138" s="213">
        <v>5104915.1203695582</v>
      </c>
      <c r="C138" s="214">
        <v>13854023.019398171</v>
      </c>
      <c r="D138" s="223"/>
      <c r="E138" s="72">
        <f t="shared" si="15"/>
        <v>4876139.6089838864</v>
      </c>
      <c r="F138" s="73">
        <f t="shared" si="15"/>
        <v>13233158.396524237</v>
      </c>
    </row>
    <row r="139" spans="1:6" ht="15">
      <c r="A139" s="116" t="s">
        <v>80</v>
      </c>
      <c r="B139" s="217">
        <v>5104915.1203695582</v>
      </c>
      <c r="C139" s="218">
        <v>14927568.59603554</v>
      </c>
      <c r="D139" s="223"/>
      <c r="E139" s="107">
        <f t="shared" si="15"/>
        <v>4876139.6089838864</v>
      </c>
      <c r="F139" s="108">
        <f t="shared" si="15"/>
        <v>14258593.293062137</v>
      </c>
    </row>
    <row r="140" spans="1:6" ht="15">
      <c r="A140" s="96"/>
      <c r="B140" s="219"/>
      <c r="C140" s="219"/>
      <c r="D140" s="224"/>
      <c r="E140" s="101"/>
      <c r="F140" s="101"/>
    </row>
    <row r="141" spans="1:6" ht="15.75" thickBot="1">
      <c r="A141" s="102" t="s">
        <v>14</v>
      </c>
      <c r="B141" s="220">
        <f>SUM(B10:B139)</f>
        <v>1168490096.1622159</v>
      </c>
      <c r="C141" s="220">
        <f>SUM(C10:C139)</f>
        <v>2512127752.2677684</v>
      </c>
      <c r="D141" s="224"/>
      <c r="E141" s="220">
        <f>SUM(E10:E139)</f>
        <v>1116124500.8495839</v>
      </c>
      <c r="F141" s="220">
        <f>SUM(F10:F139)</f>
        <v>2399547366.9645958</v>
      </c>
    </row>
    <row r="142" spans="1:6" ht="15.75" thickTop="1"/>
    <row r="143" spans="1:6" ht="14.1" customHeight="1">
      <c r="A143" s="122" t="s">
        <v>21</v>
      </c>
    </row>
    <row r="144" spans="1:6" ht="14.1" customHeight="1">
      <c r="A144" s="212" t="s">
        <v>268</v>
      </c>
    </row>
    <row r="145" spans="1:6" ht="14.1" customHeight="1">
      <c r="A145" s="124" t="s">
        <v>97</v>
      </c>
    </row>
    <row r="146" spans="1:6" ht="14.1" customHeight="1">
      <c r="A146" s="124" t="s">
        <v>183</v>
      </c>
    </row>
    <row r="149" spans="1:6" ht="14.1" customHeight="1">
      <c r="A149" s="120" t="s">
        <v>24</v>
      </c>
      <c r="B149" s="165">
        <f>B141-' (S5.1 - Combined)'!D154</f>
        <v>0</v>
      </c>
      <c r="C149" s="165">
        <f>C141-' (S5.1 - Combined)'!K154</f>
        <v>0</v>
      </c>
      <c r="E149" s="111">
        <f>E141/B141</f>
        <v>0.9551852467687818</v>
      </c>
      <c r="F149" s="111">
        <f>F141/C141</f>
        <v>0.95518524676878269</v>
      </c>
    </row>
  </sheetData>
  <mergeCells count="1">
    <mergeCell ref="E8:F8"/>
  </mergeCells>
  <pageMargins left="1" right="1" top="1" bottom="0.5" header="0.5" footer="0.5"/>
  <pageSetup scale="65" fitToHeight="3" orientation="portrait" r:id="rId1"/>
  <headerFooter scaleWithDoc="0">
    <oddHeader>&amp;L&amp;"Times New Roman,Bold"&amp;14Section 3&amp;"Times New Roman,Regular"
&amp;"Times New Roman,Italic"&amp;12Calculation of Current and Future Jurisdictional Dismantlement Costs</oddHeader>
  </headerFooter>
  <rowBreaks count="2" manualBreakCount="2">
    <brk id="72" max="5" man="1"/>
    <brk id="12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70"/>
  <sheetViews>
    <sheetView zoomScaleNormal="100" workbookViewId="0"/>
  </sheetViews>
  <sheetFormatPr defaultColWidth="8.85546875" defaultRowHeight="12.75"/>
  <cols>
    <col min="1" max="1" width="7.42578125" style="143" customWidth="1"/>
    <col min="2" max="2" width="2.42578125" style="82" customWidth="1"/>
    <col min="3" max="4" width="14.42578125" style="82" customWidth="1"/>
    <col min="5" max="5" width="2.42578125" style="82" customWidth="1"/>
    <col min="6" max="7" width="16.42578125" style="82" customWidth="1"/>
    <col min="8" max="8" width="2.42578125" style="82" customWidth="1"/>
    <col min="9" max="10" width="14.42578125" style="82" customWidth="1"/>
    <col min="11" max="11" width="2.42578125" style="82" customWidth="1"/>
    <col min="12" max="13" width="14.42578125" style="82" customWidth="1"/>
    <col min="14" max="16384" width="8.85546875" style="5"/>
  </cols>
  <sheetData>
    <row r="1" spans="1:16">
      <c r="A1" s="273" t="s">
        <v>298</v>
      </c>
    </row>
    <row r="2" spans="1:16">
      <c r="A2" s="273" t="s">
        <v>294</v>
      </c>
    </row>
    <row r="8" spans="1:16">
      <c r="A8" s="128" t="s">
        <v>25</v>
      </c>
      <c r="B8" s="129"/>
      <c r="C8" s="84"/>
      <c r="D8" s="129"/>
      <c r="E8" s="129"/>
      <c r="F8" s="129"/>
      <c r="G8" s="129"/>
      <c r="H8" s="129"/>
      <c r="I8" s="129"/>
      <c r="J8" s="129"/>
      <c r="K8" s="129"/>
      <c r="L8" s="129"/>
      <c r="M8" s="129"/>
      <c r="O8" s="6"/>
      <c r="P8" s="7"/>
    </row>
    <row r="9" spans="1:16">
      <c r="A9" s="130" t="s">
        <v>26</v>
      </c>
      <c r="B9" s="129"/>
      <c r="C9" s="84"/>
      <c r="D9" s="129"/>
      <c r="E9" s="129"/>
      <c r="F9" s="129"/>
      <c r="G9" s="129"/>
      <c r="H9" s="129"/>
      <c r="I9" s="129"/>
      <c r="J9" s="129"/>
      <c r="K9" s="129"/>
      <c r="L9" s="129"/>
      <c r="M9" s="129"/>
    </row>
    <row r="10" spans="1:16">
      <c r="A10" s="131" t="s">
        <v>27</v>
      </c>
      <c r="B10" s="129"/>
      <c r="C10" s="84"/>
      <c r="D10" s="84"/>
      <c r="E10" s="129"/>
      <c r="F10" s="129"/>
      <c r="G10" s="129"/>
      <c r="H10" s="129"/>
      <c r="I10" s="129"/>
      <c r="J10" s="129"/>
      <c r="K10" s="129"/>
      <c r="L10" s="129"/>
      <c r="M10" s="129"/>
    </row>
    <row r="11" spans="1:16">
      <c r="A11" s="131" t="s">
        <v>193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</row>
    <row r="12" spans="1:16" ht="12" customHeight="1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"/>
    </row>
    <row r="14" spans="1:16">
      <c r="A14" s="138"/>
      <c r="B14" s="129"/>
      <c r="C14" s="262" t="s">
        <v>28</v>
      </c>
      <c r="D14" s="262"/>
      <c r="E14" s="129"/>
      <c r="F14" s="262" t="s">
        <v>29</v>
      </c>
      <c r="G14" s="262"/>
      <c r="H14" s="129"/>
      <c r="I14" s="262" t="s">
        <v>30</v>
      </c>
      <c r="J14" s="262"/>
      <c r="K14" s="129"/>
      <c r="L14" s="262" t="s">
        <v>31</v>
      </c>
      <c r="M14" s="262"/>
    </row>
    <row r="15" spans="1:16" s="11" customFormat="1">
      <c r="A15" s="83"/>
      <c r="B15" s="84"/>
      <c r="C15" s="263" t="s">
        <v>32</v>
      </c>
      <c r="D15" s="263"/>
      <c r="E15" s="84"/>
      <c r="F15" s="263" t="s">
        <v>33</v>
      </c>
      <c r="G15" s="263"/>
      <c r="H15" s="84"/>
      <c r="I15" s="263" t="s">
        <v>34</v>
      </c>
      <c r="J15" s="263"/>
      <c r="K15" s="84"/>
      <c r="L15" s="263" t="s">
        <v>35</v>
      </c>
      <c r="M15" s="263"/>
    </row>
    <row r="16" spans="1:16" s="11" customFormat="1">
      <c r="A16" s="74" t="s">
        <v>2</v>
      </c>
      <c r="B16" s="84"/>
      <c r="C16" s="75" t="s">
        <v>36</v>
      </c>
      <c r="D16" s="76" t="s">
        <v>37</v>
      </c>
      <c r="E16" s="84"/>
      <c r="F16" s="75" t="s">
        <v>36</v>
      </c>
      <c r="G16" s="76" t="s">
        <v>37</v>
      </c>
      <c r="H16" s="84"/>
      <c r="I16" s="75" t="s">
        <v>36</v>
      </c>
      <c r="J16" s="76" t="s">
        <v>37</v>
      </c>
      <c r="K16" s="84"/>
      <c r="L16" s="75" t="s">
        <v>36</v>
      </c>
      <c r="M16" s="76" t="s">
        <v>37</v>
      </c>
    </row>
    <row r="17" spans="1:13" s="11" customFormat="1">
      <c r="A17" s="77"/>
      <c r="B17" s="84"/>
      <c r="C17" s="78" t="s">
        <v>38</v>
      </c>
      <c r="D17" s="79" t="s">
        <v>39</v>
      </c>
      <c r="E17" s="84"/>
      <c r="F17" s="78" t="s">
        <v>38</v>
      </c>
      <c r="G17" s="79" t="s">
        <v>39</v>
      </c>
      <c r="H17" s="84"/>
      <c r="I17" s="78" t="s">
        <v>38</v>
      </c>
      <c r="J17" s="79" t="s">
        <v>39</v>
      </c>
      <c r="K17" s="84"/>
      <c r="L17" s="78" t="s">
        <v>38</v>
      </c>
      <c r="M17" s="79" t="s">
        <v>39</v>
      </c>
    </row>
    <row r="18" spans="1:13" s="11" customFormat="1">
      <c r="A18" s="80" t="s">
        <v>40</v>
      </c>
      <c r="B18" s="132"/>
      <c r="C18" s="81" t="s">
        <v>41</v>
      </c>
      <c r="D18" s="85" t="s">
        <v>194</v>
      </c>
      <c r="E18" s="132"/>
      <c r="F18" s="81" t="s">
        <v>41</v>
      </c>
      <c r="G18" s="85" t="s">
        <v>194</v>
      </c>
      <c r="H18" s="132"/>
      <c r="I18" s="81" t="s">
        <v>41</v>
      </c>
      <c r="J18" s="85" t="s">
        <v>194</v>
      </c>
      <c r="K18" s="132"/>
      <c r="L18" s="81" t="s">
        <v>41</v>
      </c>
      <c r="M18" s="85" t="s">
        <v>194</v>
      </c>
    </row>
    <row r="19" spans="1:13">
      <c r="A19" s="9">
        <v>2020</v>
      </c>
      <c r="B19" s="84"/>
      <c r="C19" s="10">
        <v>5.8633454949207575E-2</v>
      </c>
      <c r="D19" s="133">
        <v>1</v>
      </c>
      <c r="E19" s="83"/>
      <c r="F19" s="10">
        <v>-4.122331566994708E-2</v>
      </c>
      <c r="G19" s="133">
        <v>1</v>
      </c>
      <c r="H19" s="83"/>
      <c r="I19" s="10">
        <v>9.0994482147666034E-3</v>
      </c>
      <c r="J19" s="133">
        <v>1</v>
      </c>
      <c r="K19" s="83"/>
      <c r="L19" s="10">
        <v>-2.6222846365333563E-3</v>
      </c>
      <c r="M19" s="133">
        <v>1</v>
      </c>
    </row>
    <row r="20" spans="1:13">
      <c r="A20" s="9">
        <v>2021</v>
      </c>
      <c r="B20" s="84"/>
      <c r="C20" s="10">
        <v>4.6622947673149451E-3</v>
      </c>
      <c r="D20" s="133">
        <v>1.0046622947673149</v>
      </c>
      <c r="E20" s="83"/>
      <c r="F20" s="10">
        <v>2.3349498056653983E-2</v>
      </c>
      <c r="G20" s="133">
        <v>1.023349498056654</v>
      </c>
      <c r="H20" s="83"/>
      <c r="I20" s="10">
        <v>1.1178384544986653E-2</v>
      </c>
      <c r="J20" s="133">
        <v>1.0111783845449867</v>
      </c>
      <c r="K20" s="83"/>
      <c r="L20" s="10">
        <v>4.8404808189904225E-2</v>
      </c>
      <c r="M20" s="133">
        <v>1.0484048081899042</v>
      </c>
    </row>
    <row r="21" spans="1:13">
      <c r="A21" s="9">
        <v>2022</v>
      </c>
      <c r="B21" s="84"/>
      <c r="C21" s="10">
        <v>1.833438022673084E-2</v>
      </c>
      <c r="D21" s="133">
        <v>1.0230821552790388</v>
      </c>
      <c r="E21" s="83"/>
      <c r="F21" s="10">
        <v>2.5111927252461586E-2</v>
      </c>
      <c r="G21" s="133">
        <v>1.0490477762056958</v>
      </c>
      <c r="H21" s="83"/>
      <c r="I21" s="10">
        <v>1.2478816050349728E-2</v>
      </c>
      <c r="J21" s="133">
        <v>1.0237966935998133</v>
      </c>
      <c r="K21" s="83"/>
      <c r="L21" s="10">
        <v>2.9339902440205012E-2</v>
      </c>
      <c r="M21" s="133">
        <v>1.0791649029800379</v>
      </c>
    </row>
    <row r="22" spans="1:13">
      <c r="A22" s="9">
        <v>2023</v>
      </c>
      <c r="B22" s="84"/>
      <c r="C22" s="10">
        <v>2.2140516008135824E-2</v>
      </c>
      <c r="D22" s="133">
        <v>1.0457337221156324</v>
      </c>
      <c r="E22" s="83"/>
      <c r="F22" s="10">
        <v>1.6939933825816045E-2</v>
      </c>
      <c r="G22" s="133">
        <v>1.0668185761147397</v>
      </c>
      <c r="H22" s="83"/>
      <c r="I22" s="10">
        <v>1.5271504301991534E-2</v>
      </c>
      <c r="J22" s="133">
        <v>1.0394316092104876</v>
      </c>
      <c r="K22" s="83"/>
      <c r="L22" s="10">
        <v>3.0250377854166288E-2</v>
      </c>
      <c r="M22" s="133">
        <v>1.1118100490621388</v>
      </c>
    </row>
    <row r="23" spans="1:13">
      <c r="A23" s="9">
        <v>2024</v>
      </c>
      <c r="B23" s="84"/>
      <c r="C23" s="10">
        <v>2.716553928329879E-2</v>
      </c>
      <c r="D23" s="133">
        <v>1.074141642623635</v>
      </c>
      <c r="E23" s="83"/>
      <c r="F23" s="10">
        <v>1.7950703561696146E-2</v>
      </c>
      <c r="G23" s="133">
        <v>1.0859687201286863</v>
      </c>
      <c r="H23" s="83"/>
      <c r="I23" s="10">
        <v>1.8044549869841608E-2</v>
      </c>
      <c r="J23" s="133">
        <v>1.058187684719176</v>
      </c>
      <c r="K23" s="83"/>
      <c r="L23" s="10">
        <v>3.0303845437468446E-2</v>
      </c>
      <c r="M23" s="133">
        <v>1.145502168944742</v>
      </c>
    </row>
    <row r="24" spans="1:13">
      <c r="A24" s="9">
        <v>2025</v>
      </c>
      <c r="B24" s="84"/>
      <c r="C24" s="10">
        <v>3.2954257343321691E-2</v>
      </c>
      <c r="D24" s="133">
        <v>1.1095391827378325</v>
      </c>
      <c r="E24" s="83"/>
      <c r="F24" s="10">
        <v>1.4418550939871766E-2</v>
      </c>
      <c r="G24" s="133">
        <v>1.101626815438969</v>
      </c>
      <c r="H24" s="83"/>
      <c r="I24" s="10">
        <v>2.0879361166506127E-2</v>
      </c>
      <c r="J24" s="133">
        <v>1.0802819675703765</v>
      </c>
      <c r="K24" s="83"/>
      <c r="L24" s="10">
        <v>1.6513768544773377E-2</v>
      </c>
      <c r="M24" s="133">
        <v>1.1644187266302313</v>
      </c>
    </row>
    <row r="25" spans="1:13">
      <c r="A25" s="9">
        <v>2026</v>
      </c>
      <c r="B25" s="84"/>
      <c r="C25" s="10">
        <v>3.7009043929934871E-2</v>
      </c>
      <c r="D25" s="133">
        <v>1.150602167093761</v>
      </c>
      <c r="E25" s="83"/>
      <c r="F25" s="10">
        <v>1.2551434602396938E-2</v>
      </c>
      <c r="G25" s="133">
        <v>1.1154538123691979</v>
      </c>
      <c r="H25" s="83"/>
      <c r="I25" s="10">
        <v>2.3017089209163455E-2</v>
      </c>
      <c r="J25" s="133">
        <v>1.1051469139889945</v>
      </c>
      <c r="K25" s="83"/>
      <c r="L25" s="10">
        <v>9.7927496274587966E-3</v>
      </c>
      <c r="M25" s="133">
        <v>1.1758215876816456</v>
      </c>
    </row>
    <row r="26" spans="1:13">
      <c r="A26" s="9">
        <v>2027</v>
      </c>
      <c r="B26" s="84"/>
      <c r="C26" s="10">
        <v>3.9604129355059303E-2</v>
      </c>
      <c r="D26" s="133">
        <v>1.1961707641555539</v>
      </c>
      <c r="E26" s="83"/>
      <c r="F26" s="10">
        <v>1.1638472279307477E-2</v>
      </c>
      <c r="G26" s="133">
        <v>1.1284359906433048</v>
      </c>
      <c r="H26" s="83"/>
      <c r="I26" s="10">
        <v>2.425322268575969E-2</v>
      </c>
      <c r="J26" s="133">
        <v>1.1319502881944496</v>
      </c>
      <c r="K26" s="83"/>
      <c r="L26" s="10">
        <v>1.0149927972604056E-2</v>
      </c>
      <c r="M26" s="133">
        <v>1.1877560921052472</v>
      </c>
    </row>
    <row r="27" spans="1:13">
      <c r="A27" s="9">
        <v>2028</v>
      </c>
      <c r="B27" s="84"/>
      <c r="C27" s="10">
        <v>4.0653143633326838E-2</v>
      </c>
      <c r="D27" s="133">
        <v>1.2447988660407558</v>
      </c>
      <c r="E27" s="83"/>
      <c r="F27" s="10">
        <v>1.0955673416259248E-2</v>
      </c>
      <c r="G27" s="133">
        <v>1.1407987668279458</v>
      </c>
      <c r="H27" s="83"/>
      <c r="I27" s="10">
        <v>2.4675273302016132E-2</v>
      </c>
      <c r="J27" s="133">
        <v>1.1598814709199436</v>
      </c>
      <c r="K27" s="83"/>
      <c r="L27" s="10">
        <v>8.6932105287553796E-3</v>
      </c>
      <c r="M27" s="133">
        <v>1.1980815058707299</v>
      </c>
    </row>
    <row r="28" spans="1:13">
      <c r="A28" s="9">
        <v>2029</v>
      </c>
      <c r="B28" s="84"/>
      <c r="C28" s="10">
        <v>4.0859581399039113E-2</v>
      </c>
      <c r="D28" s="133">
        <v>1.2956608266331797</v>
      </c>
      <c r="E28" s="83"/>
      <c r="F28" s="10">
        <v>9.4880387891382867E-3</v>
      </c>
      <c r="G28" s="133">
        <v>1.1516227097782104</v>
      </c>
      <c r="H28" s="83"/>
      <c r="I28" s="10">
        <v>2.4492598040660507E-2</v>
      </c>
      <c r="J28" s="133">
        <v>1.1882899815619958</v>
      </c>
      <c r="K28" s="83"/>
      <c r="L28" s="10">
        <v>6.0978377213054547E-3</v>
      </c>
      <c r="M28" s="133">
        <v>1.2053872124704268</v>
      </c>
    </row>
    <row r="29" spans="1:13">
      <c r="A29" s="9">
        <v>2030</v>
      </c>
      <c r="B29" s="84"/>
      <c r="C29" s="10">
        <v>4.0925771688567592E-2</v>
      </c>
      <c r="D29" s="133">
        <v>1.34868674580979</v>
      </c>
      <c r="E29" s="83"/>
      <c r="F29" s="10">
        <v>7.9785316434866083E-3</v>
      </c>
      <c r="G29" s="133">
        <v>1.1608109680095335</v>
      </c>
      <c r="H29" s="83"/>
      <c r="I29" s="10">
        <v>2.3893315948906313E-2</v>
      </c>
      <c r="J29" s="133">
        <v>1.2166821695303767</v>
      </c>
      <c r="K29" s="83"/>
      <c r="L29" s="10">
        <v>5.903930032508109E-3</v>
      </c>
      <c r="M29" s="133">
        <v>1.2125037342349321</v>
      </c>
    </row>
    <row r="30" spans="1:13">
      <c r="A30" s="9">
        <v>2031</v>
      </c>
      <c r="B30" s="84"/>
      <c r="C30" s="10">
        <v>4.038617314491133E-2</v>
      </c>
      <c r="D30" s="133">
        <v>1.4031550422443111</v>
      </c>
      <c r="E30" s="83"/>
      <c r="F30" s="10">
        <v>8.1606936113451933E-3</v>
      </c>
      <c r="G30" s="133">
        <v>1.1702839906601483</v>
      </c>
      <c r="H30" s="83"/>
      <c r="I30" s="10">
        <v>2.3252352510870988E-2</v>
      </c>
      <c r="J30" s="133">
        <v>1.2449728922299883</v>
      </c>
      <c r="K30" s="83"/>
      <c r="L30" s="10">
        <v>8.9063167149232569E-3</v>
      </c>
      <c r="M30" s="133">
        <v>1.2233026765100554</v>
      </c>
    </row>
    <row r="31" spans="1:13">
      <c r="A31" s="9">
        <v>2032</v>
      </c>
      <c r="B31" s="84"/>
      <c r="C31" s="10">
        <v>3.9906848942423245E-2</v>
      </c>
      <c r="D31" s="133">
        <v>1.4591505385579544</v>
      </c>
      <c r="E31" s="83"/>
      <c r="F31" s="10">
        <v>1.1255893061931976E-2</v>
      </c>
      <c r="G31" s="133">
        <v>1.18345658211111</v>
      </c>
      <c r="H31" s="83"/>
      <c r="I31" s="10">
        <v>2.2795722243099004E-2</v>
      </c>
      <c r="J31" s="133">
        <v>1.2733529484814508</v>
      </c>
      <c r="K31" s="83"/>
      <c r="L31" s="10">
        <v>1.4053690340413594E-2</v>
      </c>
      <c r="M31" s="133">
        <v>1.2404945935183269</v>
      </c>
    </row>
    <row r="32" spans="1:13">
      <c r="A32" s="9">
        <v>2033</v>
      </c>
      <c r="B32" s="84"/>
      <c r="C32" s="10">
        <v>3.9818602782292434E-2</v>
      </c>
      <c r="D32" s="133">
        <v>1.5172518742523617</v>
      </c>
      <c r="E32" s="83"/>
      <c r="F32" s="10">
        <v>9.110015023240825E-3</v>
      </c>
      <c r="G32" s="133">
        <v>1.1942378893534955</v>
      </c>
      <c r="H32" s="83"/>
      <c r="I32" s="10">
        <v>2.2196196115739308E-2</v>
      </c>
      <c r="J32" s="133">
        <v>1.3016165402505</v>
      </c>
      <c r="K32" s="83"/>
      <c r="L32" s="10">
        <v>1.203997159888659E-2</v>
      </c>
      <c r="M32" s="133">
        <v>1.25543011319286</v>
      </c>
    </row>
    <row r="33" spans="1:13">
      <c r="A33" s="9">
        <v>2034</v>
      </c>
      <c r="B33" s="84"/>
      <c r="C33" s="10">
        <v>3.9676809663357293E-2</v>
      </c>
      <c r="D33" s="133">
        <v>1.5774515880784448</v>
      </c>
      <c r="E33" s="83"/>
      <c r="F33" s="10">
        <v>1.0105969711952101E-2</v>
      </c>
      <c r="G33" s="133">
        <v>1.2063068212921675</v>
      </c>
      <c r="H33" s="83"/>
      <c r="I33" s="10">
        <v>2.180878367306005E-2</v>
      </c>
      <c r="J33" s="133">
        <v>1.3300032138021001</v>
      </c>
      <c r="K33" s="83"/>
      <c r="L33" s="10">
        <v>1.2336091771643742E-2</v>
      </c>
      <c r="M33" s="133">
        <v>1.2709172142820921</v>
      </c>
    </row>
    <row r="34" spans="1:13">
      <c r="A34" s="9">
        <v>2035</v>
      </c>
      <c r="B34" s="84"/>
      <c r="C34" s="10">
        <v>3.9545896025245941E-2</v>
      </c>
      <c r="D34" s="133">
        <v>1.6398333245654539</v>
      </c>
      <c r="E34" s="83"/>
      <c r="F34" s="10">
        <v>1.1076198608842569E-2</v>
      </c>
      <c r="G34" s="133">
        <v>1.2196681152280011</v>
      </c>
      <c r="H34" s="83"/>
      <c r="I34" s="10">
        <v>2.1733383485381452E-2</v>
      </c>
      <c r="J34" s="133">
        <v>1.3589086836844508</v>
      </c>
      <c r="K34" s="83"/>
      <c r="L34" s="10">
        <v>1.4132762198112436E-2</v>
      </c>
      <c r="M34" s="133">
        <v>1.2888787850450285</v>
      </c>
    </row>
    <row r="35" spans="1:13">
      <c r="A35" s="9">
        <v>2036</v>
      </c>
      <c r="B35" s="84"/>
      <c r="C35" s="10">
        <v>3.9416809153651311E-2</v>
      </c>
      <c r="D35" s="133">
        <v>1.7044703217636481</v>
      </c>
      <c r="E35" s="83"/>
      <c r="F35" s="10">
        <v>1.0796475835564978E-2</v>
      </c>
      <c r="G35" s="133">
        <v>1.2328362325614692</v>
      </c>
      <c r="H35" s="83"/>
      <c r="I35" s="10">
        <v>2.1390557482913186E-2</v>
      </c>
      <c r="J35" s="133">
        <v>1.387976497996833</v>
      </c>
      <c r="K35" s="83"/>
      <c r="L35" s="10">
        <v>1.5702913649971562E-2</v>
      </c>
      <c r="M35" s="133">
        <v>1.3091179373118709</v>
      </c>
    </row>
    <row r="36" spans="1:13" s="11" customFormat="1">
      <c r="A36" s="9">
        <v>2037</v>
      </c>
      <c r="B36" s="84"/>
      <c r="C36" s="10">
        <v>3.9168467088707359E-2</v>
      </c>
      <c r="D36" s="133">
        <v>1.771231811465326</v>
      </c>
      <c r="E36" s="83"/>
      <c r="F36" s="10">
        <v>1.3879590737105429E-2</v>
      </c>
      <c r="G36" s="133">
        <v>1.2499474949152973</v>
      </c>
      <c r="H36" s="83"/>
      <c r="I36" s="10">
        <v>2.1341789975033665E-2</v>
      </c>
      <c r="J36" s="133">
        <v>1.4175984009073641</v>
      </c>
      <c r="K36" s="83"/>
      <c r="L36" s="10">
        <v>1.8477009029998825E-2</v>
      </c>
      <c r="M36" s="133">
        <v>1.3333065212609156</v>
      </c>
    </row>
    <row r="37" spans="1:13">
      <c r="A37" s="9">
        <v>2038</v>
      </c>
      <c r="B37" s="84"/>
      <c r="C37" s="10">
        <v>3.9030135741088712E-2</v>
      </c>
      <c r="D37" s="133">
        <v>1.8403632294957522</v>
      </c>
      <c r="E37" s="83"/>
      <c r="F37" s="10">
        <v>1.4844271536226916E-2</v>
      </c>
      <c r="G37" s="133">
        <v>1.2685020549358466</v>
      </c>
      <c r="H37" s="83"/>
      <c r="I37" s="10">
        <v>2.1456924872054861E-2</v>
      </c>
      <c r="J37" s="133">
        <v>1.4480157032943786</v>
      </c>
      <c r="K37" s="83"/>
      <c r="L37" s="10">
        <v>1.9369801312844492E-2</v>
      </c>
      <c r="M37" s="133">
        <v>1.3591324036668595</v>
      </c>
    </row>
    <row r="38" spans="1:13">
      <c r="A38" s="9">
        <v>2039</v>
      </c>
      <c r="B38" s="84"/>
      <c r="C38" s="10">
        <v>3.8893046841784296E-2</v>
      </c>
      <c r="D38" s="133">
        <v>1.9119405627864279</v>
      </c>
      <c r="E38" s="83"/>
      <c r="F38" s="10">
        <v>1.3086220064105758E-2</v>
      </c>
      <c r="G38" s="133">
        <v>1.2851019519785074</v>
      </c>
      <c r="H38" s="83"/>
      <c r="I38" s="10">
        <v>2.1290597168301506E-2</v>
      </c>
      <c r="J38" s="133">
        <v>1.478844822326594</v>
      </c>
      <c r="K38" s="83"/>
      <c r="L38" s="10">
        <v>1.7428751179825897E-2</v>
      </c>
      <c r="M38" s="133">
        <v>1.382820384150808</v>
      </c>
    </row>
    <row r="39" spans="1:13">
      <c r="A39" s="9">
        <v>2040</v>
      </c>
      <c r="B39" s="84"/>
      <c r="C39" s="10">
        <v>3.8775855388413216E-2</v>
      </c>
      <c r="D39" s="133">
        <v>1.9860776935602757</v>
      </c>
      <c r="E39" s="83"/>
      <c r="F39" s="10">
        <v>1.3919658023911818E-2</v>
      </c>
      <c r="G39" s="133">
        <v>1.3029901316759098</v>
      </c>
      <c r="H39" s="83"/>
      <c r="I39" s="10">
        <v>2.1414589239859838E-2</v>
      </c>
      <c r="J39" s="133">
        <v>1.5105136767462115</v>
      </c>
      <c r="K39" s="83"/>
      <c r="L39" s="10">
        <v>1.6671344450894576E-2</v>
      </c>
      <c r="M39" s="133">
        <v>1.4058738590887045</v>
      </c>
    </row>
    <row r="40" spans="1:13">
      <c r="A40" s="9">
        <v>2041</v>
      </c>
      <c r="B40" s="84"/>
      <c r="C40" s="10">
        <v>3.8734338198424201E-2</v>
      </c>
      <c r="D40" s="133">
        <v>2.0630070986309859</v>
      </c>
      <c r="E40" s="83"/>
      <c r="F40" s="10">
        <v>1.3835814742541919E-2</v>
      </c>
      <c r="G40" s="133">
        <v>1.3210180617491381</v>
      </c>
      <c r="H40" s="83"/>
      <c r="I40" s="10">
        <v>2.1598794746686689E-2</v>
      </c>
      <c r="J40" s="133">
        <v>1.543138951612316</v>
      </c>
      <c r="K40" s="83"/>
      <c r="L40" s="10">
        <v>1.5606840699154301E-2</v>
      </c>
      <c r="M40" s="133">
        <v>1.4278151084506072</v>
      </c>
    </row>
    <row r="41" spans="1:13">
      <c r="A41" s="9">
        <v>2042</v>
      </c>
      <c r="B41" s="84"/>
      <c r="C41" s="10">
        <v>3.8653808522739919E-2</v>
      </c>
      <c r="D41" s="133">
        <v>2.1427501800025213</v>
      </c>
      <c r="E41" s="83"/>
      <c r="F41" s="10">
        <v>1.3800701580323871E-2</v>
      </c>
      <c r="G41" s="133">
        <v>1.3392490378015558</v>
      </c>
      <c r="H41" s="83"/>
      <c r="I41" s="10">
        <v>2.1700045597940587E-2</v>
      </c>
      <c r="J41" s="133">
        <v>1.5766251372262614</v>
      </c>
      <c r="K41" s="83"/>
      <c r="L41" s="10">
        <v>1.4852880293891868E-2</v>
      </c>
      <c r="M41" s="133">
        <v>1.4490222753382342</v>
      </c>
    </row>
    <row r="42" spans="1:13">
      <c r="A42" s="9">
        <v>2043</v>
      </c>
      <c r="B42" s="84"/>
      <c r="C42" s="10">
        <v>3.852731049045599E-2</v>
      </c>
      <c r="D42" s="133">
        <v>2.2253045814909589</v>
      </c>
      <c r="E42" s="83"/>
      <c r="F42" s="10">
        <v>1.3492763851969958E-2</v>
      </c>
      <c r="G42" s="133">
        <v>1.3573192088075903</v>
      </c>
      <c r="H42" s="83"/>
      <c r="I42" s="10">
        <v>2.179793282969622E-2</v>
      </c>
      <c r="J42" s="133">
        <v>1.6109923060651301</v>
      </c>
      <c r="K42" s="83"/>
      <c r="L42" s="10">
        <v>1.3998100698920046E-2</v>
      </c>
      <c r="M42" s="133">
        <v>1.4693058350633972</v>
      </c>
    </row>
    <row r="43" spans="1:13">
      <c r="A43" s="9">
        <v>2044</v>
      </c>
      <c r="B43" s="84"/>
      <c r="C43" s="10">
        <v>3.8286365809339085E-2</v>
      </c>
      <c r="D43" s="133">
        <v>2.31050340673512</v>
      </c>
      <c r="E43" s="83"/>
      <c r="F43" s="10">
        <v>1.3806122121527098E-2</v>
      </c>
      <c r="G43" s="133">
        <v>1.3760585235622824</v>
      </c>
      <c r="H43" s="83"/>
      <c r="I43" s="10">
        <v>2.1889498090517101E-2</v>
      </c>
      <c r="J43" s="133">
        <v>1.6462561190725806</v>
      </c>
      <c r="K43" s="83"/>
      <c r="L43" s="10">
        <v>1.3577643483987156E-2</v>
      </c>
      <c r="M43" s="133">
        <v>1.4892555458608301</v>
      </c>
    </row>
    <row r="44" spans="1:13">
      <c r="A44" s="9">
        <v>2045</v>
      </c>
      <c r="B44" s="84"/>
      <c r="C44" s="10">
        <v>3.816279791116961E-2</v>
      </c>
      <c r="D44" s="133">
        <v>2.3986786813194212</v>
      </c>
      <c r="E44" s="83"/>
      <c r="F44" s="10">
        <v>1.4837766586159429E-2</v>
      </c>
      <c r="G44" s="133">
        <v>1.3964761587437948</v>
      </c>
      <c r="H44" s="83"/>
      <c r="I44" s="10">
        <v>2.2079023032205436E-2</v>
      </c>
      <c r="J44" s="133">
        <v>1.6826038458424932</v>
      </c>
      <c r="K44" s="83"/>
      <c r="L44" s="10">
        <v>1.3817328144295038E-2</v>
      </c>
      <c r="M44" s="133">
        <v>1.5098330784287004</v>
      </c>
    </row>
    <row r="45" spans="1:13">
      <c r="A45" s="9">
        <v>2046</v>
      </c>
      <c r="B45" s="84"/>
      <c r="C45" s="10">
        <v>3.802986552940002E-2</v>
      </c>
      <c r="D45" s="133">
        <v>2.4899001090182376</v>
      </c>
      <c r="E45" s="83"/>
      <c r="F45" s="10">
        <v>1.4984935721567894E-2</v>
      </c>
      <c r="G45" s="133">
        <v>1.4174022642192727</v>
      </c>
      <c r="H45" s="83"/>
      <c r="I45" s="10">
        <v>2.2273788168224229E-2</v>
      </c>
      <c r="J45" s="133">
        <v>1.7200818074758284</v>
      </c>
      <c r="K45" s="83"/>
      <c r="L45" s="10">
        <v>1.4221456638929375E-2</v>
      </c>
      <c r="M45" s="133">
        <v>1.5313051040855954</v>
      </c>
    </row>
    <row r="46" spans="1:13">
      <c r="A46" s="9">
        <v>2047</v>
      </c>
      <c r="B46" s="84"/>
      <c r="C46" s="10">
        <v>3.7927408644135241E-2</v>
      </c>
      <c r="D46" s="133">
        <v>2.5843355679360491</v>
      </c>
      <c r="E46" s="83"/>
      <c r="F46" s="10">
        <v>1.5369391045429115E-2</v>
      </c>
      <c r="G46" s="133">
        <v>1.4391868738867353</v>
      </c>
      <c r="H46" s="83"/>
      <c r="I46" s="10">
        <v>2.2394648551514962E-2</v>
      </c>
      <c r="J46" s="133">
        <v>1.7586024350341043</v>
      </c>
      <c r="K46" s="83"/>
      <c r="L46" s="10">
        <v>1.4875981700568808E-2</v>
      </c>
      <c r="M46" s="133">
        <v>1.5540847707919603</v>
      </c>
    </row>
    <row r="47" spans="1:13">
      <c r="A47" s="9">
        <v>2048</v>
      </c>
      <c r="B47" s="84"/>
      <c r="C47" s="10">
        <v>3.783080529270233E-2</v>
      </c>
      <c r="D47" s="133">
        <v>2.6821030636176433</v>
      </c>
      <c r="E47" s="83"/>
      <c r="F47" s="10">
        <v>1.574113213226469E-2</v>
      </c>
      <c r="G47" s="133">
        <v>1.4618413046316074</v>
      </c>
      <c r="H47" s="83"/>
      <c r="I47" s="10">
        <v>2.254316547529589E-2</v>
      </c>
      <c r="J47" s="133">
        <v>1.7982469007323365</v>
      </c>
      <c r="K47" s="83"/>
      <c r="L47" s="10">
        <v>1.555511689226563E-2</v>
      </c>
      <c r="M47" s="133">
        <v>1.5782587410621192</v>
      </c>
    </row>
    <row r="48" spans="1:13">
      <c r="A48" s="9">
        <v>2049</v>
      </c>
      <c r="B48" s="84"/>
      <c r="C48" s="10">
        <v>3.780935438766031E-2</v>
      </c>
      <c r="D48" s="133">
        <v>2.783511648854192</v>
      </c>
      <c r="E48" s="83"/>
      <c r="F48" s="10">
        <v>1.6519430605212992E-2</v>
      </c>
      <c r="G48" s="133">
        <v>1.4859900906193033</v>
      </c>
      <c r="H48" s="83"/>
      <c r="I48" s="10">
        <v>2.2712965870508084E-2</v>
      </c>
      <c r="J48" s="133">
        <v>1.8390904212154171</v>
      </c>
      <c r="K48" s="83"/>
      <c r="L48" s="10">
        <v>1.6356709912462408E-2</v>
      </c>
      <c r="M48" s="133">
        <v>1.6040738614564805</v>
      </c>
    </row>
    <row r="49" spans="1:13">
      <c r="A49" s="9">
        <v>2050</v>
      </c>
      <c r="B49" s="84"/>
      <c r="C49" s="10">
        <v>3.7738287341782417E-2</v>
      </c>
      <c r="D49" s="133">
        <v>2.88855661127785</v>
      </c>
      <c r="E49" s="83"/>
      <c r="F49" s="10">
        <v>1.7384653490466251E-2</v>
      </c>
      <c r="G49" s="133">
        <v>1.5118235134349864</v>
      </c>
      <c r="H49" s="83"/>
      <c r="I49" s="10">
        <v>2.2920735310573814E-2</v>
      </c>
      <c r="J49" s="133">
        <v>1.8812437259723074</v>
      </c>
      <c r="K49" s="83"/>
      <c r="L49" s="10">
        <v>1.6831482837048606E-2</v>
      </c>
      <c r="M49" s="133">
        <v>1.6310728031249435</v>
      </c>
    </row>
    <row r="50" spans="1:13">
      <c r="A50" s="9">
        <v>2051</v>
      </c>
      <c r="B50" s="84"/>
      <c r="C50" s="10">
        <v>3.7738287341782417E-2</v>
      </c>
      <c r="D50" s="133">
        <v>2.997565790677259</v>
      </c>
      <c r="E50" s="83"/>
      <c r="F50" s="10">
        <v>1.7384653490466251E-2</v>
      </c>
      <c r="G50" s="133">
        <v>1.5381060413547929</v>
      </c>
      <c r="H50" s="83"/>
      <c r="I50" s="10">
        <v>2.2920735310573814E-2</v>
      </c>
      <c r="J50" s="133">
        <v>1.9243632154699963</v>
      </c>
      <c r="K50" s="83"/>
      <c r="L50" s="10">
        <v>1.6831482837048606E-2</v>
      </c>
      <c r="M50" s="133">
        <v>1.6585261770167177</v>
      </c>
    </row>
    <row r="51" spans="1:13" s="12" customFormat="1">
      <c r="A51" s="9">
        <v>2052</v>
      </c>
      <c r="B51" s="84"/>
      <c r="C51" s="10">
        <v>3.7738287341782417E-2</v>
      </c>
      <c r="D51" s="133">
        <v>3.1106887898117348</v>
      </c>
      <c r="E51" s="83"/>
      <c r="F51" s="10">
        <v>1.7384653490466251E-2</v>
      </c>
      <c r="G51" s="133">
        <v>1.5648454819153388</v>
      </c>
      <c r="H51" s="83"/>
      <c r="I51" s="10">
        <v>2.2920735310573814E-2</v>
      </c>
      <c r="J51" s="133">
        <v>1.9684710353731889</v>
      </c>
      <c r="K51" s="83"/>
      <c r="L51" s="10">
        <v>1.6831482837048606E-2</v>
      </c>
      <c r="M51" s="133">
        <v>1.6864416318999704</v>
      </c>
    </row>
    <row r="52" spans="1:13" s="11" customFormat="1">
      <c r="A52" s="9">
        <v>2053</v>
      </c>
      <c r="B52" s="84"/>
      <c r="C52" s="10">
        <v>3.7738287341782417E-2</v>
      </c>
      <c r="D52" s="133">
        <v>3.2280808571925115</v>
      </c>
      <c r="E52" s="83"/>
      <c r="F52" s="10">
        <v>1.7384653490466251E-2</v>
      </c>
      <c r="G52" s="133">
        <v>1.5920497783845586</v>
      </c>
      <c r="H52" s="83"/>
      <c r="I52" s="10">
        <v>2.2920735310573814E-2</v>
      </c>
      <c r="J52" s="133">
        <v>2.0135898389415088</v>
      </c>
      <c r="K52" s="83"/>
      <c r="L52" s="10">
        <v>1.6831482837048606E-2</v>
      </c>
      <c r="M52" s="133">
        <v>1.714826945282979</v>
      </c>
    </row>
    <row r="53" spans="1:13" s="11" customFormat="1">
      <c r="A53" s="9">
        <v>2054</v>
      </c>
      <c r="B53" s="84"/>
      <c r="C53" s="10">
        <v>3.7738287341782417E-2</v>
      </c>
      <c r="D53" s="133">
        <v>3.3499031001437496</v>
      </c>
      <c r="E53" s="83"/>
      <c r="F53" s="10">
        <v>1.7384653490466251E-2</v>
      </c>
      <c r="G53" s="133">
        <v>1.6197270121213478</v>
      </c>
      <c r="H53" s="83"/>
      <c r="I53" s="10">
        <v>2.2920735310573814E-2</v>
      </c>
      <c r="J53" s="133">
        <v>2.0597427986639483</v>
      </c>
      <c r="K53" s="83"/>
      <c r="L53" s="10">
        <v>1.6831482837048606E-2</v>
      </c>
      <c r="M53" s="133">
        <v>1.7436900255810179</v>
      </c>
    </row>
    <row r="54" spans="1:13" s="11" customFormat="1">
      <c r="A54" s="9">
        <v>2055</v>
      </c>
      <c r="B54" s="84"/>
      <c r="C54" s="10">
        <v>3.7738287341782417E-2</v>
      </c>
      <c r="D54" s="133">
        <v>3.476322705904102</v>
      </c>
      <c r="E54" s="83"/>
      <c r="F54" s="10">
        <v>1.7384653490466251E-2</v>
      </c>
      <c r="G54" s="133">
        <v>1.6478854049762257</v>
      </c>
      <c r="H54" s="83"/>
      <c r="I54" s="10">
        <v>2.2920735310573814E-2</v>
      </c>
      <c r="J54" s="133">
        <v>2.1069536181599853</v>
      </c>
      <c r="K54" s="83"/>
      <c r="L54" s="10">
        <v>1.6831482837048606E-2</v>
      </c>
      <c r="M54" s="133">
        <v>1.7730389143197176</v>
      </c>
    </row>
    <row r="55" spans="1:13" s="11" customFormat="1">
      <c r="A55" s="9">
        <v>2056</v>
      </c>
      <c r="B55" s="84"/>
      <c r="C55" s="10">
        <v>3.7738287341782417E-2</v>
      </c>
      <c r="D55" s="133">
        <v>3.6075131710722736</v>
      </c>
      <c r="E55" s="83"/>
      <c r="F55" s="10">
        <v>1.7384653490466251E-2</v>
      </c>
      <c r="G55" s="133">
        <v>1.6765333217337341</v>
      </c>
      <c r="H55" s="83"/>
      <c r="I55" s="10">
        <v>2.2920735310573814E-2</v>
      </c>
      <c r="J55" s="133">
        <v>2.1552465443534863</v>
      </c>
      <c r="K55" s="83"/>
      <c r="L55" s="10">
        <v>1.6831482837048606E-2</v>
      </c>
      <c r="M55" s="133">
        <v>1.8028817883755093</v>
      </c>
    </row>
    <row r="56" spans="1:13" s="11" customFormat="1">
      <c r="A56" s="9">
        <v>2057</v>
      </c>
      <c r="B56" s="84"/>
      <c r="C56" s="10">
        <v>3.7738287341782417E-2</v>
      </c>
      <c r="D56" s="133">
        <v>3.7436545397114638</v>
      </c>
      <c r="E56" s="83"/>
      <c r="F56" s="10">
        <v>1.7384653490466251E-2</v>
      </c>
      <c r="G56" s="133">
        <v>1.7056792725972956</v>
      </c>
      <c r="H56" s="83"/>
      <c r="I56" s="10">
        <v>2.2920735310573814E-2</v>
      </c>
      <c r="J56" s="133">
        <v>2.2046463799256415</v>
      </c>
      <c r="K56" s="83"/>
      <c r="L56" s="10">
        <v>1.6831482837048606E-2</v>
      </c>
      <c r="M56" s="133">
        <v>1.8332269622537791</v>
      </c>
    </row>
    <row r="57" spans="1:13" s="11" customFormat="1">
      <c r="A57" s="9">
        <v>2058</v>
      </c>
      <c r="B57" s="84"/>
      <c r="C57" s="10">
        <v>3.7738287341782417E-2</v>
      </c>
      <c r="D57" s="133">
        <v>3.8849336504394634</v>
      </c>
      <c r="E57" s="83"/>
      <c r="F57" s="10">
        <v>1.7384653490466251E-2</v>
      </c>
      <c r="G57" s="133">
        <v>1.7353319157172702</v>
      </c>
      <c r="H57" s="83"/>
      <c r="I57" s="10">
        <v>2.2920735310573814E-2</v>
      </c>
      <c r="J57" s="133">
        <v>2.2551784960533321</v>
      </c>
      <c r="K57" s="83"/>
      <c r="L57" s="10">
        <v>1.6831482837048606E-2</v>
      </c>
      <c r="M57" s="133">
        <v>1.8640828904053683</v>
      </c>
    </row>
    <row r="58" spans="1:13" s="11" customFormat="1">
      <c r="A58" s="9">
        <v>2059</v>
      </c>
      <c r="B58" s="139"/>
      <c r="C58" s="10">
        <v>3.7738287341782417E-2</v>
      </c>
      <c r="D58" s="133">
        <v>4.0315443928435073</v>
      </c>
      <c r="E58" s="140"/>
      <c r="F58" s="10">
        <v>1.7384653490466251E-2</v>
      </c>
      <c r="G58" s="133">
        <v>1.765500059762962</v>
      </c>
      <c r="H58" s="140"/>
      <c r="I58" s="10">
        <v>2.2920735310573814E-2</v>
      </c>
      <c r="J58" s="133">
        <v>2.3068688454394684</v>
      </c>
      <c r="K58" s="140"/>
      <c r="L58" s="10">
        <v>1.6831482837048606E-2</v>
      </c>
      <c r="M58" s="133">
        <v>1.8954581695820623</v>
      </c>
    </row>
    <row r="59" spans="1:13" s="11" customFormat="1">
      <c r="A59" s="9">
        <v>2060</v>
      </c>
      <c r="B59" s="139"/>
      <c r="C59" s="10">
        <v>3.7738287341782417E-2</v>
      </c>
      <c r="D59" s="133">
        <v>4.1836879735717876</v>
      </c>
      <c r="E59" s="140"/>
      <c r="F59" s="10">
        <v>1.7384653490466251E-2</v>
      </c>
      <c r="G59" s="133">
        <v>1.7961926665393386</v>
      </c>
      <c r="H59" s="140"/>
      <c r="I59" s="10">
        <v>2.2920735310573814E-2</v>
      </c>
      <c r="J59" s="133">
        <v>2.3597439756419956</v>
      </c>
      <c r="K59" s="140"/>
      <c r="L59" s="10">
        <v>1.6831482837048606E-2</v>
      </c>
      <c r="M59" s="133">
        <v>1.9273615412317262</v>
      </c>
    </row>
    <row r="60" spans="1:13" s="11" customFormat="1">
      <c r="A60" s="9">
        <v>2061</v>
      </c>
      <c r="B60" s="141"/>
      <c r="C60" s="10">
        <v>3.7738287341782417E-2</v>
      </c>
      <c r="D60" s="133">
        <v>4.3415731924667993</v>
      </c>
      <c r="E60" s="142"/>
      <c r="F60" s="10">
        <v>1.7384653490466251E-2</v>
      </c>
      <c r="G60" s="133">
        <v>1.8274188536492417</v>
      </c>
      <c r="H60" s="142"/>
      <c r="I60" s="10">
        <v>2.2920735310573814E-2</v>
      </c>
      <c r="J60" s="133">
        <v>2.4138310427084071</v>
      </c>
      <c r="K60" s="142"/>
      <c r="L60" s="10">
        <v>1.6831482837048606E-2</v>
      </c>
      <c r="M60" s="133">
        <v>1.9598018939337556</v>
      </c>
    </row>
    <row r="61" spans="1:13">
      <c r="A61" s="9">
        <v>2062</v>
      </c>
      <c r="B61" s="139"/>
      <c r="C61" s="10">
        <v>3.7738287341782417E-2</v>
      </c>
      <c r="D61" s="133">
        <v>4.5054167291194913</v>
      </c>
      <c r="E61" s="140"/>
      <c r="F61" s="10">
        <v>1.7384653490466251E-2</v>
      </c>
      <c r="G61" s="133">
        <v>1.8591878972018789</v>
      </c>
      <c r="H61" s="140"/>
      <c r="I61" s="10">
        <v>2.2920735310573814E-2</v>
      </c>
      <c r="J61" s="133">
        <v>2.4691578251227728</v>
      </c>
      <c r="K61" s="140"/>
      <c r="L61" s="10">
        <v>1.6831482837048606E-2</v>
      </c>
      <c r="M61" s="133">
        <v>1.9927882658755169</v>
      </c>
    </row>
    <row r="62" spans="1:13">
      <c r="A62" s="9">
        <v>2063</v>
      </c>
      <c r="B62" s="139"/>
      <c r="C62" s="10">
        <v>3.7738287341782417E-2</v>
      </c>
      <c r="D62" s="133">
        <v>4.6754434402374763</v>
      </c>
      <c r="E62" s="140"/>
      <c r="F62" s="10">
        <v>1.7384653490466251E-2</v>
      </c>
      <c r="G62" s="133">
        <v>1.8915092345684021</v>
      </c>
      <c r="H62" s="140"/>
      <c r="I62" s="10">
        <v>2.2920735310573814E-2</v>
      </c>
      <c r="J62" s="133">
        <v>2.5257527380724438</v>
      </c>
      <c r="K62" s="140"/>
      <c r="L62" s="10">
        <v>1.6831482837048606E-2</v>
      </c>
      <c r="M62" s="133">
        <v>2.0263298473704725</v>
      </c>
    </row>
    <row r="63" spans="1:13">
      <c r="A63" s="9">
        <v>2064</v>
      </c>
      <c r="B63" s="13"/>
      <c r="C63" s="10">
        <v>3.7738287341782417E-2</v>
      </c>
      <c r="D63" s="133">
        <v>4.8518866682354096</v>
      </c>
      <c r="E63" s="134"/>
      <c r="F63" s="10">
        <v>1.7384653490466251E-2</v>
      </c>
      <c r="G63" s="133">
        <v>1.9243924671853909</v>
      </c>
      <c r="H63" s="134"/>
      <c r="I63" s="10">
        <v>2.2920735310573814E-2</v>
      </c>
      <c r="J63" s="133">
        <v>2.5836448480417595</v>
      </c>
      <c r="K63" s="134"/>
      <c r="L63" s="10">
        <v>1.6831482837048606E-2</v>
      </c>
      <c r="M63" s="133">
        <v>2.0604359834186878</v>
      </c>
    </row>
    <row r="64" spans="1:13">
      <c r="A64" s="9">
        <v>2065</v>
      </c>
      <c r="B64" s="13"/>
      <c r="C64" s="10">
        <v>3.7738287341782417E-2</v>
      </c>
      <c r="D64" s="133">
        <v>5.0349885614710406</v>
      </c>
      <c r="E64" s="134"/>
      <c r="F64" s="10">
        <v>1.7384653490466251E-2</v>
      </c>
      <c r="G64" s="133">
        <v>1.9578473634070723</v>
      </c>
      <c r="H64" s="134"/>
      <c r="I64" s="10">
        <v>2.2920735310573814E-2</v>
      </c>
      <c r="J64" s="133">
        <v>2.6428638877402526</v>
      </c>
      <c r="K64" s="134"/>
      <c r="L64" s="10">
        <v>1.6831482837048606E-2</v>
      </c>
      <c r="M64" s="133">
        <v>2.0951161763104369</v>
      </c>
    </row>
    <row r="65" spans="1:13">
      <c r="A65" s="9">
        <v>2066</v>
      </c>
      <c r="B65" s="13"/>
      <c r="C65" s="10">
        <v>3.7738287341782417E-2</v>
      </c>
      <c r="D65" s="133">
        <v>5.2250004065664228</v>
      </c>
      <c r="E65" s="134"/>
      <c r="F65" s="10">
        <v>1.7384653490466251E-2</v>
      </c>
      <c r="G65" s="133">
        <v>1.9918838614071273</v>
      </c>
      <c r="H65" s="134"/>
      <c r="I65" s="10">
        <v>2.2920735310573814E-2</v>
      </c>
      <c r="J65" s="133">
        <v>2.703440271373021</v>
      </c>
      <c r="K65" s="134"/>
      <c r="L65" s="10">
        <v>1.6831482837048606E-2</v>
      </c>
      <c r="M65" s="133">
        <v>2.130380088273629</v>
      </c>
    </row>
    <row r="66" spans="1:13">
      <c r="A66" s="9">
        <v>2067</v>
      </c>
      <c r="B66" s="13"/>
      <c r="C66" s="10">
        <v>3.7738287341782417E-2</v>
      </c>
      <c r="D66" s="133">
        <v>5.4221829732703561</v>
      </c>
      <c r="E66" s="134"/>
      <c r="F66" s="10">
        <v>1.7384653490466251E-2</v>
      </c>
      <c r="G66" s="133">
        <v>2.026512072130942</v>
      </c>
      <c r="H66" s="134"/>
      <c r="I66" s="10">
        <v>2.2920735310573814E-2</v>
      </c>
      <c r="J66" s="133">
        <v>2.7654051102611077</v>
      </c>
      <c r="K66" s="134"/>
      <c r="L66" s="10">
        <v>1.6831482837048606E-2</v>
      </c>
      <c r="M66" s="133">
        <v>2.1662375441657966</v>
      </c>
    </row>
    <row r="67" spans="1:13">
      <c r="A67" s="9">
        <v>2068</v>
      </c>
      <c r="B67" s="13"/>
      <c r="C67" s="10">
        <v>3.7738287341782417E-2</v>
      </c>
      <c r="D67" s="133">
        <v>5.6268068723353526</v>
      </c>
      <c r="E67" s="134"/>
      <c r="F67" s="10">
        <v>1.7384653490466251E-2</v>
      </c>
      <c r="G67" s="133">
        <v>2.0617422822991851</v>
      </c>
      <c r="H67" s="134"/>
      <c r="I67" s="10">
        <v>2.2920735310573814E-2</v>
      </c>
      <c r="J67" s="133">
        <v>2.8287902288199107</v>
      </c>
      <c r="K67" s="134"/>
      <c r="L67" s="10">
        <v>1.6831482837048606E-2</v>
      </c>
      <c r="M67" s="133">
        <v>2.2026985342113936</v>
      </c>
    </row>
    <row r="68" spans="1:13">
      <c r="A68" s="9">
        <v>2069</v>
      </c>
      <c r="B68" s="13"/>
      <c r="C68" s="10">
        <v>3.7738287341782417E-2</v>
      </c>
      <c r="D68" s="133">
        <v>5.83915292690026</v>
      </c>
      <c r="E68" s="134"/>
      <c r="F68" s="10">
        <v>1.7384653490466251E-2</v>
      </c>
      <c r="G68" s="133">
        <v>2.0975849574635994</v>
      </c>
      <c r="H68" s="134"/>
      <c r="I68" s="10">
        <v>2.2920735310573814E-2</v>
      </c>
      <c r="J68" s="133">
        <v>2.8936281809038293</v>
      </c>
      <c r="K68" s="134"/>
      <c r="L68" s="10">
        <v>1.6831482837048606E-2</v>
      </c>
      <c r="M68" s="133">
        <v>2.2397732167851649</v>
      </c>
    </row>
    <row r="69" spans="1:13">
      <c r="A69" s="9">
        <v>2070</v>
      </c>
      <c r="B69" s="13"/>
      <c r="C69" s="10">
        <v>3.7738287341782417E-2</v>
      </c>
      <c r="D69" s="133">
        <v>6.0595125578882314</v>
      </c>
      <c r="E69" s="134"/>
      <c r="F69" s="10">
        <v>1.7384653490466251E-2</v>
      </c>
      <c r="G69" s="133">
        <v>2.1340507451159185</v>
      </c>
      <c r="H69" s="134"/>
      <c r="I69" s="10">
        <v>2.2920735310573814E-2</v>
      </c>
      <c r="J69" s="133">
        <v>2.9599522665255433</v>
      </c>
      <c r="K69" s="134"/>
      <c r="L69" s="10">
        <v>1.6831482837048606E-2</v>
      </c>
      <c r="M69" s="133">
        <v>2.2774719212423657</v>
      </c>
    </row>
    <row r="70" spans="1:13">
      <c r="A70" s="135"/>
      <c r="B70" s="139"/>
      <c r="C70" s="136"/>
      <c r="D70" s="137"/>
      <c r="E70" s="140"/>
      <c r="F70" s="136"/>
      <c r="G70" s="137"/>
      <c r="H70" s="140"/>
      <c r="I70" s="136"/>
      <c r="J70" s="137"/>
      <c r="K70" s="140"/>
      <c r="L70" s="136"/>
      <c r="M70" s="137"/>
    </row>
  </sheetData>
  <mergeCells count="8">
    <mergeCell ref="C14:D14"/>
    <mergeCell ref="F14:G14"/>
    <mergeCell ref="I14:J14"/>
    <mergeCell ref="L14:M14"/>
    <mergeCell ref="C15:D15"/>
    <mergeCell ref="F15:G15"/>
    <mergeCell ref="I15:J15"/>
    <mergeCell ref="L15:M15"/>
  </mergeCells>
  <pageMargins left="1" right="1" top="1" bottom="0.5" header="0.5" footer="0.5"/>
  <pageSetup scale="60" orientation="portrait" r:id="rId1"/>
  <headerFooter scaleWithDoc="0">
    <oddHeader>&amp;L&amp;"Times New Roman,Bold"&amp;14Section 4&amp;"Times New Roman,Regular"&amp;11
&amp;"Times New Roman,Italic"&amp;12Escalation Rates Used to Calculate Future Dismantlement Costs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V168"/>
  <sheetViews>
    <sheetView view="pageBreakPreview" zoomScaleNormal="100" zoomScaleSheetLayoutView="100" zoomScalePageLayoutView="80" workbookViewId="0">
      <pane ySplit="11" topLeftCell="A12" activePane="bottomLeft" state="frozen"/>
      <selection pane="bottomLeft"/>
    </sheetView>
  </sheetViews>
  <sheetFormatPr defaultColWidth="9.140625" defaultRowHeight="15"/>
  <cols>
    <col min="1" max="1" width="9.140625" style="28"/>
    <col min="2" max="2" width="30.5703125" style="23" customWidth="1"/>
    <col min="3" max="3" width="2.5703125" style="28" customWidth="1"/>
    <col min="4" max="4" width="22.5703125" style="23" customWidth="1"/>
    <col min="5" max="5" width="2.5703125" style="28" customWidth="1"/>
    <col min="6" max="6" width="17.85546875" style="23" bestFit="1" customWidth="1"/>
    <col min="7" max="7" width="19.5703125" style="23" bestFit="1" customWidth="1"/>
    <col min="8" max="8" width="2" style="28" customWidth="1"/>
    <col min="9" max="9" width="16" style="23" customWidth="1"/>
    <col min="10" max="10" width="15.5703125" style="23" customWidth="1"/>
    <col min="11" max="11" width="16.5703125" style="23" customWidth="1"/>
    <col min="12" max="12" width="1.5703125" style="28" customWidth="1"/>
    <col min="13" max="13" width="15.42578125" style="23" customWidth="1"/>
    <col min="14" max="14" width="15.5703125" style="23" customWidth="1"/>
    <col min="15" max="15" width="2.42578125" style="28" customWidth="1"/>
    <col min="16" max="19" width="12.5703125" style="23" bestFit="1" customWidth="1"/>
    <col min="20" max="20" width="13.5703125" style="23" bestFit="1" customWidth="1"/>
    <col min="21" max="21" width="12.5703125" style="23" customWidth="1"/>
    <col min="22" max="22" width="12.42578125" style="23" customWidth="1"/>
    <col min="23" max="23" width="13.85546875" style="23" customWidth="1"/>
    <col min="24" max="24" width="18.42578125" style="23" customWidth="1"/>
    <col min="25" max="28" width="9.140625" style="23"/>
    <col min="29" max="39" width="9.5703125" style="23" bestFit="1" customWidth="1"/>
    <col min="40" max="16384" width="9.140625" style="23"/>
  </cols>
  <sheetData>
    <row r="1" spans="1:74">
      <c r="A1" s="273" t="s">
        <v>299</v>
      </c>
    </row>
    <row r="2" spans="1:74">
      <c r="A2" s="273" t="s">
        <v>294</v>
      </c>
    </row>
    <row r="8" spans="1:74" ht="23.25" customHeight="1">
      <c r="A8" s="270"/>
      <c r="B8" s="270"/>
    </row>
    <row r="9" spans="1:74">
      <c r="B9" s="39"/>
      <c r="C9" s="190"/>
      <c r="D9" s="40">
        <v>2016</v>
      </c>
      <c r="E9" s="190"/>
      <c r="F9" s="264" t="s">
        <v>42</v>
      </c>
      <c r="G9" s="265"/>
      <c r="H9" s="49"/>
      <c r="I9" s="264" t="s">
        <v>45</v>
      </c>
      <c r="J9" s="266"/>
      <c r="K9" s="265"/>
      <c r="L9" s="50"/>
      <c r="M9" s="264" t="s">
        <v>46</v>
      </c>
      <c r="N9" s="265"/>
      <c r="O9" s="191"/>
      <c r="P9" s="267" t="s">
        <v>15</v>
      </c>
      <c r="Q9" s="268"/>
      <c r="R9" s="268"/>
      <c r="S9" s="268"/>
      <c r="T9" s="268"/>
      <c r="U9" s="269"/>
    </row>
    <row r="10" spans="1:74">
      <c r="B10" s="39"/>
      <c r="C10" s="191"/>
      <c r="D10" s="42"/>
      <c r="E10" s="191"/>
      <c r="F10" s="41"/>
      <c r="G10" s="41"/>
      <c r="H10" s="50"/>
      <c r="I10" s="43"/>
      <c r="J10" s="43"/>
      <c r="K10" s="41"/>
      <c r="L10" s="50"/>
      <c r="M10" s="42"/>
      <c r="N10" s="42"/>
      <c r="O10" s="191"/>
      <c r="P10" s="42"/>
      <c r="Q10" s="42"/>
      <c r="R10" s="42"/>
      <c r="S10" s="42"/>
      <c r="T10" s="42"/>
      <c r="U10" s="42"/>
    </row>
    <row r="11" spans="1:74" s="24" customFormat="1" ht="25.5">
      <c r="A11" s="226"/>
      <c r="B11" s="44" t="s">
        <v>0</v>
      </c>
      <c r="C11" s="56"/>
      <c r="D11" s="46" t="s">
        <v>259</v>
      </c>
      <c r="E11" s="45"/>
      <c r="F11" s="156" t="s">
        <v>251</v>
      </c>
      <c r="G11" s="156" t="s">
        <v>252</v>
      </c>
      <c r="H11" s="195"/>
      <c r="I11" s="47" t="s">
        <v>47</v>
      </c>
      <c r="J11" s="47" t="s">
        <v>48</v>
      </c>
      <c r="K11" s="47" t="s">
        <v>256</v>
      </c>
      <c r="L11" s="196"/>
      <c r="M11" s="160" t="s">
        <v>257</v>
      </c>
      <c r="N11" s="156" t="s">
        <v>258</v>
      </c>
      <c r="O11" s="198"/>
      <c r="P11" s="44">
        <v>2022</v>
      </c>
      <c r="Q11" s="44">
        <v>2023</v>
      </c>
      <c r="R11" s="44">
        <v>2024</v>
      </c>
      <c r="S11" s="44">
        <v>2025</v>
      </c>
      <c r="T11" s="47" t="s">
        <v>49</v>
      </c>
      <c r="U11" s="47" t="s">
        <v>50</v>
      </c>
      <c r="V11" s="25"/>
      <c r="W11" s="25"/>
      <c r="X11" s="25"/>
    </row>
    <row r="12" spans="1:74" s="182" customFormat="1">
      <c r="A12" s="28"/>
      <c r="B12" s="171" t="s">
        <v>4</v>
      </c>
      <c r="C12" s="57"/>
      <c r="D12" s="172"/>
      <c r="E12" s="48"/>
      <c r="F12" s="173"/>
      <c r="G12" s="173"/>
      <c r="H12" s="50"/>
      <c r="I12" s="174"/>
      <c r="J12" s="175"/>
      <c r="K12" s="176"/>
      <c r="L12" s="51"/>
      <c r="M12" s="177"/>
      <c r="N12" s="178"/>
      <c r="O12" s="51"/>
      <c r="P12" s="179"/>
      <c r="Q12" s="179"/>
      <c r="R12" s="179"/>
      <c r="S12" s="179"/>
      <c r="T12" s="179"/>
      <c r="U12" s="179"/>
      <c r="V12" s="180"/>
      <c r="W12" s="180"/>
      <c r="X12" s="180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</row>
    <row r="13" spans="1:74">
      <c r="B13" s="144" t="s">
        <v>144</v>
      </c>
      <c r="C13" s="57"/>
      <c r="D13" s="88">
        <v>7559033.9220173582</v>
      </c>
      <c r="E13" s="48"/>
      <c r="F13" s="49">
        <v>2053</v>
      </c>
      <c r="G13" s="49">
        <v>32</v>
      </c>
      <c r="H13" s="50"/>
      <c r="I13" s="89">
        <v>5440674.5509814853</v>
      </c>
      <c r="J13" s="90">
        <v>13092976.884945923</v>
      </c>
      <c r="K13" s="91">
        <v>18533651.43592741</v>
      </c>
      <c r="L13" s="51"/>
      <c r="M13" s="161">
        <v>0</v>
      </c>
      <c r="N13" s="91">
        <v>18533651.43592741</v>
      </c>
      <c r="O13" s="51"/>
      <c r="P13" s="92">
        <v>362831.69645593304</v>
      </c>
      <c r="Q13" s="92">
        <v>373144.40031648788</v>
      </c>
      <c r="R13" s="92">
        <v>383750.22041235055</v>
      </c>
      <c r="S13" s="92">
        <v>394657.48793663608</v>
      </c>
      <c r="T13" s="92">
        <v>378595.95128035184</v>
      </c>
      <c r="U13" s="92">
        <v>31549.662606695987</v>
      </c>
      <c r="V13" s="26"/>
      <c r="W13" s="26"/>
      <c r="X13" s="26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</row>
    <row r="14" spans="1:74">
      <c r="B14" s="144" t="s">
        <v>145</v>
      </c>
      <c r="C14" s="57"/>
      <c r="D14" s="61">
        <v>5782067.6673398977</v>
      </c>
      <c r="E14" s="48"/>
      <c r="F14" s="49">
        <v>2053</v>
      </c>
      <c r="G14" s="49">
        <v>32</v>
      </c>
      <c r="H14" s="50"/>
      <c r="I14" s="63">
        <v>5432525.8453223528</v>
      </c>
      <c r="J14" s="64">
        <v>13163772.580890484</v>
      </c>
      <c r="K14" s="65">
        <v>18596298.426212836</v>
      </c>
      <c r="L14" s="51"/>
      <c r="M14" s="68">
        <v>0</v>
      </c>
      <c r="N14" s="65">
        <v>18596298.426212836</v>
      </c>
      <c r="O14" s="51"/>
      <c r="P14" s="70">
        <v>311986.75962699298</v>
      </c>
      <c r="Q14" s="70">
        <v>323586.68487374194</v>
      </c>
      <c r="R14" s="70">
        <v>335617.90491611313</v>
      </c>
      <c r="S14" s="70">
        <v>348096.45565061225</v>
      </c>
      <c r="T14" s="70">
        <v>329821.95126686507</v>
      </c>
      <c r="U14" s="70">
        <v>27485.162605572088</v>
      </c>
      <c r="V14" s="26"/>
      <c r="W14" s="26"/>
      <c r="X14" s="26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</row>
    <row r="15" spans="1:74" s="182" customFormat="1">
      <c r="A15" s="28"/>
      <c r="B15" s="171" t="s">
        <v>1</v>
      </c>
      <c r="C15" s="57"/>
      <c r="D15" s="183"/>
      <c r="E15" s="48"/>
      <c r="F15" s="173"/>
      <c r="G15" s="173"/>
      <c r="H15" s="50"/>
      <c r="I15" s="184"/>
      <c r="J15" s="185"/>
      <c r="K15" s="186"/>
      <c r="L15" s="51"/>
      <c r="M15" s="187"/>
      <c r="N15" s="186"/>
      <c r="O15" s="51"/>
      <c r="P15" s="188"/>
      <c r="Q15" s="188"/>
      <c r="R15" s="188"/>
      <c r="S15" s="188"/>
      <c r="T15" s="188"/>
      <c r="U15" s="188"/>
      <c r="V15" s="180"/>
      <c r="W15" s="180"/>
      <c r="X15" s="180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</row>
    <row r="16" spans="1:74">
      <c r="B16" s="144" t="s">
        <v>1</v>
      </c>
      <c r="C16" s="57"/>
      <c r="D16" s="61">
        <v>0</v>
      </c>
      <c r="E16" s="48"/>
      <c r="F16" s="49" t="s">
        <v>51</v>
      </c>
      <c r="G16" s="49">
        <v>0</v>
      </c>
      <c r="H16" s="50"/>
      <c r="I16" s="63">
        <v>0</v>
      </c>
      <c r="J16" s="64">
        <v>0</v>
      </c>
      <c r="K16" s="65">
        <v>0</v>
      </c>
      <c r="L16" s="51"/>
      <c r="M16" s="68">
        <v>0</v>
      </c>
      <c r="N16" s="65">
        <v>0</v>
      </c>
      <c r="O16" s="51"/>
      <c r="P16" s="70">
        <v>0</v>
      </c>
      <c r="Q16" s="70">
        <v>0</v>
      </c>
      <c r="R16" s="70">
        <v>0</v>
      </c>
      <c r="S16" s="70">
        <v>0</v>
      </c>
      <c r="T16" s="70">
        <v>0</v>
      </c>
      <c r="U16" s="70">
        <v>0</v>
      </c>
      <c r="V16" s="26"/>
      <c r="W16" s="26"/>
      <c r="X16" s="26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</row>
    <row r="17" spans="1:74" s="182" customFormat="1">
      <c r="A17" s="28"/>
      <c r="B17" s="171" t="s">
        <v>89</v>
      </c>
      <c r="C17" s="57"/>
      <c r="D17" s="183"/>
      <c r="E17" s="48"/>
      <c r="F17" s="173"/>
      <c r="G17" s="173"/>
      <c r="H17" s="50"/>
      <c r="I17" s="184"/>
      <c r="J17" s="185"/>
      <c r="K17" s="186"/>
      <c r="L17" s="51"/>
      <c r="M17" s="187"/>
      <c r="N17" s="186"/>
      <c r="O17" s="51"/>
      <c r="P17" s="188"/>
      <c r="Q17" s="188"/>
      <c r="R17" s="188"/>
      <c r="S17" s="188"/>
      <c r="T17" s="188"/>
      <c r="U17" s="188"/>
      <c r="V17" s="180"/>
      <c r="W17" s="180"/>
      <c r="X17" s="180"/>
    </row>
    <row r="18" spans="1:74">
      <c r="B18" s="144" t="s">
        <v>146</v>
      </c>
      <c r="C18" s="192"/>
      <c r="D18" s="154">
        <v>16746637</v>
      </c>
      <c r="E18" s="192"/>
      <c r="F18" s="49">
        <v>2022</v>
      </c>
      <c r="G18" s="49">
        <v>1</v>
      </c>
      <c r="H18" s="192"/>
      <c r="I18" s="146">
        <v>5023991.0999999996</v>
      </c>
      <c r="J18" s="147">
        <v>11722645.899999999</v>
      </c>
      <c r="K18" s="148">
        <v>16746636.999999998</v>
      </c>
      <c r="L18" s="192"/>
      <c r="M18" s="149">
        <v>16746637</v>
      </c>
      <c r="N18" s="65">
        <v>0</v>
      </c>
      <c r="O18" s="192"/>
      <c r="P18" s="163">
        <v>0</v>
      </c>
      <c r="Q18" s="163">
        <v>0</v>
      </c>
      <c r="R18" s="163">
        <v>0</v>
      </c>
      <c r="S18" s="163">
        <v>0</v>
      </c>
      <c r="T18" s="70">
        <v>0</v>
      </c>
      <c r="U18" s="70">
        <v>0</v>
      </c>
    </row>
    <row r="19" spans="1:74">
      <c r="B19" s="144" t="s">
        <v>147</v>
      </c>
      <c r="C19" s="191"/>
      <c r="D19" s="154">
        <v>1939733.2099376183</v>
      </c>
      <c r="E19" s="191"/>
      <c r="F19" s="49">
        <v>2026</v>
      </c>
      <c r="G19" s="49">
        <v>5</v>
      </c>
      <c r="H19" s="191"/>
      <c r="I19" s="149">
        <v>653110.81660007616</v>
      </c>
      <c r="J19" s="150">
        <v>1568696.5021083537</v>
      </c>
      <c r="K19" s="148">
        <v>2221807.31870843</v>
      </c>
      <c r="L19" s="191"/>
      <c r="M19" s="149">
        <v>2056000.80238691</v>
      </c>
      <c r="N19" s="65">
        <v>165806.51632152009</v>
      </c>
      <c r="O19" s="191"/>
      <c r="P19" s="163">
        <v>31385.254866996434</v>
      </c>
      <c r="Q19" s="163">
        <v>32249.169734591473</v>
      </c>
      <c r="R19" s="163">
        <v>33136.864842353898</v>
      </c>
      <c r="S19" s="163">
        <v>34048.99476846453</v>
      </c>
      <c r="T19" s="70">
        <v>32705.071053101583</v>
      </c>
      <c r="U19" s="70">
        <v>2725.4225877584654</v>
      </c>
    </row>
    <row r="20" spans="1:74">
      <c r="B20" s="144" t="s">
        <v>148</v>
      </c>
      <c r="C20" s="57"/>
      <c r="D20" s="61">
        <v>23315369.829920441</v>
      </c>
      <c r="E20" s="48"/>
      <c r="F20" s="49">
        <v>2062</v>
      </c>
      <c r="G20" s="49">
        <v>41</v>
      </c>
      <c r="H20" s="50"/>
      <c r="I20" s="63">
        <v>23596641.05874395</v>
      </c>
      <c r="J20" s="64">
        <v>56886323.759668574</v>
      </c>
      <c r="K20" s="65">
        <v>80482964.818412527</v>
      </c>
      <c r="L20" s="51"/>
      <c r="M20" s="68">
        <v>0</v>
      </c>
      <c r="N20" s="65">
        <v>80482964.818412527</v>
      </c>
      <c r="O20" s="51"/>
      <c r="P20" s="70">
        <v>1007020.89351449</v>
      </c>
      <c r="Q20" s="70">
        <v>1037915.3535801799</v>
      </c>
      <c r="R20" s="70">
        <v>1069757.6268133002</v>
      </c>
      <c r="S20" s="70">
        <v>1102576.7912362032</v>
      </c>
      <c r="T20" s="70">
        <v>1054317.6662860434</v>
      </c>
      <c r="U20" s="70">
        <v>87859.805523836942</v>
      </c>
      <c r="V20" s="26"/>
      <c r="W20" s="26"/>
      <c r="X20" s="26"/>
      <c r="Y20" s="27"/>
      <c r="Z20" s="27"/>
      <c r="AA20" s="27"/>
      <c r="AB20" s="27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</row>
    <row r="21" spans="1:74">
      <c r="B21" s="144" t="s">
        <v>149</v>
      </c>
      <c r="C21" s="57"/>
      <c r="D21" s="61">
        <v>2516185.8758674599</v>
      </c>
      <c r="E21" s="48"/>
      <c r="F21" s="49">
        <v>2024</v>
      </c>
      <c r="G21" s="49">
        <v>3</v>
      </c>
      <c r="H21" s="50"/>
      <c r="I21" s="63">
        <v>787459.13838588877</v>
      </c>
      <c r="J21" s="64">
        <v>1891829.0871851952</v>
      </c>
      <c r="K21" s="65">
        <v>2679288.2255710838</v>
      </c>
      <c r="L21" s="51"/>
      <c r="M21" s="68">
        <v>2555628.7690062602</v>
      </c>
      <c r="N21" s="65">
        <v>123659.45656482363</v>
      </c>
      <c r="O21" s="51"/>
      <c r="P21" s="70">
        <v>40359.928864842659</v>
      </c>
      <c r="Q21" s="70">
        <v>41213.797277869846</v>
      </c>
      <c r="R21" s="70">
        <v>42085.730422111184</v>
      </c>
      <c r="S21" s="70">
        <v>0</v>
      </c>
      <c r="T21" s="70">
        <v>30914.864141205922</v>
      </c>
      <c r="U21" s="70">
        <v>2576.2386784338269</v>
      </c>
      <c r="V21" s="26"/>
      <c r="W21" s="26"/>
      <c r="X21" s="26"/>
      <c r="Y21" s="27"/>
      <c r="Z21" s="27"/>
      <c r="AA21" s="27"/>
      <c r="AB21" s="27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</row>
    <row r="22" spans="1:74">
      <c r="B22" s="144" t="s">
        <v>150</v>
      </c>
      <c r="C22" s="57"/>
      <c r="D22" s="61">
        <v>2518436.1286326116</v>
      </c>
      <c r="E22" s="48"/>
      <c r="F22" s="49">
        <v>2026</v>
      </c>
      <c r="G22" s="49">
        <v>5</v>
      </c>
      <c r="H22" s="50"/>
      <c r="I22" s="63">
        <v>841687.41305044119</v>
      </c>
      <c r="J22" s="64">
        <v>2039529.1617048881</v>
      </c>
      <c r="K22" s="65">
        <v>2881216.5747553292</v>
      </c>
      <c r="L22" s="51"/>
      <c r="M22" s="68">
        <v>2659584.53054338</v>
      </c>
      <c r="N22" s="65">
        <v>221632.04421194922</v>
      </c>
      <c r="O22" s="51"/>
      <c r="P22" s="70">
        <v>41972.999266416286</v>
      </c>
      <c r="Q22" s="70">
        <v>43118.038545500531</v>
      </c>
      <c r="R22" s="70">
        <v>44294.314928760337</v>
      </c>
      <c r="S22" s="70">
        <v>45502.680576200255</v>
      </c>
      <c r="T22" s="70">
        <v>43722.008329219352</v>
      </c>
      <c r="U22" s="70">
        <v>3643.5006941016127</v>
      </c>
      <c r="V22" s="26"/>
      <c r="W22" s="26"/>
      <c r="X22" s="26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</row>
    <row r="23" spans="1:74">
      <c r="B23" s="144" t="s">
        <v>151</v>
      </c>
      <c r="C23" s="57"/>
      <c r="D23" s="61">
        <v>7102376.2025314905</v>
      </c>
      <c r="E23" s="48"/>
      <c r="F23" s="49">
        <v>2035</v>
      </c>
      <c r="G23" s="49">
        <v>14</v>
      </c>
      <c r="H23" s="50"/>
      <c r="I23" s="63">
        <v>3333555.3437082446</v>
      </c>
      <c r="J23" s="64">
        <v>8050212.7498490764</v>
      </c>
      <c r="K23" s="65">
        <v>11383768.093557321</v>
      </c>
      <c r="L23" s="51"/>
      <c r="M23" s="68">
        <v>8931879.5810988192</v>
      </c>
      <c r="N23" s="65">
        <v>2451888.5124585014</v>
      </c>
      <c r="O23" s="51"/>
      <c r="P23" s="70">
        <v>139395.71393262999</v>
      </c>
      <c r="Q23" s="70">
        <v>144172.98002201691</v>
      </c>
      <c r="R23" s="70">
        <v>149113.96901682857</v>
      </c>
      <c r="S23" s="70">
        <v>154224.29190654287</v>
      </c>
      <c r="T23" s="70">
        <v>146726.73871950459</v>
      </c>
      <c r="U23" s="70">
        <v>12227.228226625382</v>
      </c>
      <c r="V23" s="26"/>
      <c r="W23" s="26"/>
      <c r="X23" s="26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</row>
    <row r="24" spans="1:74">
      <c r="B24" s="144" t="s">
        <v>152</v>
      </c>
      <c r="C24" s="57"/>
      <c r="D24" s="61">
        <v>8025435.7221681979</v>
      </c>
      <c r="E24" s="48"/>
      <c r="F24" s="49">
        <v>2038</v>
      </c>
      <c r="G24" s="49">
        <v>17</v>
      </c>
      <c r="H24" s="50"/>
      <c r="I24" s="63">
        <v>4401932.9682772001</v>
      </c>
      <c r="J24" s="64">
        <v>10661482.770250952</v>
      </c>
      <c r="K24" s="65">
        <v>15063415.738528151</v>
      </c>
      <c r="L24" s="51"/>
      <c r="M24" s="68">
        <v>11123753.160759199</v>
      </c>
      <c r="N24" s="65">
        <v>3939662.5777689517</v>
      </c>
      <c r="O24" s="51"/>
      <c r="P24" s="70">
        <v>169511.67553980177</v>
      </c>
      <c r="Q24" s="70">
        <v>175907.8398954852</v>
      </c>
      <c r="R24" s="70">
        <v>182545.34997755967</v>
      </c>
      <c r="S24" s="70">
        <v>189433.31245627441</v>
      </c>
      <c r="T24" s="70">
        <v>179349.54446728027</v>
      </c>
      <c r="U24" s="70">
        <v>14945.795372273356</v>
      </c>
      <c r="V24" s="26"/>
      <c r="W24" s="26"/>
      <c r="X24" s="26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</row>
    <row r="25" spans="1:74" ht="16.5">
      <c r="B25" s="144" t="s">
        <v>196</v>
      </c>
      <c r="C25" s="57"/>
      <c r="D25" s="61">
        <v>1293106.3685451066</v>
      </c>
      <c r="E25" s="48"/>
      <c r="F25" s="49">
        <v>2062</v>
      </c>
      <c r="G25" s="49">
        <v>40</v>
      </c>
      <c r="H25" s="50"/>
      <c r="I25" s="63">
        <v>2300529.0551111321</v>
      </c>
      <c r="J25" s="64">
        <v>5596056.3993162112</v>
      </c>
      <c r="K25" s="65">
        <v>7896585.4544273429</v>
      </c>
      <c r="L25" s="51"/>
      <c r="M25" s="68">
        <v>0</v>
      </c>
      <c r="N25" s="65">
        <v>7896585.4544273429</v>
      </c>
      <c r="O25" s="51"/>
      <c r="P25" s="70">
        <v>71553.504206057172</v>
      </c>
      <c r="Q25" s="70">
        <v>74864.518315162917</v>
      </c>
      <c r="R25" s="70">
        <v>78328.743850492145</v>
      </c>
      <c r="S25" s="70">
        <v>81953.270404644543</v>
      </c>
      <c r="T25" s="70">
        <v>76675.009194089187</v>
      </c>
      <c r="U25" s="70">
        <v>6389.5840995074323</v>
      </c>
      <c r="V25" s="26"/>
      <c r="W25" s="26"/>
      <c r="X25" s="26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</row>
    <row r="26" spans="1:74" s="182" customFormat="1">
      <c r="A26" s="28"/>
      <c r="B26" s="171" t="s">
        <v>82</v>
      </c>
      <c r="C26" s="57"/>
      <c r="D26" s="183"/>
      <c r="E26" s="48"/>
      <c r="F26" s="173"/>
      <c r="G26" s="173"/>
      <c r="H26" s="50"/>
      <c r="I26" s="184"/>
      <c r="J26" s="185"/>
      <c r="K26" s="186"/>
      <c r="L26" s="51"/>
      <c r="M26" s="187"/>
      <c r="N26" s="186"/>
      <c r="O26" s="51"/>
      <c r="P26" s="188"/>
      <c r="Q26" s="188"/>
      <c r="R26" s="188"/>
      <c r="S26" s="188"/>
      <c r="T26" s="188"/>
      <c r="U26" s="188"/>
      <c r="V26" s="180"/>
      <c r="W26" s="180"/>
      <c r="X26" s="180"/>
    </row>
    <row r="27" spans="1:74" s="29" customFormat="1" ht="16.5">
      <c r="A27" s="28"/>
      <c r="B27" s="144" t="s">
        <v>197</v>
      </c>
      <c r="C27" s="57"/>
      <c r="D27" s="61">
        <v>3017088.8289475227</v>
      </c>
      <c r="E27" s="48"/>
      <c r="F27" s="49">
        <v>2062</v>
      </c>
      <c r="G27" s="49">
        <v>40</v>
      </c>
      <c r="H27" s="50"/>
      <c r="I27" s="63">
        <v>3054320.6140096383</v>
      </c>
      <c r="J27" s="64">
        <v>7363627.6143199047</v>
      </c>
      <c r="K27" s="65">
        <v>10417948.228329543</v>
      </c>
      <c r="L27" s="51"/>
      <c r="M27" s="68">
        <v>0</v>
      </c>
      <c r="N27" s="65">
        <v>10417948.228329543</v>
      </c>
      <c r="O27" s="51"/>
      <c r="P27" s="70">
        <v>133637.25949461182</v>
      </c>
      <c r="Q27" s="70">
        <v>137842.26901895311</v>
      </c>
      <c r="R27" s="70">
        <v>142179.59272847505</v>
      </c>
      <c r="S27" s="70">
        <v>146653.39400104838</v>
      </c>
      <c r="T27" s="70">
        <v>140078.12881077209</v>
      </c>
      <c r="U27" s="70">
        <v>11673.177400897674</v>
      </c>
      <c r="V27" s="26"/>
      <c r="W27" s="26"/>
      <c r="X27" s="26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</row>
    <row r="28" spans="1:74" s="29" customFormat="1" ht="16.5">
      <c r="A28" s="28"/>
      <c r="B28" s="144" t="s">
        <v>198</v>
      </c>
      <c r="C28" s="57"/>
      <c r="D28" s="61">
        <v>2523687.7699590614</v>
      </c>
      <c r="E28" s="48"/>
      <c r="F28" s="49">
        <v>2062</v>
      </c>
      <c r="G28" s="49">
        <v>40</v>
      </c>
      <c r="H28" s="50"/>
      <c r="I28" s="63">
        <v>3955746.0464733602</v>
      </c>
      <c r="J28" s="64">
        <v>9607524.8919979986</v>
      </c>
      <c r="K28" s="65">
        <v>13563270.938471358</v>
      </c>
      <c r="L28" s="51"/>
      <c r="M28" s="68">
        <v>0</v>
      </c>
      <c r="N28" s="65">
        <v>13563270.938471358</v>
      </c>
      <c r="O28" s="51"/>
      <c r="P28" s="70">
        <v>133132.04724164397</v>
      </c>
      <c r="Q28" s="70">
        <v>138848.38439922122</v>
      </c>
      <c r="R28" s="70">
        <v>144810.16591956551</v>
      </c>
      <c r="S28" s="70">
        <v>151027.93053290801</v>
      </c>
      <c r="T28" s="70">
        <v>141954.63202333468</v>
      </c>
      <c r="U28" s="70">
        <v>11829.552668611223</v>
      </c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</row>
    <row r="29" spans="1:74" s="182" customFormat="1">
      <c r="A29" s="28"/>
      <c r="B29" s="171" t="s">
        <v>90</v>
      </c>
      <c r="C29" s="57"/>
      <c r="D29" s="183"/>
      <c r="E29" s="48"/>
      <c r="F29" s="173"/>
      <c r="G29" s="173"/>
      <c r="H29" s="50"/>
      <c r="I29" s="184"/>
      <c r="J29" s="185"/>
      <c r="K29" s="186"/>
      <c r="L29" s="51"/>
      <c r="M29" s="187"/>
      <c r="N29" s="186"/>
      <c r="O29" s="51"/>
      <c r="P29" s="188"/>
      <c r="Q29" s="188"/>
      <c r="R29" s="188"/>
      <c r="S29" s="188"/>
      <c r="T29" s="188"/>
      <c r="U29" s="188"/>
      <c r="V29" s="180"/>
      <c r="W29" s="180"/>
      <c r="X29" s="180"/>
    </row>
    <row r="30" spans="1:74" ht="16.5">
      <c r="B30" s="144" t="s">
        <v>199</v>
      </c>
      <c r="C30" s="57"/>
      <c r="D30" s="61">
        <v>19237400</v>
      </c>
      <c r="E30" s="48"/>
      <c r="F30" s="49" t="s">
        <v>51</v>
      </c>
      <c r="G30" s="49">
        <v>0</v>
      </c>
      <c r="H30" s="50"/>
      <c r="I30" s="63">
        <v>0</v>
      </c>
      <c r="J30" s="64">
        <v>0</v>
      </c>
      <c r="K30" s="65">
        <v>19237400</v>
      </c>
      <c r="L30" s="51"/>
      <c r="M30" s="68">
        <v>19237400</v>
      </c>
      <c r="N30" s="65">
        <v>0</v>
      </c>
      <c r="O30" s="51"/>
      <c r="P30" s="70">
        <v>0</v>
      </c>
      <c r="Q30" s="70">
        <v>0</v>
      </c>
      <c r="R30" s="70">
        <v>0</v>
      </c>
      <c r="S30" s="70">
        <v>0</v>
      </c>
      <c r="T30" s="70">
        <v>0</v>
      </c>
      <c r="U30" s="70">
        <v>0</v>
      </c>
      <c r="V30" s="26"/>
      <c r="W30" s="26"/>
      <c r="X30" s="26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</row>
    <row r="31" spans="1:74" ht="16.5">
      <c r="B31" s="144" t="s">
        <v>200</v>
      </c>
      <c r="C31" s="57"/>
      <c r="D31" s="61">
        <v>2274520.2100055451</v>
      </c>
      <c r="E31" s="48"/>
      <c r="F31" s="49">
        <v>2046</v>
      </c>
      <c r="G31" s="49">
        <v>25</v>
      </c>
      <c r="H31" s="50"/>
      <c r="I31" s="63">
        <v>1392379.2045172651</v>
      </c>
      <c r="J31" s="64">
        <v>3352338.7760537164</v>
      </c>
      <c r="K31" s="65">
        <v>4744717.9805709813</v>
      </c>
      <c r="L31" s="51"/>
      <c r="M31" s="68">
        <v>0</v>
      </c>
      <c r="N31" s="65">
        <v>4744717.9805709813</v>
      </c>
      <c r="O31" s="51"/>
      <c r="P31" s="70">
        <v>130398.67069572139</v>
      </c>
      <c r="Q31" s="70">
        <v>134290.71566913504</v>
      </c>
      <c r="R31" s="70">
        <v>138298.92757886986</v>
      </c>
      <c r="S31" s="70">
        <v>142426.77369141078</v>
      </c>
      <c r="T31" s="70">
        <v>136353.77190878429</v>
      </c>
      <c r="U31" s="70">
        <v>11362.814325732024</v>
      </c>
      <c r="V31" s="26"/>
      <c r="W31" s="26"/>
      <c r="X31" s="26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</row>
    <row r="32" spans="1:74" ht="16.5">
      <c r="B32" s="144" t="s">
        <v>201</v>
      </c>
      <c r="C32" s="57"/>
      <c r="D32" s="61">
        <v>4862636.1879218444</v>
      </c>
      <c r="E32" s="48"/>
      <c r="F32" s="49">
        <v>2046</v>
      </c>
      <c r="G32" s="49">
        <v>25</v>
      </c>
      <c r="H32" s="50"/>
      <c r="I32" s="63">
        <v>2948821.3281228952</v>
      </c>
      <c r="J32" s="64">
        <v>7097287.5341486316</v>
      </c>
      <c r="K32" s="65">
        <v>10046108.862271527</v>
      </c>
      <c r="L32" s="51"/>
      <c r="M32" s="68">
        <v>0</v>
      </c>
      <c r="N32" s="65">
        <v>10046108.862271527</v>
      </c>
      <c r="O32" s="51"/>
      <c r="P32" s="70">
        <v>277540.69263977226</v>
      </c>
      <c r="Q32" s="70">
        <v>285714.12534414185</v>
      </c>
      <c r="R32" s="70">
        <v>294128.26149829192</v>
      </c>
      <c r="S32" s="70">
        <v>302790.18969679857</v>
      </c>
      <c r="T32" s="70">
        <v>290043.31729475118</v>
      </c>
      <c r="U32" s="70">
        <v>24170.276441229264</v>
      </c>
      <c r="V32" s="26"/>
      <c r="W32" s="26"/>
      <c r="X32" s="26"/>
      <c r="Y32" s="27"/>
      <c r="Z32" s="27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</row>
    <row r="33" spans="1:74" ht="16.5">
      <c r="B33" s="144" t="s">
        <v>202</v>
      </c>
      <c r="C33" s="57"/>
      <c r="D33" s="61">
        <v>2787484.5786721101</v>
      </c>
      <c r="E33" s="48"/>
      <c r="F33" s="49">
        <v>2046</v>
      </c>
      <c r="G33" s="49">
        <v>25</v>
      </c>
      <c r="H33" s="50"/>
      <c r="I33" s="63">
        <v>1968041.6993125924</v>
      </c>
      <c r="J33" s="64">
        <v>4766742.6152538229</v>
      </c>
      <c r="K33" s="65">
        <v>6734784.3145664148</v>
      </c>
      <c r="L33" s="51"/>
      <c r="M33" s="68">
        <v>0</v>
      </c>
      <c r="N33" s="65">
        <v>6734784.3145664148</v>
      </c>
      <c r="O33" s="51"/>
      <c r="P33" s="70">
        <v>170813.17439944297</v>
      </c>
      <c r="Q33" s="70">
        <v>176948.06281292543</v>
      </c>
      <c r="R33" s="70">
        <v>183303.29052973277</v>
      </c>
      <c r="S33" s="70">
        <v>189886.77120783518</v>
      </c>
      <c r="T33" s="70">
        <v>180237.82473748407</v>
      </c>
      <c r="U33" s="70">
        <v>15019.818728123673</v>
      </c>
      <c r="V33" s="26"/>
      <c r="W33" s="26"/>
      <c r="X33" s="26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</row>
    <row r="34" spans="1:74" ht="16.5">
      <c r="B34" s="144" t="s">
        <v>203</v>
      </c>
      <c r="C34" s="57"/>
      <c r="D34" s="61">
        <v>2792475.3574199802</v>
      </c>
      <c r="E34" s="48"/>
      <c r="F34" s="49">
        <v>2046</v>
      </c>
      <c r="G34" s="49">
        <v>25</v>
      </c>
      <c r="H34" s="50"/>
      <c r="I34" s="63">
        <v>1971307.6182124491</v>
      </c>
      <c r="J34" s="64">
        <v>4774668.2981387181</v>
      </c>
      <c r="K34" s="65">
        <v>6745975.9163511675</v>
      </c>
      <c r="L34" s="51"/>
      <c r="M34" s="68">
        <v>0</v>
      </c>
      <c r="N34" s="65">
        <v>6745975.9163511675</v>
      </c>
      <c r="O34" s="51"/>
      <c r="P34" s="70">
        <v>171109.16615410271</v>
      </c>
      <c r="Q34" s="70">
        <v>177253.77467305906</v>
      </c>
      <c r="R34" s="70">
        <v>183619.03889795946</v>
      </c>
      <c r="S34" s="70">
        <v>190212.8826762574</v>
      </c>
      <c r="T34" s="70">
        <v>180548.71560034467</v>
      </c>
      <c r="U34" s="70">
        <v>15045.726300028722</v>
      </c>
      <c r="V34" s="26"/>
      <c r="W34" s="26"/>
      <c r="X34" s="26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</row>
    <row r="35" spans="1:74" s="182" customFormat="1">
      <c r="A35" s="28"/>
      <c r="B35" s="171" t="s">
        <v>53</v>
      </c>
      <c r="C35" s="57"/>
      <c r="D35" s="183"/>
      <c r="E35" s="48"/>
      <c r="F35" s="173"/>
      <c r="G35" s="173"/>
      <c r="H35" s="50"/>
      <c r="I35" s="184"/>
      <c r="J35" s="185"/>
      <c r="K35" s="186"/>
      <c r="L35" s="51"/>
      <c r="M35" s="187"/>
      <c r="N35" s="186"/>
      <c r="O35" s="51"/>
      <c r="P35" s="188"/>
      <c r="Q35" s="188"/>
      <c r="R35" s="188"/>
      <c r="S35" s="188"/>
      <c r="T35" s="188"/>
      <c r="U35" s="188"/>
      <c r="V35" s="180"/>
      <c r="W35" s="180"/>
      <c r="X35" s="180"/>
    </row>
    <row r="36" spans="1:74" s="29" customFormat="1">
      <c r="A36" s="28"/>
      <c r="B36" s="144" t="s">
        <v>61</v>
      </c>
      <c r="C36" s="57"/>
      <c r="D36" s="61">
        <v>16065755.162365254</v>
      </c>
      <c r="E36" s="48"/>
      <c r="F36" s="49">
        <v>2043</v>
      </c>
      <c r="G36" s="49">
        <v>22</v>
      </c>
      <c r="H36" s="50"/>
      <c r="I36" s="63">
        <v>8535608.4883049335</v>
      </c>
      <c r="J36" s="64">
        <v>20499678.512342867</v>
      </c>
      <c r="K36" s="65">
        <v>29035287.000647798</v>
      </c>
      <c r="L36" s="51"/>
      <c r="M36" s="68">
        <v>0</v>
      </c>
      <c r="N36" s="65">
        <v>29035287.000647798</v>
      </c>
      <c r="O36" s="51"/>
      <c r="P36" s="70">
        <v>980676.75167403778</v>
      </c>
      <c r="Q36" s="70">
        <v>1007415.9752159959</v>
      </c>
      <c r="R36" s="70">
        <v>1034884.2729145569</v>
      </c>
      <c r="S36" s="70">
        <v>1063101.5237734993</v>
      </c>
      <c r="T36" s="70">
        <v>1021519.6308945224</v>
      </c>
      <c r="U36" s="70">
        <v>85126.635907876873</v>
      </c>
      <c r="V36" s="26"/>
      <c r="W36" s="26"/>
      <c r="X36" s="26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</row>
    <row r="37" spans="1:74" s="29" customFormat="1">
      <c r="A37" s="28"/>
      <c r="B37" s="144" t="s">
        <v>153</v>
      </c>
      <c r="C37" s="57"/>
      <c r="D37" s="61">
        <v>35841.439610381261</v>
      </c>
      <c r="E37" s="48"/>
      <c r="F37" s="49">
        <v>2056</v>
      </c>
      <c r="G37" s="49">
        <v>35</v>
      </c>
      <c r="H37" s="50"/>
      <c r="I37" s="63">
        <v>146424.03911546979</v>
      </c>
      <c r="J37" s="64">
        <v>360063.88363685907</v>
      </c>
      <c r="K37" s="65">
        <v>506487.92275232886</v>
      </c>
      <c r="L37" s="51"/>
      <c r="M37" s="68">
        <v>0</v>
      </c>
      <c r="N37" s="65">
        <v>506487.92275232886</v>
      </c>
      <c r="O37" s="51"/>
      <c r="P37" s="70">
        <v>3031.8614805782468</v>
      </c>
      <c r="Q37" s="70">
        <v>3270.1806569777659</v>
      </c>
      <c r="R37" s="70">
        <v>3527.2328890276085</v>
      </c>
      <c r="S37" s="70">
        <v>3804.4906867427048</v>
      </c>
      <c r="T37" s="70">
        <v>3408.4414283315818</v>
      </c>
      <c r="U37" s="70">
        <v>284.03678569429849</v>
      </c>
      <c r="V37" s="26"/>
      <c r="W37" s="26"/>
      <c r="X37" s="26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</row>
    <row r="38" spans="1:74" s="29" customFormat="1">
      <c r="A38" s="28"/>
      <c r="B38" s="144" t="s">
        <v>62</v>
      </c>
      <c r="C38" s="57"/>
      <c r="D38" s="61">
        <v>5261148.9730741084</v>
      </c>
      <c r="E38" s="48"/>
      <c r="F38" s="49">
        <v>2043</v>
      </c>
      <c r="G38" s="49">
        <v>22</v>
      </c>
      <c r="H38" s="50"/>
      <c r="I38" s="63">
        <v>4038466.7992473724</v>
      </c>
      <c r="J38" s="64">
        <v>9868236.7180065606</v>
      </c>
      <c r="K38" s="65">
        <v>13906703.517253933</v>
      </c>
      <c r="L38" s="51"/>
      <c r="M38" s="68">
        <v>0</v>
      </c>
      <c r="N38" s="65">
        <v>13906703.517253933</v>
      </c>
      <c r="O38" s="51"/>
      <c r="P38" s="70">
        <v>382291.50777146517</v>
      </c>
      <c r="Q38" s="70">
        <v>399560.91224113345</v>
      </c>
      <c r="R38" s="70">
        <v>417610.43430346163</v>
      </c>
      <c r="S38" s="70">
        <v>436475.31451694411</v>
      </c>
      <c r="T38" s="70">
        <v>408984.54220825108</v>
      </c>
      <c r="U38" s="70">
        <v>34082.045184020921</v>
      </c>
      <c r="V38" s="26"/>
      <c r="W38" s="26"/>
      <c r="X38" s="26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</row>
    <row r="39" spans="1:74">
      <c r="B39" s="144" t="s">
        <v>154</v>
      </c>
      <c r="C39" s="57"/>
      <c r="D39" s="61">
        <v>2384028.332588234</v>
      </c>
      <c r="E39" s="48"/>
      <c r="F39" s="49">
        <v>2056</v>
      </c>
      <c r="G39" s="49">
        <v>35</v>
      </c>
      <c r="H39" s="50"/>
      <c r="I39" s="63">
        <v>2412114.2202358032</v>
      </c>
      <c r="J39" s="64">
        <v>5839617.2128267158</v>
      </c>
      <c r="K39" s="65">
        <v>8251731.4330625189</v>
      </c>
      <c r="L39" s="51"/>
      <c r="M39" s="68">
        <v>0</v>
      </c>
      <c r="N39" s="65">
        <v>8251731.4330625189</v>
      </c>
      <c r="O39" s="51"/>
      <c r="P39" s="70">
        <v>121070.72004824151</v>
      </c>
      <c r="Q39" s="70">
        <v>125442.81801216493</v>
      </c>
      <c r="R39" s="70">
        <v>129972.80089325517</v>
      </c>
      <c r="S39" s="70">
        <v>134666.37022136687</v>
      </c>
      <c r="T39" s="70">
        <v>127788.17729375712</v>
      </c>
      <c r="U39" s="70">
        <v>10649.01477447976</v>
      </c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</row>
    <row r="40" spans="1:74" s="182" customFormat="1">
      <c r="A40" s="28"/>
      <c r="B40" s="171" t="s">
        <v>83</v>
      </c>
      <c r="C40" s="57"/>
      <c r="D40" s="183"/>
      <c r="E40" s="48"/>
      <c r="F40" s="173"/>
      <c r="G40" s="173"/>
      <c r="H40" s="50"/>
      <c r="I40" s="184"/>
      <c r="J40" s="185"/>
      <c r="K40" s="186"/>
      <c r="L40" s="51"/>
      <c r="M40" s="187"/>
      <c r="N40" s="186"/>
      <c r="O40" s="51"/>
      <c r="P40" s="188"/>
      <c r="Q40" s="188"/>
      <c r="R40" s="188"/>
      <c r="S40" s="188"/>
      <c r="T40" s="188"/>
      <c r="U40" s="188"/>
    </row>
    <row r="41" spans="1:74" ht="16.5">
      <c r="B41" s="144" t="s">
        <v>289</v>
      </c>
      <c r="C41" s="57"/>
      <c r="D41" s="61">
        <v>22500000</v>
      </c>
      <c r="E41" s="48"/>
      <c r="F41" s="49" t="s">
        <v>51</v>
      </c>
      <c r="G41" s="49">
        <v>0</v>
      </c>
      <c r="H41" s="50"/>
      <c r="I41" s="63">
        <v>0</v>
      </c>
      <c r="J41" s="64">
        <v>0</v>
      </c>
      <c r="K41" s="65">
        <v>22500000</v>
      </c>
      <c r="L41" s="51"/>
      <c r="M41" s="68">
        <v>22500000</v>
      </c>
      <c r="N41" s="65">
        <v>0</v>
      </c>
      <c r="O41" s="51"/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</row>
    <row r="42" spans="1:74" s="182" customFormat="1">
      <c r="A42" s="28"/>
      <c r="B42" s="171" t="s">
        <v>18</v>
      </c>
      <c r="C42" s="57"/>
      <c r="D42" s="183"/>
      <c r="E42" s="48"/>
      <c r="F42" s="173"/>
      <c r="G42" s="173"/>
      <c r="H42" s="50"/>
      <c r="I42" s="184"/>
      <c r="J42" s="185"/>
      <c r="K42" s="186"/>
      <c r="L42" s="51"/>
      <c r="M42" s="187"/>
      <c r="N42" s="186"/>
      <c r="O42" s="51"/>
      <c r="P42" s="188"/>
      <c r="Q42" s="188"/>
      <c r="R42" s="188"/>
      <c r="S42" s="188"/>
      <c r="T42" s="188"/>
      <c r="U42" s="188"/>
    </row>
    <row r="43" spans="1:74">
      <c r="B43" s="144" t="s">
        <v>63</v>
      </c>
      <c r="C43" s="57"/>
      <c r="D43" s="61">
        <v>9443359.6205799822</v>
      </c>
      <c r="E43" s="48"/>
      <c r="F43" s="49">
        <v>2056</v>
      </c>
      <c r="G43" s="49">
        <v>35</v>
      </c>
      <c r="H43" s="50"/>
      <c r="I43" s="63">
        <v>7946997.3251492605</v>
      </c>
      <c r="J43" s="64">
        <v>19157232.452191502</v>
      </c>
      <c r="K43" s="65">
        <v>27104229.777340762</v>
      </c>
      <c r="L43" s="51"/>
      <c r="M43" s="68">
        <v>0</v>
      </c>
      <c r="N43" s="65">
        <v>27104229.777340762</v>
      </c>
      <c r="O43" s="51"/>
      <c r="P43" s="70">
        <v>443238.81869180314</v>
      </c>
      <c r="Q43" s="70">
        <v>456794.58508160478</v>
      </c>
      <c r="R43" s="70">
        <v>470764.93339579029</v>
      </c>
      <c r="S43" s="70">
        <v>485162.54297443409</v>
      </c>
      <c r="T43" s="70">
        <v>463990.2200359081</v>
      </c>
      <c r="U43" s="70">
        <v>38665.851669659009</v>
      </c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</row>
    <row r="44" spans="1:74">
      <c r="B44" s="144" t="s">
        <v>155</v>
      </c>
      <c r="C44" s="57"/>
      <c r="D44" s="61">
        <v>112908.13603168167</v>
      </c>
      <c r="E44" s="48"/>
      <c r="F44" s="49">
        <v>2056</v>
      </c>
      <c r="G44" s="49">
        <v>35</v>
      </c>
      <c r="H44" s="50"/>
      <c r="I44" s="63">
        <v>175340.99649171918</v>
      </c>
      <c r="J44" s="64">
        <v>427577.45535712608</v>
      </c>
      <c r="K44" s="65">
        <v>602918.45184884523</v>
      </c>
      <c r="L44" s="51"/>
      <c r="M44" s="68">
        <v>0</v>
      </c>
      <c r="N44" s="65">
        <v>602918.45184884523</v>
      </c>
      <c r="O44" s="51"/>
      <c r="P44" s="70">
        <v>6811.0476788340584</v>
      </c>
      <c r="Q44" s="70">
        <v>7144.9729218986677</v>
      </c>
      <c r="R44" s="70">
        <v>7495.2695182724419</v>
      </c>
      <c r="S44" s="70">
        <v>7862.7401063145344</v>
      </c>
      <c r="T44" s="70">
        <v>7328.5075563299251</v>
      </c>
      <c r="U44" s="70">
        <v>610.70896302749372</v>
      </c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</row>
    <row r="45" spans="1:74" ht="16.5">
      <c r="B45" s="144" t="s">
        <v>204</v>
      </c>
      <c r="C45" s="57"/>
      <c r="D45" s="61">
        <v>0</v>
      </c>
      <c r="E45" s="48"/>
      <c r="F45" s="49" t="s">
        <v>51</v>
      </c>
      <c r="G45" s="49">
        <v>0</v>
      </c>
      <c r="H45" s="50"/>
      <c r="I45" s="63">
        <v>0</v>
      </c>
      <c r="J45" s="64">
        <v>0</v>
      </c>
      <c r="K45" s="65">
        <v>0</v>
      </c>
      <c r="L45" s="51"/>
      <c r="M45" s="68">
        <v>0</v>
      </c>
      <c r="N45" s="65">
        <v>0</v>
      </c>
      <c r="O45" s="51"/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</row>
    <row r="46" spans="1:74" ht="16.5">
      <c r="B46" s="144" t="s">
        <v>205</v>
      </c>
      <c r="C46" s="57"/>
      <c r="D46" s="61">
        <v>0</v>
      </c>
      <c r="E46" s="48"/>
      <c r="F46" s="49" t="s">
        <v>51</v>
      </c>
      <c r="G46" s="49">
        <v>0</v>
      </c>
      <c r="H46" s="50"/>
      <c r="I46" s="63">
        <v>0</v>
      </c>
      <c r="J46" s="64">
        <v>0</v>
      </c>
      <c r="K46" s="65">
        <v>0</v>
      </c>
      <c r="L46" s="51"/>
      <c r="M46" s="68">
        <v>0</v>
      </c>
      <c r="N46" s="65">
        <v>0</v>
      </c>
      <c r="O46" s="51"/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</row>
    <row r="47" spans="1:74">
      <c r="B47" s="144" t="s">
        <v>156</v>
      </c>
      <c r="C47" s="57"/>
      <c r="D47" s="61">
        <v>1050663.3733423003</v>
      </c>
      <c r="E47" s="48"/>
      <c r="F47" s="49">
        <v>2056</v>
      </c>
      <c r="G47" s="49">
        <v>35</v>
      </c>
      <c r="H47" s="50"/>
      <c r="I47" s="63">
        <v>1724684.3936513034</v>
      </c>
      <c r="J47" s="64">
        <v>4208719.2667757012</v>
      </c>
      <c r="K47" s="65">
        <v>5933403.6604270041</v>
      </c>
      <c r="L47" s="51"/>
      <c r="M47" s="68">
        <v>0</v>
      </c>
      <c r="N47" s="65">
        <v>5933403.6604270041</v>
      </c>
      <c r="O47" s="51"/>
      <c r="P47" s="70">
        <v>64738.399123541087</v>
      </c>
      <c r="Q47" s="70">
        <v>68021.014869475082</v>
      </c>
      <c r="R47" s="70">
        <v>71470.078446701446</v>
      </c>
      <c r="S47" s="70">
        <v>75094.029734476921</v>
      </c>
      <c r="T47" s="70">
        <v>69830.880543548643</v>
      </c>
      <c r="U47" s="70">
        <v>5819.2400452957199</v>
      </c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</row>
    <row r="48" spans="1:74" s="182" customFormat="1">
      <c r="A48" s="28"/>
      <c r="B48" s="171" t="s">
        <v>5</v>
      </c>
      <c r="C48" s="57"/>
      <c r="D48" s="183"/>
      <c r="E48" s="48"/>
      <c r="F48" s="173"/>
      <c r="G48" s="173"/>
      <c r="H48" s="50"/>
      <c r="I48" s="184"/>
      <c r="J48" s="185"/>
      <c r="K48" s="186"/>
      <c r="L48" s="51"/>
      <c r="M48" s="187"/>
      <c r="N48" s="186"/>
      <c r="O48" s="51"/>
      <c r="P48" s="188"/>
      <c r="Q48" s="188"/>
      <c r="R48" s="188"/>
      <c r="S48" s="188"/>
      <c r="T48" s="188"/>
      <c r="U48" s="188"/>
    </row>
    <row r="49" spans="1:74">
      <c r="B49" s="144" t="s">
        <v>64</v>
      </c>
      <c r="C49" s="57"/>
      <c r="D49" s="61">
        <v>12871892.159318466</v>
      </c>
      <c r="E49" s="48"/>
      <c r="F49" s="49">
        <v>2045</v>
      </c>
      <c r="G49" s="49">
        <v>24</v>
      </c>
      <c r="H49" s="50"/>
      <c r="I49" s="63">
        <v>6981239.3178288667</v>
      </c>
      <c r="J49" s="64">
        <v>16753593.191692511</v>
      </c>
      <c r="K49" s="65">
        <v>23734832.509521376</v>
      </c>
      <c r="L49" s="51"/>
      <c r="M49" s="68">
        <v>0</v>
      </c>
      <c r="N49" s="65">
        <v>23734832.509521376</v>
      </c>
      <c r="O49" s="51"/>
      <c r="P49" s="70">
        <v>726267.84042683814</v>
      </c>
      <c r="Q49" s="70">
        <v>745022.6413397477</v>
      </c>
      <c r="R49" s="70">
        <v>764261.7574566406</v>
      </c>
      <c r="S49" s="70">
        <v>783997.69550674839</v>
      </c>
      <c r="T49" s="70">
        <v>754887.48368249368</v>
      </c>
      <c r="U49" s="70">
        <v>62907.290306874471</v>
      </c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</row>
    <row r="50" spans="1:74">
      <c r="B50" s="144" t="s">
        <v>65</v>
      </c>
      <c r="C50" s="57"/>
      <c r="D50" s="61">
        <v>34650000</v>
      </c>
      <c r="E50" s="48"/>
      <c r="F50" s="49" t="s">
        <v>51</v>
      </c>
      <c r="G50" s="49">
        <v>0</v>
      </c>
      <c r="H50" s="50"/>
      <c r="I50" s="63">
        <v>0</v>
      </c>
      <c r="J50" s="64">
        <v>0</v>
      </c>
      <c r="K50" s="65">
        <v>34650000</v>
      </c>
      <c r="L50" s="51"/>
      <c r="M50" s="68">
        <v>34650000</v>
      </c>
      <c r="N50" s="65">
        <v>0</v>
      </c>
      <c r="O50" s="51"/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</row>
    <row r="51" spans="1:74">
      <c r="B51" s="144" t="s">
        <v>66</v>
      </c>
      <c r="C51" s="57"/>
      <c r="D51" s="61">
        <v>34650000</v>
      </c>
      <c r="E51" s="48"/>
      <c r="F51" s="49" t="s">
        <v>51</v>
      </c>
      <c r="G51" s="49">
        <v>0</v>
      </c>
      <c r="H51" s="50"/>
      <c r="I51" s="63">
        <v>0</v>
      </c>
      <c r="J51" s="64">
        <v>0</v>
      </c>
      <c r="K51" s="65">
        <v>34650000</v>
      </c>
      <c r="L51" s="51"/>
      <c r="M51" s="68">
        <v>34650000</v>
      </c>
      <c r="N51" s="65">
        <v>0</v>
      </c>
      <c r="O51" s="51"/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</row>
    <row r="52" spans="1:74">
      <c r="B52" s="144" t="s">
        <v>67</v>
      </c>
      <c r="C52" s="57"/>
      <c r="D52" s="61">
        <v>2925994.6272888798</v>
      </c>
      <c r="E52" s="48"/>
      <c r="F52" s="49">
        <v>2045</v>
      </c>
      <c r="G52" s="49">
        <v>24</v>
      </c>
      <c r="H52" s="50"/>
      <c r="I52" s="63">
        <v>2496741.1547985524</v>
      </c>
      <c r="J52" s="64">
        <v>6099328.1576152807</v>
      </c>
      <c r="K52" s="65">
        <v>8596069.312413834</v>
      </c>
      <c r="L52" s="51"/>
      <c r="M52" s="68">
        <v>0</v>
      </c>
      <c r="N52" s="65">
        <v>8596069.312413834</v>
      </c>
      <c r="O52" s="51"/>
      <c r="P52" s="70">
        <v>203726.00639884212</v>
      </c>
      <c r="Q52" s="70">
        <v>213082.39583931136</v>
      </c>
      <c r="R52" s="70">
        <v>222868.48998419786</v>
      </c>
      <c r="S52" s="70">
        <v>233104.02359702054</v>
      </c>
      <c r="T52" s="70">
        <v>218195.22895484298</v>
      </c>
      <c r="U52" s="70">
        <v>18182.935746236915</v>
      </c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</row>
    <row r="53" spans="1:74" s="182" customFormat="1">
      <c r="A53" s="28"/>
      <c r="B53" s="171" t="s">
        <v>172</v>
      </c>
      <c r="C53" s="57"/>
      <c r="D53" s="183"/>
      <c r="E53" s="48"/>
      <c r="F53" s="173"/>
      <c r="G53" s="173"/>
      <c r="H53" s="50"/>
      <c r="I53" s="184"/>
      <c r="J53" s="185"/>
      <c r="K53" s="186"/>
      <c r="L53" s="51"/>
      <c r="M53" s="187"/>
      <c r="N53" s="186"/>
      <c r="O53" s="51"/>
      <c r="P53" s="188"/>
      <c r="Q53" s="188"/>
      <c r="R53" s="188"/>
      <c r="S53" s="188"/>
      <c r="T53" s="188"/>
      <c r="U53" s="188"/>
    </row>
    <row r="54" spans="1:74" ht="16.5">
      <c r="B54" s="144" t="s">
        <v>206</v>
      </c>
      <c r="C54" s="57"/>
      <c r="D54" s="61">
        <v>17076373.120623294</v>
      </c>
      <c r="E54" s="48"/>
      <c r="F54" s="49">
        <v>2041</v>
      </c>
      <c r="G54" s="49">
        <v>20</v>
      </c>
      <c r="H54" s="50"/>
      <c r="I54" s="63">
        <v>9521878.0552949831</v>
      </c>
      <c r="J54" s="64">
        <v>22965763.394886516</v>
      </c>
      <c r="K54" s="65">
        <v>32487641.450181499</v>
      </c>
      <c r="L54" s="51"/>
      <c r="M54" s="68">
        <v>0</v>
      </c>
      <c r="N54" s="65">
        <v>32487641.450181499</v>
      </c>
      <c r="O54" s="51"/>
      <c r="P54" s="70">
        <v>1176437.6143215634</v>
      </c>
      <c r="Q54" s="70">
        <v>1214884.6062634673</v>
      </c>
      <c r="R54" s="70">
        <v>1254588.0789327689</v>
      </c>
      <c r="S54" s="70">
        <v>1295589.0951991123</v>
      </c>
      <c r="T54" s="70">
        <v>1235374.8486792278</v>
      </c>
      <c r="U54" s="70">
        <v>102947.90405660232</v>
      </c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</row>
    <row r="55" spans="1:74" s="182" customFormat="1">
      <c r="A55" s="28"/>
      <c r="B55" s="171" t="s">
        <v>6</v>
      </c>
      <c r="C55" s="57"/>
      <c r="D55" s="183"/>
      <c r="E55" s="48"/>
      <c r="F55" s="173"/>
      <c r="G55" s="173"/>
      <c r="H55" s="50"/>
      <c r="I55" s="184"/>
      <c r="J55" s="185"/>
      <c r="K55" s="186"/>
      <c r="L55" s="51"/>
      <c r="M55" s="187"/>
      <c r="N55" s="186"/>
      <c r="O55" s="51"/>
      <c r="P55" s="188"/>
      <c r="Q55" s="188"/>
      <c r="R55" s="188"/>
      <c r="S55" s="188"/>
      <c r="T55" s="188"/>
      <c r="U55" s="188"/>
    </row>
    <row r="56" spans="1:74">
      <c r="B56" s="144" t="s">
        <v>68</v>
      </c>
      <c r="C56" s="57"/>
      <c r="D56" s="61">
        <v>28389846.680980694</v>
      </c>
      <c r="E56" s="48"/>
      <c r="F56" s="49">
        <v>2045</v>
      </c>
      <c r="G56" s="49">
        <v>24</v>
      </c>
      <c r="H56" s="50"/>
      <c r="I56" s="63">
        <v>15716839.695701394</v>
      </c>
      <c r="J56" s="64">
        <v>37743642.07281594</v>
      </c>
      <c r="K56" s="65">
        <v>53460481.76851733</v>
      </c>
      <c r="L56" s="51"/>
      <c r="M56" s="68">
        <v>0</v>
      </c>
      <c r="N56" s="65">
        <v>53460481.76851733</v>
      </c>
      <c r="O56" s="51"/>
      <c r="P56" s="70">
        <v>1617711.6957308238</v>
      </c>
      <c r="Q56" s="70">
        <v>1660940.3455338161</v>
      </c>
      <c r="R56" s="70">
        <v>1705324.1555354528</v>
      </c>
      <c r="S56" s="70">
        <v>1750893.994039292</v>
      </c>
      <c r="T56" s="70">
        <v>1683717.5477098464</v>
      </c>
      <c r="U56" s="70">
        <v>140309.79564248721</v>
      </c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</row>
    <row r="57" spans="1:74" s="29" customFormat="1">
      <c r="A57" s="28"/>
      <c r="B57" s="144" t="s">
        <v>142</v>
      </c>
      <c r="C57" s="57"/>
      <c r="D57" s="61">
        <v>9525663.5481070392</v>
      </c>
      <c r="E57" s="48"/>
      <c r="F57" s="49">
        <v>2045</v>
      </c>
      <c r="G57" s="49">
        <v>24</v>
      </c>
      <c r="H57" s="50"/>
      <c r="I57" s="63">
        <v>6116321.1891482482</v>
      </c>
      <c r="J57" s="64">
        <v>14783272.315809911</v>
      </c>
      <c r="K57" s="65">
        <v>20899593.50495816</v>
      </c>
      <c r="L57" s="51"/>
      <c r="M57" s="68">
        <v>0</v>
      </c>
      <c r="N57" s="65">
        <v>20899593.50495816</v>
      </c>
      <c r="O57" s="51"/>
      <c r="P57" s="70">
        <v>582530.72282974818</v>
      </c>
      <c r="Q57" s="70">
        <v>601917.92515094974</v>
      </c>
      <c r="R57" s="70">
        <v>621950.35286389955</v>
      </c>
      <c r="S57" s="70">
        <v>642649.47971190827</v>
      </c>
      <c r="T57" s="70">
        <v>612262.12013912643</v>
      </c>
      <c r="U57" s="70">
        <v>51021.843344927205</v>
      </c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</row>
    <row r="58" spans="1:74" s="29" customFormat="1" ht="16.5">
      <c r="A58" s="28"/>
      <c r="B58" s="144" t="s">
        <v>207</v>
      </c>
      <c r="C58" s="57"/>
      <c r="D58" s="61">
        <v>9250000</v>
      </c>
      <c r="E58" s="48"/>
      <c r="F58" s="49" t="s">
        <v>51</v>
      </c>
      <c r="G58" s="49">
        <v>0</v>
      </c>
      <c r="H58" s="50"/>
      <c r="I58" s="63">
        <v>0</v>
      </c>
      <c r="J58" s="64">
        <v>0</v>
      </c>
      <c r="K58" s="65">
        <v>9250000</v>
      </c>
      <c r="L58" s="51"/>
      <c r="M58" s="68">
        <v>9249999.9999999572</v>
      </c>
      <c r="N58" s="65">
        <v>4.2840838432312012E-8</v>
      </c>
      <c r="O58" s="51"/>
      <c r="P58" s="70">
        <v>0</v>
      </c>
      <c r="Q58" s="70">
        <v>0</v>
      </c>
      <c r="R58" s="70">
        <v>0</v>
      </c>
      <c r="S58" s="70">
        <v>0</v>
      </c>
      <c r="T58" s="70">
        <v>0</v>
      </c>
      <c r="U58" s="70">
        <v>0</v>
      </c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</row>
    <row r="59" spans="1:74" s="29" customFormat="1" ht="16.5">
      <c r="A59" s="28"/>
      <c r="B59" s="144" t="s">
        <v>208</v>
      </c>
      <c r="C59" s="57"/>
      <c r="D59" s="61">
        <v>9250000</v>
      </c>
      <c r="E59" s="48"/>
      <c r="F59" s="49" t="s">
        <v>51</v>
      </c>
      <c r="G59" s="49">
        <v>0</v>
      </c>
      <c r="H59" s="50"/>
      <c r="I59" s="63">
        <v>0</v>
      </c>
      <c r="J59" s="64">
        <v>0</v>
      </c>
      <c r="K59" s="65">
        <v>9250000</v>
      </c>
      <c r="L59" s="51"/>
      <c r="M59" s="68">
        <v>9250000.0000000224</v>
      </c>
      <c r="N59" s="65">
        <v>-2.2351741790771484E-8</v>
      </c>
      <c r="O59" s="51"/>
      <c r="P59" s="70">
        <v>0</v>
      </c>
      <c r="Q59" s="70">
        <v>0</v>
      </c>
      <c r="R59" s="70">
        <v>0</v>
      </c>
      <c r="S59" s="70">
        <v>0</v>
      </c>
      <c r="T59" s="70">
        <v>0</v>
      </c>
      <c r="U59" s="70">
        <v>0</v>
      </c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</row>
    <row r="60" spans="1:74" s="29" customFormat="1">
      <c r="A60" s="28"/>
      <c r="B60" s="144" t="s">
        <v>69</v>
      </c>
      <c r="C60" s="57"/>
      <c r="D60" s="61">
        <v>820185.76542524481</v>
      </c>
      <c r="E60" s="48"/>
      <c r="F60" s="49">
        <v>2034</v>
      </c>
      <c r="G60" s="49">
        <v>13</v>
      </c>
      <c r="H60" s="50"/>
      <c r="I60" s="63">
        <v>508236.59580624744</v>
      </c>
      <c r="J60" s="64">
        <v>1257390.481851832</v>
      </c>
      <c r="K60" s="65">
        <v>1765627.0776580796</v>
      </c>
      <c r="L60" s="51"/>
      <c r="M60" s="68">
        <v>1191798.2774192002</v>
      </c>
      <c r="N60" s="65">
        <v>573828.8002388794</v>
      </c>
      <c r="O60" s="51"/>
      <c r="P60" s="70">
        <v>30243.316474955231</v>
      </c>
      <c r="Q60" s="70">
        <v>32080.695838620326</v>
      </c>
      <c r="R60" s="70">
        <v>34029.701945629458</v>
      </c>
      <c r="S60" s="70">
        <v>36097.116481940364</v>
      </c>
      <c r="T60" s="70">
        <v>33112.707685286339</v>
      </c>
      <c r="U60" s="70">
        <v>2759.3923071071949</v>
      </c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</row>
    <row r="61" spans="1:74">
      <c r="B61" s="144" t="s">
        <v>70</v>
      </c>
      <c r="C61" s="57"/>
      <c r="D61" s="61">
        <v>855796.60000969889</v>
      </c>
      <c r="E61" s="48"/>
      <c r="F61" s="49">
        <v>2034</v>
      </c>
      <c r="G61" s="49">
        <v>13</v>
      </c>
      <c r="H61" s="50"/>
      <c r="I61" s="63">
        <v>517637.73893880087</v>
      </c>
      <c r="J61" s="64">
        <v>1278710.3558534035</v>
      </c>
      <c r="K61" s="65">
        <v>1796348.0947922044</v>
      </c>
      <c r="L61" s="51"/>
      <c r="M61" s="68">
        <v>1212534.9639847404</v>
      </c>
      <c r="N61" s="65">
        <v>583813.13080746401</v>
      </c>
      <c r="O61" s="51"/>
      <c r="P61" s="70">
        <v>31178.928722216158</v>
      </c>
      <c r="Q61" s="70">
        <v>33008.968547295655</v>
      </c>
      <c r="R61" s="70">
        <v>34946.422125785823</v>
      </c>
      <c r="S61" s="70">
        <v>36997.59408246239</v>
      </c>
      <c r="T61" s="70">
        <v>34032.97836944001</v>
      </c>
      <c r="U61" s="70">
        <v>2836.0815307866674</v>
      </c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</row>
    <row r="62" spans="1:74">
      <c r="B62" s="144" t="s">
        <v>71</v>
      </c>
      <c r="C62" s="57"/>
      <c r="D62" s="61">
        <v>3098680.9837649623</v>
      </c>
      <c r="E62" s="48"/>
      <c r="F62" s="49">
        <v>2045</v>
      </c>
      <c r="G62" s="49">
        <v>24</v>
      </c>
      <c r="H62" s="50"/>
      <c r="I62" s="63">
        <v>2548940.0466823061</v>
      </c>
      <c r="J62" s="64">
        <v>6219326.8419822101</v>
      </c>
      <c r="K62" s="65">
        <v>8768266.8886645157</v>
      </c>
      <c r="L62" s="51"/>
      <c r="M62" s="68">
        <v>0</v>
      </c>
      <c r="N62" s="65">
        <v>8768266.8886645157</v>
      </c>
      <c r="O62" s="51"/>
      <c r="P62" s="70">
        <v>212263.08412483399</v>
      </c>
      <c r="Q62" s="70">
        <v>221664.8547813865</v>
      </c>
      <c r="R62" s="70">
        <v>231483.05814852013</v>
      </c>
      <c r="S62" s="70">
        <v>241736.13928395609</v>
      </c>
      <c r="T62" s="70">
        <v>226786.78408467415</v>
      </c>
      <c r="U62" s="70">
        <v>18898.898673722844</v>
      </c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</row>
    <row r="63" spans="1:74" s="182" customFormat="1">
      <c r="A63" s="28"/>
      <c r="B63" s="171" t="s">
        <v>13</v>
      </c>
      <c r="C63" s="57"/>
      <c r="D63" s="183"/>
      <c r="E63" s="48"/>
      <c r="F63" s="173"/>
      <c r="G63" s="173"/>
      <c r="H63" s="50"/>
      <c r="I63" s="184"/>
      <c r="J63" s="185"/>
      <c r="K63" s="186"/>
      <c r="L63" s="51"/>
      <c r="M63" s="187"/>
      <c r="N63" s="186"/>
      <c r="O63" s="51"/>
      <c r="P63" s="188"/>
      <c r="Q63" s="188"/>
      <c r="R63" s="188"/>
      <c r="S63" s="188"/>
      <c r="T63" s="188"/>
      <c r="U63" s="188"/>
    </row>
    <row r="64" spans="1:74">
      <c r="B64" s="144" t="s">
        <v>157</v>
      </c>
      <c r="C64" s="57"/>
      <c r="D64" s="61">
        <v>16522801.369249254</v>
      </c>
      <c r="E64" s="48"/>
      <c r="F64" s="49">
        <v>2059</v>
      </c>
      <c r="G64" s="49">
        <v>38</v>
      </c>
      <c r="H64" s="50"/>
      <c r="I64" s="63">
        <v>15342874.257768534</v>
      </c>
      <c r="J64" s="64">
        <v>36988843.342962451</v>
      </c>
      <c r="K64" s="65">
        <v>52331717.600730985</v>
      </c>
      <c r="L64" s="51"/>
      <c r="M64" s="68">
        <v>0</v>
      </c>
      <c r="N64" s="65">
        <v>52331717.600730985</v>
      </c>
      <c r="O64" s="51"/>
      <c r="P64" s="70">
        <v>743798.89843866217</v>
      </c>
      <c r="Q64" s="70">
        <v>766710.40079360583</v>
      </c>
      <c r="R64" s="70">
        <v>790327.654314977</v>
      </c>
      <c r="S64" s="70">
        <v>814672.39850729168</v>
      </c>
      <c r="T64" s="70">
        <v>778877.33801363409</v>
      </c>
      <c r="U64" s="70">
        <v>64906.444834469505</v>
      </c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</row>
    <row r="65" spans="1:74">
      <c r="B65" s="144" t="s">
        <v>158</v>
      </c>
      <c r="C65" s="57"/>
      <c r="D65" s="61">
        <v>4691808.0405994635</v>
      </c>
      <c r="E65" s="48"/>
      <c r="F65" s="49">
        <v>2059</v>
      </c>
      <c r="G65" s="49">
        <v>38</v>
      </c>
      <c r="H65" s="50"/>
      <c r="I65" s="63">
        <v>6549128.9988542944</v>
      </c>
      <c r="J65" s="64">
        <v>15911357.788079923</v>
      </c>
      <c r="K65" s="65">
        <v>22460486.786934219</v>
      </c>
      <c r="L65" s="51"/>
      <c r="M65" s="68">
        <v>0</v>
      </c>
      <c r="N65" s="65">
        <v>22460486.786934219</v>
      </c>
      <c r="O65" s="51"/>
      <c r="P65" s="70">
        <v>249502.44841359532</v>
      </c>
      <c r="Q65" s="70">
        <v>259998.96893937833</v>
      </c>
      <c r="R65" s="70">
        <v>270937.07608624949</v>
      </c>
      <c r="S65" s="70">
        <v>282335.34731932648</v>
      </c>
      <c r="T65" s="70">
        <v>265693.46018963738</v>
      </c>
      <c r="U65" s="70">
        <v>22141.12168246978</v>
      </c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</row>
    <row r="66" spans="1:74" s="182" customFormat="1">
      <c r="A66" s="28"/>
      <c r="B66" s="171" t="s">
        <v>91</v>
      </c>
      <c r="C66" s="57"/>
      <c r="D66" s="183"/>
      <c r="E66" s="48"/>
      <c r="F66" s="173"/>
      <c r="G66" s="173"/>
      <c r="H66" s="50"/>
      <c r="I66" s="184"/>
      <c r="J66" s="185"/>
      <c r="K66" s="186"/>
      <c r="L66" s="51"/>
      <c r="M66" s="187"/>
      <c r="N66" s="186"/>
      <c r="O66" s="51"/>
      <c r="P66" s="188"/>
      <c r="Q66" s="188"/>
      <c r="R66" s="188"/>
      <c r="S66" s="188"/>
      <c r="T66" s="188"/>
      <c r="U66" s="188"/>
    </row>
    <row r="67" spans="1:74">
      <c r="B67" s="144" t="s">
        <v>159</v>
      </c>
      <c r="C67" s="57"/>
      <c r="D67" s="61">
        <v>45983.267740201685</v>
      </c>
      <c r="E67" s="48"/>
      <c r="F67" s="49">
        <v>2025</v>
      </c>
      <c r="G67" s="49">
        <v>4</v>
      </c>
      <c r="H67" s="50"/>
      <c r="I67" s="63">
        <v>15061.848446464952</v>
      </c>
      <c r="J67" s="64">
        <v>36129.436981180901</v>
      </c>
      <c r="K67" s="65">
        <v>51191.285427645853</v>
      </c>
      <c r="L67" s="51"/>
      <c r="M67" s="68">
        <v>43607.391290216801</v>
      </c>
      <c r="N67" s="65">
        <v>7583.8941374290516</v>
      </c>
      <c r="O67" s="51"/>
      <c r="P67" s="70">
        <v>1820.3857429083441</v>
      </c>
      <c r="Q67" s="70">
        <v>1869.8745754517302</v>
      </c>
      <c r="R67" s="70">
        <v>1920.7088066591348</v>
      </c>
      <c r="S67" s="70">
        <v>1972.9250124098446</v>
      </c>
      <c r="T67" s="70">
        <v>1895.9735343572634</v>
      </c>
      <c r="U67" s="70">
        <v>157.99779452977194</v>
      </c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</row>
    <row r="68" spans="1:74" s="168" customFormat="1">
      <c r="A68" s="167"/>
      <c r="B68" s="144" t="s">
        <v>160</v>
      </c>
      <c r="C68" s="57"/>
      <c r="D68" s="61">
        <v>3885.1661598886712</v>
      </c>
      <c r="E68" s="48"/>
      <c r="F68" s="49">
        <v>2025</v>
      </c>
      <c r="G68" s="49">
        <v>4</v>
      </c>
      <c r="H68" s="50"/>
      <c r="I68" s="63">
        <v>-554.66940335373511</v>
      </c>
      <c r="J68" s="64">
        <v>2211.9255946243238</v>
      </c>
      <c r="K68" s="65">
        <v>1657.2561912705887</v>
      </c>
      <c r="L68" s="166"/>
      <c r="M68" s="68">
        <v>1411.7367555267999</v>
      </c>
      <c r="N68" s="65">
        <v>245.51943574378879</v>
      </c>
      <c r="O68" s="166"/>
      <c r="P68" s="70">
        <v>82.138516091321833</v>
      </c>
      <c r="Q68" s="70">
        <v>66.380705811981215</v>
      </c>
      <c r="R68" s="70">
        <v>53.645942412664859</v>
      </c>
      <c r="S68" s="70">
        <v>43.354271427820784</v>
      </c>
      <c r="T68" s="70">
        <v>61.379858935947169</v>
      </c>
      <c r="U68" s="70">
        <v>5.1149882446622641</v>
      </c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7"/>
      <c r="BC68" s="167"/>
      <c r="BD68" s="167"/>
      <c r="BE68" s="167"/>
      <c r="BF68" s="167"/>
      <c r="BG68" s="167"/>
      <c r="BH68" s="167"/>
      <c r="BI68" s="167"/>
      <c r="BJ68" s="167"/>
      <c r="BK68" s="167"/>
      <c r="BL68" s="167"/>
      <c r="BM68" s="167"/>
      <c r="BN68" s="167"/>
      <c r="BO68" s="167"/>
      <c r="BP68" s="167"/>
      <c r="BQ68" s="167"/>
      <c r="BR68" s="167"/>
      <c r="BS68" s="167"/>
      <c r="BT68" s="167"/>
      <c r="BU68" s="167"/>
      <c r="BV68" s="167"/>
    </row>
    <row r="69" spans="1:74">
      <c r="B69" s="144" t="s">
        <v>161</v>
      </c>
      <c r="C69" s="57"/>
      <c r="D69" s="61">
        <v>3885.1661598886712</v>
      </c>
      <c r="E69" s="48"/>
      <c r="F69" s="49">
        <v>2025</v>
      </c>
      <c r="G69" s="49">
        <v>4</v>
      </c>
      <c r="H69" s="50"/>
      <c r="I69" s="63">
        <v>-554.66940335373511</v>
      </c>
      <c r="J69" s="64">
        <v>2211.9255946243238</v>
      </c>
      <c r="K69" s="65">
        <v>1657.2561912705887</v>
      </c>
      <c r="L69" s="51"/>
      <c r="M69" s="68">
        <v>1411.7367555267999</v>
      </c>
      <c r="N69" s="65">
        <v>245.51943574378879</v>
      </c>
      <c r="O69" s="51"/>
      <c r="P69" s="70">
        <v>82.138516091321833</v>
      </c>
      <c r="Q69" s="70">
        <v>66.380705811981215</v>
      </c>
      <c r="R69" s="70">
        <v>53.645942412664859</v>
      </c>
      <c r="S69" s="70">
        <v>43.354271427820784</v>
      </c>
      <c r="T69" s="70">
        <v>61.379858935947169</v>
      </c>
      <c r="U69" s="70">
        <v>5.1149882446622641</v>
      </c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</row>
    <row r="70" spans="1:74">
      <c r="B70" s="144" t="s">
        <v>162</v>
      </c>
      <c r="C70" s="57"/>
      <c r="D70" s="61">
        <v>3885.1661598886712</v>
      </c>
      <c r="E70" s="48"/>
      <c r="F70" s="49">
        <v>2025</v>
      </c>
      <c r="G70" s="49">
        <v>4</v>
      </c>
      <c r="H70" s="50"/>
      <c r="I70" s="63">
        <v>-554.66940335373511</v>
      </c>
      <c r="J70" s="64">
        <v>2211.9255946243238</v>
      </c>
      <c r="K70" s="65">
        <v>1657.2561912705887</v>
      </c>
      <c r="L70" s="51"/>
      <c r="M70" s="68">
        <v>1411.7367555267999</v>
      </c>
      <c r="N70" s="65">
        <v>245.51943574378879</v>
      </c>
      <c r="O70" s="51"/>
      <c r="P70" s="70">
        <v>82.138516091321833</v>
      </c>
      <c r="Q70" s="70">
        <v>66.380705811981215</v>
      </c>
      <c r="R70" s="70">
        <v>53.645942412664859</v>
      </c>
      <c r="S70" s="70">
        <v>43.354271427820784</v>
      </c>
      <c r="T70" s="70">
        <v>61.379858935947169</v>
      </c>
      <c r="U70" s="70">
        <v>5.1149882446622641</v>
      </c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</row>
    <row r="71" spans="1:74" s="182" customFormat="1">
      <c r="A71" s="28"/>
      <c r="B71" s="171" t="s">
        <v>92</v>
      </c>
      <c r="C71" s="57"/>
      <c r="D71" s="183"/>
      <c r="E71" s="48"/>
      <c r="F71" s="173"/>
      <c r="G71" s="173"/>
      <c r="H71" s="50"/>
      <c r="I71" s="184"/>
      <c r="J71" s="185"/>
      <c r="K71" s="186"/>
      <c r="L71" s="51"/>
      <c r="M71" s="187"/>
      <c r="N71" s="186"/>
      <c r="O71" s="51"/>
      <c r="P71" s="188"/>
      <c r="Q71" s="188"/>
      <c r="R71" s="188"/>
      <c r="S71" s="188"/>
      <c r="T71" s="188"/>
      <c r="U71" s="188"/>
    </row>
    <row r="72" spans="1:74">
      <c r="B72" s="144" t="s">
        <v>163</v>
      </c>
      <c r="C72" s="57"/>
      <c r="D72" s="61">
        <v>322754.66217699787</v>
      </c>
      <c r="E72" s="48"/>
      <c r="F72" s="49">
        <v>2029</v>
      </c>
      <c r="G72" s="49">
        <v>8</v>
      </c>
      <c r="H72" s="50"/>
      <c r="I72" s="63">
        <v>119784.00851034634</v>
      </c>
      <c r="J72" s="64">
        <v>289177.15828960115</v>
      </c>
      <c r="K72" s="65">
        <v>408961.1667999475</v>
      </c>
      <c r="L72" s="51"/>
      <c r="M72" s="68">
        <v>236766.99130523301</v>
      </c>
      <c r="N72" s="65">
        <v>172194.17549471449</v>
      </c>
      <c r="O72" s="51"/>
      <c r="P72" s="70">
        <v>19362.058750502889</v>
      </c>
      <c r="Q72" s="70">
        <v>19943.561967718226</v>
      </c>
      <c r="R72" s="70">
        <v>20542.529546342081</v>
      </c>
      <c r="S72" s="70">
        <v>21159.485995801711</v>
      </c>
      <c r="T72" s="70">
        <v>20251.909065091226</v>
      </c>
      <c r="U72" s="70">
        <v>1687.6590887576021</v>
      </c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</row>
    <row r="73" spans="1:74" s="182" customFormat="1">
      <c r="A73" s="28"/>
      <c r="B73" s="171" t="s">
        <v>7</v>
      </c>
      <c r="C73" s="57"/>
      <c r="D73" s="183"/>
      <c r="E73" s="48"/>
      <c r="F73" s="173"/>
      <c r="G73" s="173"/>
      <c r="H73" s="50"/>
      <c r="I73" s="184"/>
      <c r="J73" s="185"/>
      <c r="K73" s="186"/>
      <c r="L73" s="51"/>
      <c r="M73" s="187"/>
      <c r="N73" s="186"/>
      <c r="O73" s="51"/>
      <c r="P73" s="188"/>
      <c r="Q73" s="188"/>
      <c r="R73" s="188"/>
      <c r="S73" s="188"/>
      <c r="T73" s="188"/>
      <c r="U73" s="188"/>
    </row>
    <row r="74" spans="1:74">
      <c r="B74" s="144" t="s">
        <v>164</v>
      </c>
      <c r="C74" s="57"/>
      <c r="D74" s="61">
        <v>7007741.2442208324</v>
      </c>
      <c r="E74" s="48"/>
      <c r="F74" s="49">
        <v>2056</v>
      </c>
      <c r="G74" s="49">
        <v>35</v>
      </c>
      <c r="H74" s="50"/>
      <c r="I74" s="63">
        <v>5340603.4788094033</v>
      </c>
      <c r="J74" s="64">
        <v>12846294.958503297</v>
      </c>
      <c r="K74" s="65">
        <v>18186898.4373127</v>
      </c>
      <c r="L74" s="51"/>
      <c r="M74" s="68">
        <v>0</v>
      </c>
      <c r="N74" s="65">
        <v>18186898.4373127</v>
      </c>
      <c r="O74" s="51"/>
      <c r="P74" s="70">
        <v>314916.42845222831</v>
      </c>
      <c r="Q74" s="70">
        <v>323615.30161809939</v>
      </c>
      <c r="R74" s="70">
        <v>332554.46200787881</v>
      </c>
      <c r="S74" s="70">
        <v>341740.54702722502</v>
      </c>
      <c r="T74" s="70">
        <v>328206.68477635784</v>
      </c>
      <c r="U74" s="70">
        <v>27350.557064696488</v>
      </c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</row>
    <row r="75" spans="1:74" ht="16.5">
      <c r="B75" s="144" t="s">
        <v>209</v>
      </c>
      <c r="C75" s="57"/>
      <c r="D75" s="61">
        <v>0</v>
      </c>
      <c r="E75" s="48"/>
      <c r="F75" s="49" t="s">
        <v>51</v>
      </c>
      <c r="G75" s="49">
        <v>0</v>
      </c>
      <c r="H75" s="50"/>
      <c r="I75" s="63">
        <v>0</v>
      </c>
      <c r="J75" s="64">
        <v>0</v>
      </c>
      <c r="K75" s="65">
        <v>0</v>
      </c>
      <c r="L75" s="51"/>
      <c r="M75" s="68">
        <v>0</v>
      </c>
      <c r="N75" s="65">
        <v>0</v>
      </c>
      <c r="O75" s="51"/>
      <c r="P75" s="70">
        <v>0</v>
      </c>
      <c r="Q75" s="70">
        <v>0</v>
      </c>
      <c r="R75" s="70">
        <v>0</v>
      </c>
      <c r="S75" s="70">
        <v>0</v>
      </c>
      <c r="T75" s="70">
        <v>0</v>
      </c>
      <c r="U75" s="70">
        <v>0</v>
      </c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</row>
    <row r="76" spans="1:74">
      <c r="B76" s="144" t="s">
        <v>165</v>
      </c>
      <c r="C76" s="57"/>
      <c r="D76" s="61">
        <v>2517339.345618194</v>
      </c>
      <c r="E76" s="48"/>
      <c r="F76" s="49">
        <v>2056</v>
      </c>
      <c r="G76" s="49">
        <v>35</v>
      </c>
      <c r="H76" s="50"/>
      <c r="I76" s="63">
        <v>3918934.321545369</v>
      </c>
      <c r="J76" s="64">
        <v>9556959.8278837912</v>
      </c>
      <c r="K76" s="65">
        <v>13475894.149429161</v>
      </c>
      <c r="L76" s="51"/>
      <c r="M76" s="68">
        <v>0</v>
      </c>
      <c r="N76" s="65">
        <v>13475894.149429161</v>
      </c>
      <c r="O76" s="51"/>
      <c r="P76" s="70">
        <v>151999.6861144701</v>
      </c>
      <c r="Q76" s="70">
        <v>159463.13067660527</v>
      </c>
      <c r="R76" s="70">
        <v>167293.04313190514</v>
      </c>
      <c r="S76" s="70">
        <v>175507.41768071547</v>
      </c>
      <c r="T76" s="70">
        <v>163565.819400924</v>
      </c>
      <c r="U76" s="70">
        <v>13630.484950077</v>
      </c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</row>
    <row r="77" spans="1:74" s="182" customFormat="1">
      <c r="A77" s="28"/>
      <c r="B77" s="171" t="s">
        <v>54</v>
      </c>
      <c r="C77" s="57"/>
      <c r="D77" s="183"/>
      <c r="E77" s="48"/>
      <c r="F77" s="173"/>
      <c r="G77" s="173"/>
      <c r="H77" s="50"/>
      <c r="I77" s="184"/>
      <c r="J77" s="185"/>
      <c r="K77" s="186"/>
      <c r="L77" s="51"/>
      <c r="M77" s="187"/>
      <c r="N77" s="186"/>
      <c r="O77" s="51"/>
      <c r="P77" s="188"/>
      <c r="Q77" s="188"/>
      <c r="R77" s="188"/>
      <c r="S77" s="188"/>
      <c r="T77" s="188"/>
      <c r="U77" s="188"/>
    </row>
    <row r="78" spans="1:74">
      <c r="B78" s="144" t="s">
        <v>166</v>
      </c>
      <c r="C78" s="57"/>
      <c r="D78" s="61">
        <v>4187447.1305565573</v>
      </c>
      <c r="E78" s="48"/>
      <c r="F78" s="49">
        <v>2054</v>
      </c>
      <c r="G78" s="49">
        <v>33</v>
      </c>
      <c r="H78" s="50"/>
      <c r="I78" s="63">
        <v>3299042.2205267507</v>
      </c>
      <c r="J78" s="64">
        <v>7951393.8169226525</v>
      </c>
      <c r="K78" s="65">
        <v>11250436.037449403</v>
      </c>
      <c r="L78" s="51"/>
      <c r="M78" s="68">
        <v>0</v>
      </c>
      <c r="N78" s="65">
        <v>11250436.037449403</v>
      </c>
      <c r="O78" s="51"/>
      <c r="P78" s="70">
        <v>202782.95576453939</v>
      </c>
      <c r="Q78" s="70">
        <v>208947.95079049288</v>
      </c>
      <c r="R78" s="70">
        <v>215300.37361838727</v>
      </c>
      <c r="S78" s="70">
        <v>221845.92241680057</v>
      </c>
      <c r="T78" s="70">
        <v>212219.30064755504</v>
      </c>
      <c r="U78" s="70">
        <v>17684.941720629588</v>
      </c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</row>
    <row r="79" spans="1:74">
      <c r="B79" s="144" t="s">
        <v>167</v>
      </c>
      <c r="C79" s="57"/>
      <c r="D79" s="61">
        <v>-589452.75524583086</v>
      </c>
      <c r="E79" s="48"/>
      <c r="F79" s="49">
        <v>2054</v>
      </c>
      <c r="G79" s="49">
        <v>33</v>
      </c>
      <c r="H79" s="50"/>
      <c r="I79" s="63">
        <v>2103845.3202035823</v>
      </c>
      <c r="J79" s="64">
        <v>5239262.6182753714</v>
      </c>
      <c r="K79" s="65">
        <v>7343107.9384789541</v>
      </c>
      <c r="L79" s="51"/>
      <c r="M79" s="68">
        <v>0</v>
      </c>
      <c r="N79" s="65">
        <v>7343107.9384789541</v>
      </c>
      <c r="O79" s="51"/>
      <c r="P79" s="70">
        <v>132355.5040272378</v>
      </c>
      <c r="Q79" s="70">
        <v>136379.36797038373</v>
      </c>
      <c r="R79" s="70">
        <v>140525.56517916868</v>
      </c>
      <c r="S79" s="70">
        <v>144797.81482205691</v>
      </c>
      <c r="T79" s="70">
        <v>138514.56299971178</v>
      </c>
      <c r="U79" s="70">
        <v>11542.880249975982</v>
      </c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</row>
    <row r="80" spans="1:74" s="182" customFormat="1">
      <c r="A80" s="28"/>
      <c r="B80" s="171" t="s">
        <v>8</v>
      </c>
      <c r="C80" s="57"/>
      <c r="D80" s="183"/>
      <c r="E80" s="48"/>
      <c r="F80" s="173"/>
      <c r="G80" s="173"/>
      <c r="H80" s="50"/>
      <c r="I80" s="184"/>
      <c r="J80" s="185"/>
      <c r="K80" s="186"/>
      <c r="L80" s="51"/>
      <c r="M80" s="187"/>
      <c r="N80" s="186"/>
      <c r="O80" s="51"/>
      <c r="P80" s="188"/>
      <c r="Q80" s="188"/>
      <c r="R80" s="188"/>
      <c r="S80" s="188"/>
      <c r="T80" s="188"/>
      <c r="U80" s="188"/>
    </row>
    <row r="81" spans="1:74">
      <c r="B81" s="144" t="s">
        <v>72</v>
      </c>
      <c r="C81" s="57"/>
      <c r="D81" s="61">
        <v>7124143.6701240959</v>
      </c>
      <c r="E81" s="48"/>
      <c r="F81" s="49">
        <v>2043</v>
      </c>
      <c r="G81" s="49">
        <v>22</v>
      </c>
      <c r="H81" s="50"/>
      <c r="I81" s="63">
        <v>3965460.9851742908</v>
      </c>
      <c r="J81" s="64">
        <v>9543328.3026470933</v>
      </c>
      <c r="K81" s="65">
        <v>13508789.287821384</v>
      </c>
      <c r="L81" s="51"/>
      <c r="M81" s="68">
        <v>0</v>
      </c>
      <c r="N81" s="65">
        <v>13508789.287821384</v>
      </c>
      <c r="O81" s="51"/>
      <c r="P81" s="70">
        <v>444835.37713845161</v>
      </c>
      <c r="Q81" s="70">
        <v>457963.00743335317</v>
      </c>
      <c r="R81" s="70">
        <v>471478.04998460051</v>
      </c>
      <c r="S81" s="70">
        <v>485391.93779670354</v>
      </c>
      <c r="T81" s="70">
        <v>464917.09308827721</v>
      </c>
      <c r="U81" s="70">
        <v>38743.09109068977</v>
      </c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</row>
    <row r="82" spans="1:74">
      <c r="B82" s="144" t="s">
        <v>73</v>
      </c>
      <c r="C82" s="57"/>
      <c r="D82" s="61">
        <v>5082699.5445697829</v>
      </c>
      <c r="E82" s="48"/>
      <c r="F82" s="49">
        <v>2043</v>
      </c>
      <c r="G82" s="49">
        <v>22</v>
      </c>
      <c r="H82" s="50"/>
      <c r="I82" s="63">
        <v>3430898.1254046182</v>
      </c>
      <c r="J82" s="64">
        <v>8338890.609426151</v>
      </c>
      <c r="K82" s="65">
        <v>11769788.734830769</v>
      </c>
      <c r="L82" s="51"/>
      <c r="M82" s="68">
        <v>0</v>
      </c>
      <c r="N82" s="65">
        <v>11769788.734830769</v>
      </c>
      <c r="O82" s="51"/>
      <c r="P82" s="70">
        <v>348047.47174164798</v>
      </c>
      <c r="Q82" s="70">
        <v>361588.47919458867</v>
      </c>
      <c r="R82" s="70">
        <v>375656.30812370061</v>
      </c>
      <c r="S82" s="70">
        <v>390271.45485237177</v>
      </c>
      <c r="T82" s="70">
        <v>368890.92847807723</v>
      </c>
      <c r="U82" s="70">
        <v>30740.910706506435</v>
      </c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</row>
    <row r="83" spans="1:74">
      <c r="B83" s="144" t="s">
        <v>74</v>
      </c>
      <c r="C83" s="57"/>
      <c r="D83" s="61">
        <v>5227621.833004145</v>
      </c>
      <c r="E83" s="48"/>
      <c r="F83" s="49">
        <v>2042</v>
      </c>
      <c r="G83" s="49">
        <v>21</v>
      </c>
      <c r="H83" s="50"/>
      <c r="I83" s="63">
        <v>3385871.0237174621</v>
      </c>
      <c r="J83" s="64">
        <v>8227496.5856751082</v>
      </c>
      <c r="K83" s="65">
        <v>11613367.60939257</v>
      </c>
      <c r="L83" s="51"/>
      <c r="M83" s="68">
        <v>0</v>
      </c>
      <c r="N83" s="65">
        <v>11613367.60939257</v>
      </c>
      <c r="O83" s="51"/>
      <c r="P83" s="70">
        <v>368318.17003399937</v>
      </c>
      <c r="Q83" s="70">
        <v>382587.23701700056</v>
      </c>
      <c r="R83" s="70">
        <v>397409.10396788432</v>
      </c>
      <c r="S83" s="70">
        <v>412805.18698938924</v>
      </c>
      <c r="T83" s="70">
        <v>390279.92450206843</v>
      </c>
      <c r="U83" s="70">
        <v>32523.327041839035</v>
      </c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</row>
    <row r="84" spans="1:74" s="182" customFormat="1">
      <c r="A84" s="28"/>
      <c r="B84" s="171" t="s">
        <v>9</v>
      </c>
      <c r="C84" s="57"/>
      <c r="D84" s="183"/>
      <c r="E84" s="48"/>
      <c r="F84" s="173"/>
      <c r="G84" s="173"/>
      <c r="H84" s="50"/>
      <c r="I84" s="184"/>
      <c r="J84" s="185"/>
      <c r="K84" s="186"/>
      <c r="L84" s="51"/>
      <c r="M84" s="187"/>
      <c r="N84" s="186"/>
      <c r="O84" s="51"/>
      <c r="P84" s="188"/>
      <c r="Q84" s="188"/>
      <c r="R84" s="188"/>
      <c r="S84" s="188"/>
      <c r="T84" s="188"/>
      <c r="U84" s="188"/>
    </row>
    <row r="85" spans="1:74" ht="16.5">
      <c r="B85" s="144" t="s">
        <v>282</v>
      </c>
      <c r="C85" s="57"/>
      <c r="D85" s="61">
        <v>125977608.15882367</v>
      </c>
      <c r="E85" s="48"/>
      <c r="F85" s="49">
        <v>2066</v>
      </c>
      <c r="G85" s="49">
        <v>45</v>
      </c>
      <c r="H85" s="50"/>
      <c r="I85" s="63">
        <v>0</v>
      </c>
      <c r="J85" s="64">
        <v>0</v>
      </c>
      <c r="K85" s="65">
        <v>166715255.13153771</v>
      </c>
      <c r="L85" s="51"/>
      <c r="M85" s="68">
        <v>62821861.041096091</v>
      </c>
      <c r="N85" s="65">
        <v>103893394.09044161</v>
      </c>
      <c r="O85" s="51"/>
      <c r="P85" s="70">
        <v>7961926.7525290512</v>
      </c>
      <c r="Q85" s="70">
        <v>8167306.8223076109</v>
      </c>
      <c r="R85" s="70">
        <v>8378000.4692324586</v>
      </c>
      <c r="S85" s="70">
        <v>8594145.6041108314</v>
      </c>
      <c r="T85" s="70">
        <v>8275344.9120449871</v>
      </c>
      <c r="U85" s="70">
        <v>689612.07600374892</v>
      </c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</row>
    <row r="86" spans="1:74" ht="16.5">
      <c r="B86" s="144" t="s">
        <v>283</v>
      </c>
      <c r="C86" s="57"/>
      <c r="D86" s="61">
        <v>41244633.367870577</v>
      </c>
      <c r="E86" s="48"/>
      <c r="F86" s="49">
        <v>2066</v>
      </c>
      <c r="G86" s="49">
        <v>45</v>
      </c>
      <c r="H86" s="50"/>
      <c r="I86" s="63">
        <v>0</v>
      </c>
      <c r="J86" s="64">
        <v>0</v>
      </c>
      <c r="K86" s="65">
        <v>54581998.144165076</v>
      </c>
      <c r="L86" s="51"/>
      <c r="M86" s="68">
        <v>20567660.110364109</v>
      </c>
      <c r="N86" s="65">
        <v>34014338.033800967</v>
      </c>
      <c r="O86" s="51"/>
      <c r="P86" s="70">
        <v>2606707.291949003</v>
      </c>
      <c r="Q86" s="70">
        <v>2673948.0167324492</v>
      </c>
      <c r="R86" s="70">
        <v>2742928.3883029199</v>
      </c>
      <c r="S86" s="70">
        <v>2813693.5581819043</v>
      </c>
      <c r="T86" s="70">
        <v>2709319.3137915693</v>
      </c>
      <c r="U86" s="70">
        <v>225776.60948263077</v>
      </c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</row>
    <row r="87" spans="1:74" ht="16.5">
      <c r="B87" s="144" t="s">
        <v>210</v>
      </c>
      <c r="C87" s="57"/>
      <c r="D87" s="61">
        <v>833505.46155770379</v>
      </c>
      <c r="E87" s="48"/>
      <c r="F87" s="49">
        <v>2047</v>
      </c>
      <c r="G87" s="49">
        <v>26</v>
      </c>
      <c r="H87" s="50"/>
      <c r="I87" s="63">
        <v>578971.0033009717</v>
      </c>
      <c r="J87" s="64">
        <v>1399376.4455988181</v>
      </c>
      <c r="K87" s="65">
        <v>1978347.4488997897</v>
      </c>
      <c r="L87" s="51"/>
      <c r="M87" s="68">
        <v>0</v>
      </c>
      <c r="N87" s="65">
        <v>1978347.4488997897</v>
      </c>
      <c r="O87" s="51"/>
      <c r="P87" s="70">
        <v>48689.396251663704</v>
      </c>
      <c r="Q87" s="70">
        <v>50335.295740559093</v>
      </c>
      <c r="R87" s="70">
        <v>52036.833321854392</v>
      </c>
      <c r="S87" s="70">
        <v>53795.889789210938</v>
      </c>
      <c r="T87" s="70">
        <v>51214.353775822034</v>
      </c>
      <c r="U87" s="70">
        <v>4267.8628146518358</v>
      </c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</row>
    <row r="88" spans="1:74" ht="16.5">
      <c r="B88" s="144" t="s">
        <v>211</v>
      </c>
      <c r="C88" s="57"/>
      <c r="D88" s="61">
        <v>272886.80642931629</v>
      </c>
      <c r="E88" s="48"/>
      <c r="F88" s="49">
        <v>2047</v>
      </c>
      <c r="G88" s="49">
        <v>26</v>
      </c>
      <c r="H88" s="50"/>
      <c r="I88" s="63">
        <v>189553.10479995143</v>
      </c>
      <c r="J88" s="64">
        <v>458151.01021438523</v>
      </c>
      <c r="K88" s="65">
        <v>647704.11501433665</v>
      </c>
      <c r="L88" s="51"/>
      <c r="M88" s="68">
        <v>0</v>
      </c>
      <c r="N88" s="65">
        <v>647704.11501433665</v>
      </c>
      <c r="O88" s="51"/>
      <c r="P88" s="70">
        <v>15940.739998580304</v>
      </c>
      <c r="Q88" s="70">
        <v>16479.60180086402</v>
      </c>
      <c r="R88" s="70">
        <v>17036.679322241474</v>
      </c>
      <c r="S88" s="70">
        <v>17612.588328054906</v>
      </c>
      <c r="T88" s="70">
        <v>16767.402362435176</v>
      </c>
      <c r="U88" s="70">
        <v>1397.2835302029314</v>
      </c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</row>
    <row r="89" spans="1:74" ht="16.5">
      <c r="B89" s="144" t="s">
        <v>212</v>
      </c>
      <c r="C89" s="57"/>
      <c r="D89" s="61">
        <v>9468698.62533338</v>
      </c>
      <c r="E89" s="48"/>
      <c r="F89" s="49">
        <v>2047</v>
      </c>
      <c r="G89" s="49">
        <v>26</v>
      </c>
      <c r="H89" s="50"/>
      <c r="I89" s="63">
        <v>5963850.3458415549</v>
      </c>
      <c r="J89" s="64">
        <v>14358953.864051539</v>
      </c>
      <c r="K89" s="65">
        <v>20322804.209893093</v>
      </c>
      <c r="L89" s="51"/>
      <c r="M89" s="68">
        <v>0</v>
      </c>
      <c r="N89" s="65">
        <v>20322804.209893093</v>
      </c>
      <c r="O89" s="51"/>
      <c r="P89" s="70">
        <v>528510.12168070441</v>
      </c>
      <c r="Q89" s="70">
        <v>544265.42370949558</v>
      </c>
      <c r="R89" s="70">
        <v>560490.4036722288</v>
      </c>
      <c r="S89" s="70">
        <v>577199.06303718616</v>
      </c>
      <c r="T89" s="70">
        <v>552616.25302490371</v>
      </c>
      <c r="U89" s="70">
        <v>46051.354418741976</v>
      </c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</row>
    <row r="90" spans="1:74" ht="16.5">
      <c r="B90" s="144" t="s">
        <v>213</v>
      </c>
      <c r="C90" s="57"/>
      <c r="D90" s="61">
        <v>3081281.4403996724</v>
      </c>
      <c r="E90" s="48"/>
      <c r="F90" s="49">
        <v>2047</v>
      </c>
      <c r="G90" s="49">
        <v>26</v>
      </c>
      <c r="H90" s="50"/>
      <c r="I90" s="63">
        <v>1940734.8231642353</v>
      </c>
      <c r="J90" s="64">
        <v>4672639.5199333634</v>
      </c>
      <c r="K90" s="65">
        <v>6613374.3430975992</v>
      </c>
      <c r="L90" s="51"/>
      <c r="M90" s="68">
        <v>0</v>
      </c>
      <c r="N90" s="65">
        <v>6613374.3430975992</v>
      </c>
      <c r="O90" s="51"/>
      <c r="P90" s="70">
        <v>171986.22047279516</v>
      </c>
      <c r="Q90" s="70">
        <v>177113.23973559495</v>
      </c>
      <c r="R90" s="70">
        <v>182393.09872269857</v>
      </c>
      <c r="S90" s="70">
        <v>187830.3536840688</v>
      </c>
      <c r="T90" s="70">
        <v>179830.72815378939</v>
      </c>
      <c r="U90" s="70">
        <v>14985.894012815783</v>
      </c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</row>
    <row r="91" spans="1:74" ht="16.5">
      <c r="B91" s="144" t="s">
        <v>261</v>
      </c>
      <c r="C91" s="57"/>
      <c r="D91" s="61">
        <v>4598611.4706111401</v>
      </c>
      <c r="E91" s="48"/>
      <c r="F91" s="49">
        <v>2047</v>
      </c>
      <c r="G91" s="49">
        <v>26</v>
      </c>
      <c r="H91" s="50"/>
      <c r="I91" s="63">
        <v>3117114.5593730588</v>
      </c>
      <c r="J91" s="64">
        <v>7528051.9739645682</v>
      </c>
      <c r="K91" s="65">
        <v>10645166.533337627</v>
      </c>
      <c r="L91" s="51"/>
      <c r="M91" s="68">
        <v>0</v>
      </c>
      <c r="N91" s="65">
        <v>10645166.533337627</v>
      </c>
      <c r="O91" s="51"/>
      <c r="P91" s="70">
        <v>265626.0585743275</v>
      </c>
      <c r="Q91" s="70">
        <v>274341.11473712855</v>
      </c>
      <c r="R91" s="70">
        <v>283342.10746928741</v>
      </c>
      <c r="S91" s="70">
        <v>292638.41820451699</v>
      </c>
      <c r="T91" s="70">
        <v>278986.92474631511</v>
      </c>
      <c r="U91" s="70">
        <v>23248.910395526258</v>
      </c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</row>
    <row r="92" spans="1:74" ht="16.5">
      <c r="B92" s="144" t="s">
        <v>262</v>
      </c>
      <c r="C92" s="57"/>
      <c r="D92" s="61">
        <v>15384472.880161624</v>
      </c>
      <c r="E92" s="48"/>
      <c r="F92" s="49">
        <v>2047</v>
      </c>
      <c r="G92" s="49">
        <v>26</v>
      </c>
      <c r="H92" s="50"/>
      <c r="I92" s="63">
        <v>10313080.907834584</v>
      </c>
      <c r="J92" s="64">
        <v>24896805.508440588</v>
      </c>
      <c r="K92" s="65">
        <v>35209886.416275173</v>
      </c>
      <c r="L92" s="51"/>
      <c r="M92" s="68">
        <v>0</v>
      </c>
      <c r="N92" s="65">
        <v>35209886.416275173</v>
      </c>
      <c r="O92" s="51"/>
      <c r="P92" s="70">
        <v>884094.45640007802</v>
      </c>
      <c r="Q92" s="70">
        <v>912701.45832025772</v>
      </c>
      <c r="R92" s="70">
        <v>942234.10857239668</v>
      </c>
      <c r="S92" s="70">
        <v>972722.35873397416</v>
      </c>
      <c r="T92" s="70">
        <v>927938.09550667671</v>
      </c>
      <c r="U92" s="70">
        <v>77328.174625556392</v>
      </c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</row>
    <row r="93" spans="1:74" s="182" customFormat="1">
      <c r="A93" s="28"/>
      <c r="B93" s="171" t="s">
        <v>93</v>
      </c>
      <c r="C93" s="57"/>
      <c r="D93" s="183"/>
      <c r="E93" s="48"/>
      <c r="F93" s="173"/>
      <c r="G93" s="173"/>
      <c r="H93" s="50"/>
      <c r="I93" s="184"/>
      <c r="J93" s="185"/>
      <c r="K93" s="186"/>
      <c r="L93" s="51"/>
      <c r="M93" s="187"/>
      <c r="N93" s="186"/>
      <c r="O93" s="51"/>
      <c r="P93" s="188"/>
      <c r="Q93" s="188"/>
      <c r="R93" s="188"/>
      <c r="S93" s="188"/>
      <c r="T93" s="188"/>
      <c r="U93" s="188"/>
    </row>
    <row r="94" spans="1:74" ht="16.5">
      <c r="B94" s="144" t="s">
        <v>214</v>
      </c>
      <c r="C94" s="57"/>
      <c r="D94" s="61">
        <v>22226024.32</v>
      </c>
      <c r="E94" s="48"/>
      <c r="F94" s="49" t="s">
        <v>51</v>
      </c>
      <c r="G94" s="49">
        <v>0</v>
      </c>
      <c r="H94" s="50"/>
      <c r="I94" s="63">
        <v>0</v>
      </c>
      <c r="J94" s="64">
        <v>0</v>
      </c>
      <c r="K94" s="65">
        <v>22226024.32</v>
      </c>
      <c r="L94" s="51"/>
      <c r="M94" s="68">
        <v>22226024.32</v>
      </c>
      <c r="N94" s="65">
        <v>0</v>
      </c>
      <c r="O94" s="51"/>
      <c r="P94" s="70">
        <v>0</v>
      </c>
      <c r="Q94" s="70">
        <v>0</v>
      </c>
      <c r="R94" s="70">
        <v>0</v>
      </c>
      <c r="S94" s="70">
        <v>0</v>
      </c>
      <c r="T94" s="70">
        <v>0</v>
      </c>
      <c r="U94" s="70">
        <v>0</v>
      </c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</row>
    <row r="95" spans="1:74" s="182" customFormat="1">
      <c r="A95" s="28"/>
      <c r="B95" s="171" t="s">
        <v>56</v>
      </c>
      <c r="C95" s="57"/>
      <c r="D95" s="183"/>
      <c r="E95" s="48"/>
      <c r="F95" s="173"/>
      <c r="G95" s="173"/>
      <c r="H95" s="50"/>
      <c r="I95" s="184"/>
      <c r="J95" s="185"/>
      <c r="K95" s="186"/>
      <c r="L95" s="51"/>
      <c r="M95" s="187"/>
      <c r="N95" s="186"/>
      <c r="O95" s="51"/>
      <c r="P95" s="188"/>
      <c r="Q95" s="188"/>
      <c r="R95" s="188"/>
      <c r="S95" s="188"/>
      <c r="T95" s="188"/>
      <c r="U95" s="188"/>
    </row>
    <row r="96" spans="1:74" ht="16.5">
      <c r="B96" s="144" t="s">
        <v>284</v>
      </c>
      <c r="C96" s="57"/>
      <c r="D96" s="61">
        <v>0</v>
      </c>
      <c r="E96" s="48"/>
      <c r="F96" s="49" t="s">
        <v>51</v>
      </c>
      <c r="G96" s="49">
        <v>0</v>
      </c>
      <c r="H96" s="50"/>
      <c r="I96" s="63">
        <v>0</v>
      </c>
      <c r="J96" s="64">
        <v>0</v>
      </c>
      <c r="K96" s="65">
        <v>0</v>
      </c>
      <c r="L96" s="51"/>
      <c r="M96" s="68">
        <v>1.862645149230957E-9</v>
      </c>
      <c r="N96" s="65">
        <v>-1.862645149230957E-9</v>
      </c>
      <c r="O96" s="51"/>
      <c r="P96" s="70">
        <v>0</v>
      </c>
      <c r="Q96" s="70">
        <v>0</v>
      </c>
      <c r="R96" s="70">
        <v>0</v>
      </c>
      <c r="S96" s="70">
        <v>0</v>
      </c>
      <c r="T96" s="70">
        <v>0</v>
      </c>
      <c r="U96" s="70">
        <v>0</v>
      </c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</row>
    <row r="97" spans="1:74" ht="16.5">
      <c r="B97" s="144" t="s">
        <v>285</v>
      </c>
      <c r="C97" s="57"/>
      <c r="D97" s="61">
        <v>0</v>
      </c>
      <c r="E97" s="48"/>
      <c r="F97" s="49" t="s">
        <v>51</v>
      </c>
      <c r="G97" s="49">
        <v>0</v>
      </c>
      <c r="H97" s="50"/>
      <c r="I97" s="63">
        <v>0</v>
      </c>
      <c r="J97" s="64">
        <v>0</v>
      </c>
      <c r="K97" s="65">
        <v>0</v>
      </c>
      <c r="L97" s="51"/>
      <c r="M97" s="68">
        <v>0</v>
      </c>
      <c r="N97" s="65">
        <v>0</v>
      </c>
      <c r="O97" s="51"/>
      <c r="P97" s="70">
        <v>0</v>
      </c>
      <c r="Q97" s="70">
        <v>0</v>
      </c>
      <c r="R97" s="70">
        <v>0</v>
      </c>
      <c r="S97" s="70">
        <v>0</v>
      </c>
      <c r="T97" s="70">
        <v>0</v>
      </c>
      <c r="U97" s="70">
        <v>0</v>
      </c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</row>
    <row r="98" spans="1:74" ht="16.5">
      <c r="B98" s="144" t="s">
        <v>286</v>
      </c>
      <c r="C98" s="57"/>
      <c r="D98" s="61">
        <v>0</v>
      </c>
      <c r="E98" s="48"/>
      <c r="F98" s="49" t="s">
        <v>51</v>
      </c>
      <c r="G98" s="49">
        <v>0</v>
      </c>
      <c r="H98" s="50"/>
      <c r="I98" s="63">
        <v>0</v>
      </c>
      <c r="J98" s="64">
        <v>0</v>
      </c>
      <c r="K98" s="65">
        <v>0</v>
      </c>
      <c r="L98" s="51"/>
      <c r="M98" s="68">
        <v>0</v>
      </c>
      <c r="N98" s="65">
        <v>0</v>
      </c>
      <c r="O98" s="51"/>
      <c r="P98" s="70">
        <v>0</v>
      </c>
      <c r="Q98" s="70">
        <v>0</v>
      </c>
      <c r="R98" s="70">
        <v>0</v>
      </c>
      <c r="S98" s="70">
        <v>0</v>
      </c>
      <c r="T98" s="70">
        <v>0</v>
      </c>
      <c r="U98" s="70">
        <v>0</v>
      </c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</row>
    <row r="99" spans="1:74" ht="16.5">
      <c r="B99" s="144" t="s">
        <v>287</v>
      </c>
      <c r="C99" s="57"/>
      <c r="D99" s="61">
        <v>0</v>
      </c>
      <c r="E99" s="48"/>
      <c r="F99" s="49" t="s">
        <v>51</v>
      </c>
      <c r="G99" s="49">
        <v>0</v>
      </c>
      <c r="H99" s="50"/>
      <c r="I99" s="63">
        <v>0</v>
      </c>
      <c r="J99" s="64">
        <v>0</v>
      </c>
      <c r="K99" s="65">
        <v>0</v>
      </c>
      <c r="L99" s="51"/>
      <c r="M99" s="68">
        <v>0</v>
      </c>
      <c r="N99" s="65">
        <v>0</v>
      </c>
      <c r="O99" s="51"/>
      <c r="P99" s="70">
        <v>0</v>
      </c>
      <c r="Q99" s="70">
        <v>0</v>
      </c>
      <c r="R99" s="70">
        <v>0</v>
      </c>
      <c r="S99" s="70">
        <v>0</v>
      </c>
      <c r="T99" s="70">
        <v>0</v>
      </c>
      <c r="U99" s="70">
        <v>0</v>
      </c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</row>
    <row r="100" spans="1:74" s="182" customFormat="1">
      <c r="A100" s="28"/>
      <c r="B100" s="171" t="s">
        <v>94</v>
      </c>
      <c r="C100" s="57"/>
      <c r="D100" s="183"/>
      <c r="E100" s="48"/>
      <c r="F100" s="173"/>
      <c r="G100" s="173"/>
      <c r="H100" s="50"/>
      <c r="I100" s="184"/>
      <c r="J100" s="185"/>
      <c r="K100" s="186"/>
      <c r="L100" s="51"/>
      <c r="M100" s="187"/>
      <c r="N100" s="186"/>
      <c r="O100" s="51"/>
      <c r="P100" s="188"/>
      <c r="Q100" s="188"/>
      <c r="R100" s="188"/>
      <c r="S100" s="188"/>
      <c r="T100" s="188"/>
      <c r="U100" s="188"/>
    </row>
    <row r="101" spans="1:74" ht="16.5">
      <c r="B101" s="144" t="s">
        <v>215</v>
      </c>
      <c r="C101" s="57"/>
      <c r="D101" s="61">
        <v>17404272.880000003</v>
      </c>
      <c r="E101" s="48"/>
      <c r="F101" s="49" t="s">
        <v>51</v>
      </c>
      <c r="G101" s="49">
        <v>0</v>
      </c>
      <c r="H101" s="50"/>
      <c r="I101" s="63">
        <v>0</v>
      </c>
      <c r="J101" s="64">
        <v>0</v>
      </c>
      <c r="K101" s="65">
        <v>17404272.880000003</v>
      </c>
      <c r="L101" s="51"/>
      <c r="M101" s="68">
        <v>17404272.879999999</v>
      </c>
      <c r="N101" s="65">
        <v>0</v>
      </c>
      <c r="O101" s="51"/>
      <c r="P101" s="70">
        <v>0</v>
      </c>
      <c r="Q101" s="70">
        <v>0</v>
      </c>
      <c r="R101" s="70">
        <v>0</v>
      </c>
      <c r="S101" s="70">
        <v>0</v>
      </c>
      <c r="T101" s="70">
        <v>0</v>
      </c>
      <c r="U101" s="70">
        <v>0</v>
      </c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</row>
    <row r="102" spans="1:74" s="182" customFormat="1">
      <c r="A102" s="28"/>
      <c r="B102" s="171" t="s">
        <v>168</v>
      </c>
      <c r="C102" s="57"/>
      <c r="D102" s="183"/>
      <c r="E102" s="48"/>
      <c r="F102" s="173"/>
      <c r="G102" s="173"/>
      <c r="H102" s="50"/>
      <c r="I102" s="184"/>
      <c r="J102" s="185"/>
      <c r="K102" s="186"/>
      <c r="L102" s="51"/>
      <c r="M102" s="187"/>
      <c r="N102" s="186"/>
      <c r="O102" s="51"/>
      <c r="P102" s="188"/>
      <c r="Q102" s="188"/>
      <c r="R102" s="188"/>
      <c r="S102" s="188"/>
      <c r="T102" s="188"/>
      <c r="U102" s="188"/>
    </row>
    <row r="103" spans="1:74" ht="16.5">
      <c r="B103" s="144" t="s">
        <v>216</v>
      </c>
      <c r="C103" s="57"/>
      <c r="D103" s="61">
        <v>6435095.9343235428</v>
      </c>
      <c r="E103" s="48"/>
      <c r="F103" s="49">
        <v>2050</v>
      </c>
      <c r="G103" s="49">
        <v>29</v>
      </c>
      <c r="H103" s="50"/>
      <c r="I103" s="63">
        <v>4793404.0073825745</v>
      </c>
      <c r="J103" s="64">
        <v>11575542.734817108</v>
      </c>
      <c r="K103" s="65">
        <v>16368946.742199682</v>
      </c>
      <c r="L103" s="51"/>
      <c r="M103" s="68">
        <v>0</v>
      </c>
      <c r="N103" s="65">
        <v>16368946.742199682</v>
      </c>
      <c r="O103" s="51"/>
      <c r="P103" s="70">
        <v>346928.11300987873</v>
      </c>
      <c r="Q103" s="70">
        <v>358278.76633849781</v>
      </c>
      <c r="R103" s="70">
        <v>370000.78574024577</v>
      </c>
      <c r="S103" s="70">
        <v>382106.32141972129</v>
      </c>
      <c r="T103" s="70">
        <v>364328.4966270859</v>
      </c>
      <c r="U103" s="70">
        <v>30360.70805225716</v>
      </c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</row>
    <row r="104" spans="1:74">
      <c r="B104" s="144" t="s">
        <v>52</v>
      </c>
      <c r="C104" s="57"/>
      <c r="D104" s="61">
        <v>6495540.3151662322</v>
      </c>
      <c r="E104" s="48"/>
      <c r="F104" s="49">
        <v>2046</v>
      </c>
      <c r="G104" s="49">
        <v>25</v>
      </c>
      <c r="H104" s="50"/>
      <c r="I104" s="63">
        <v>4197771.4664854044</v>
      </c>
      <c r="J104" s="64">
        <v>10131811.041331375</v>
      </c>
      <c r="K104" s="65">
        <v>14329582.50781678</v>
      </c>
      <c r="L104" s="51"/>
      <c r="M104" s="68">
        <v>0</v>
      </c>
      <c r="N104" s="65">
        <v>14329582.50781678</v>
      </c>
      <c r="O104" s="51"/>
      <c r="P104" s="70">
        <v>382036.89922539855</v>
      </c>
      <c r="Q104" s="70">
        <v>394321.12271893589</v>
      </c>
      <c r="R104" s="70">
        <v>407000.33985613729</v>
      </c>
      <c r="S104" s="70">
        <v>420087.25147874648</v>
      </c>
      <c r="T104" s="70">
        <v>400861.40331980458</v>
      </c>
      <c r="U104" s="70">
        <v>33405.116943317051</v>
      </c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</row>
    <row r="105" spans="1:74" ht="16.5">
      <c r="B105" s="144" t="s">
        <v>217</v>
      </c>
      <c r="C105" s="57"/>
      <c r="D105" s="61">
        <v>6918223.8307959996</v>
      </c>
      <c r="E105" s="48"/>
      <c r="F105" s="49">
        <v>2048</v>
      </c>
      <c r="G105" s="49">
        <v>27</v>
      </c>
      <c r="H105" s="50"/>
      <c r="I105" s="63">
        <v>4732172.3363546515</v>
      </c>
      <c r="J105" s="64">
        <v>11418497.841050232</v>
      </c>
      <c r="K105" s="65">
        <v>16150670.177404884</v>
      </c>
      <c r="L105" s="51"/>
      <c r="M105" s="68">
        <v>0</v>
      </c>
      <c r="N105" s="65">
        <v>16150670.177404884</v>
      </c>
      <c r="O105" s="51"/>
      <c r="P105" s="70">
        <v>386042.89922639349</v>
      </c>
      <c r="Q105" s="70">
        <v>398357.00195716467</v>
      </c>
      <c r="R105" s="70">
        <v>411063.90332862543</v>
      </c>
      <c r="S105" s="70">
        <v>424176.13294000848</v>
      </c>
      <c r="T105" s="70">
        <v>404909.98436304805</v>
      </c>
      <c r="U105" s="70">
        <v>33742.498696920673</v>
      </c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</row>
    <row r="106" spans="1:74" ht="16.5">
      <c r="B106" s="144" t="s">
        <v>218</v>
      </c>
      <c r="C106" s="57"/>
      <c r="D106" s="61">
        <v>6431737.3207385</v>
      </c>
      <c r="E106" s="48"/>
      <c r="F106" s="49">
        <v>2048</v>
      </c>
      <c r="G106" s="49">
        <v>27</v>
      </c>
      <c r="H106" s="50"/>
      <c r="I106" s="63">
        <v>4351125.7722073803</v>
      </c>
      <c r="J106" s="64">
        <v>10495277.338913027</v>
      </c>
      <c r="K106" s="65">
        <v>14846403.111120407</v>
      </c>
      <c r="L106" s="51"/>
      <c r="M106" s="68">
        <v>0</v>
      </c>
      <c r="N106" s="65">
        <v>14846403.111120407</v>
      </c>
      <c r="O106" s="51"/>
      <c r="P106" s="70">
        <v>357080.87182243291</v>
      </c>
      <c r="Q106" s="70">
        <v>368317.09863009502</v>
      </c>
      <c r="R106" s="70">
        <v>379906.89462288003</v>
      </c>
      <c r="S106" s="70">
        <v>391861.38552571397</v>
      </c>
      <c r="T106" s="70">
        <v>374291.56265028048</v>
      </c>
      <c r="U106" s="70">
        <v>31190.963554190039</v>
      </c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</row>
    <row r="107" spans="1:74" ht="16.5">
      <c r="B107" s="144" t="s">
        <v>219</v>
      </c>
      <c r="C107" s="57"/>
      <c r="D107" s="61">
        <v>6458741.8569840342</v>
      </c>
      <c r="E107" s="48"/>
      <c r="F107" s="49">
        <v>2050</v>
      </c>
      <c r="G107" s="49">
        <v>29</v>
      </c>
      <c r="H107" s="50"/>
      <c r="I107" s="63">
        <v>4752692.0768201156</v>
      </c>
      <c r="J107" s="64">
        <v>11473081.142285991</v>
      </c>
      <c r="K107" s="65">
        <v>16225773.219106108</v>
      </c>
      <c r="L107" s="51"/>
      <c r="M107" s="68">
        <v>0</v>
      </c>
      <c r="N107" s="65">
        <v>16225773.219106108</v>
      </c>
      <c r="O107" s="51"/>
      <c r="P107" s="70">
        <v>346295.32375694066</v>
      </c>
      <c r="Q107" s="70">
        <v>357471.73844972427</v>
      </c>
      <c r="R107" s="70">
        <v>369008.86331332364</v>
      </c>
      <c r="S107" s="70">
        <v>380918.33999051125</v>
      </c>
      <c r="T107" s="70">
        <v>363423.56637762499</v>
      </c>
      <c r="U107" s="70">
        <v>30285.297198135417</v>
      </c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</row>
    <row r="108" spans="1:74" ht="16.5">
      <c r="B108" s="144" t="s">
        <v>220</v>
      </c>
      <c r="C108" s="57"/>
      <c r="D108" s="61">
        <v>5109596.8722837642</v>
      </c>
      <c r="E108" s="48"/>
      <c r="F108" s="49">
        <v>2050</v>
      </c>
      <c r="G108" s="49">
        <v>29</v>
      </c>
      <c r="H108" s="50"/>
      <c r="I108" s="63">
        <v>4166185.6634257538</v>
      </c>
      <c r="J108" s="64">
        <v>10086673.277684586</v>
      </c>
      <c r="K108" s="65">
        <v>14252858.941110339</v>
      </c>
      <c r="L108" s="51"/>
      <c r="M108" s="68">
        <v>0</v>
      </c>
      <c r="N108" s="65">
        <v>14252858.941110339</v>
      </c>
      <c r="O108" s="51"/>
      <c r="P108" s="70">
        <v>286795.12233377894</v>
      </c>
      <c r="Q108" s="70">
        <v>297121.69166560727</v>
      </c>
      <c r="R108" s="70">
        <v>307820.08752397238</v>
      </c>
      <c r="S108" s="70">
        <v>318903.69818540575</v>
      </c>
      <c r="T108" s="70">
        <v>302660.14992719109</v>
      </c>
      <c r="U108" s="70">
        <v>25221.679160599258</v>
      </c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</row>
    <row r="109" spans="1:74" ht="16.5">
      <c r="B109" s="144" t="s">
        <v>221</v>
      </c>
      <c r="C109" s="57"/>
      <c r="D109" s="61">
        <v>5022744.539117096</v>
      </c>
      <c r="E109" s="48"/>
      <c r="F109" s="49">
        <v>2050</v>
      </c>
      <c r="G109" s="49">
        <v>29</v>
      </c>
      <c r="H109" s="50"/>
      <c r="I109" s="63">
        <v>3799226.4920768435</v>
      </c>
      <c r="J109" s="64">
        <v>9178833.6389315855</v>
      </c>
      <c r="K109" s="65">
        <v>12978060.131008429</v>
      </c>
      <c r="L109" s="51"/>
      <c r="M109" s="68">
        <v>0</v>
      </c>
      <c r="N109" s="65">
        <v>12978060.131008429</v>
      </c>
      <c r="O109" s="51"/>
      <c r="P109" s="70">
        <v>272658.45881982445</v>
      </c>
      <c r="Q109" s="70">
        <v>281731.32472138287</v>
      </c>
      <c r="R109" s="70">
        <v>291106.09541630058</v>
      </c>
      <c r="S109" s="70">
        <v>300792.8169589602</v>
      </c>
      <c r="T109" s="70">
        <v>286572.17397911701</v>
      </c>
      <c r="U109" s="70">
        <v>23881.014498259752</v>
      </c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</row>
    <row r="110" spans="1:74">
      <c r="B110" s="144" t="s">
        <v>22</v>
      </c>
      <c r="C110" s="57"/>
      <c r="D110" s="61">
        <v>6347309.133793924</v>
      </c>
      <c r="E110" s="48"/>
      <c r="F110" s="49">
        <v>2046</v>
      </c>
      <c r="G110" s="49">
        <v>25</v>
      </c>
      <c r="H110" s="50"/>
      <c r="I110" s="63">
        <v>4087930.3566434425</v>
      </c>
      <c r="J110" s="64">
        <v>9865428.3028865047</v>
      </c>
      <c r="K110" s="65">
        <v>13953358.659529947</v>
      </c>
      <c r="L110" s="51"/>
      <c r="M110" s="68">
        <v>0</v>
      </c>
      <c r="N110" s="65">
        <v>13953358.659529947</v>
      </c>
      <c r="O110" s="51"/>
      <c r="P110" s="70">
        <v>372721.05832661421</v>
      </c>
      <c r="Q110" s="70">
        <v>384651.55715054926</v>
      </c>
      <c r="R110" s="70">
        <v>396963.94156696188</v>
      </c>
      <c r="S110" s="70">
        <v>409670.43542398227</v>
      </c>
      <c r="T110" s="70">
        <v>391001.74811702693</v>
      </c>
      <c r="U110" s="70">
        <v>32583.479009752245</v>
      </c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</row>
    <row r="111" spans="1:74" ht="16.5">
      <c r="B111" s="144" t="s">
        <v>222</v>
      </c>
      <c r="C111" s="57"/>
      <c r="D111" s="61">
        <v>6433822.2364191804</v>
      </c>
      <c r="E111" s="48"/>
      <c r="F111" s="49">
        <v>2048</v>
      </c>
      <c r="G111" s="49">
        <v>27</v>
      </c>
      <c r="H111" s="50"/>
      <c r="I111" s="63">
        <v>4345965.1586627327</v>
      </c>
      <c r="J111" s="64">
        <v>10481822.220467508</v>
      </c>
      <c r="K111" s="65">
        <v>14827787.379130241</v>
      </c>
      <c r="L111" s="51"/>
      <c r="M111" s="68">
        <v>0</v>
      </c>
      <c r="N111" s="65">
        <v>14827787.379130241</v>
      </c>
      <c r="O111" s="51"/>
      <c r="P111" s="70">
        <v>356943.07309632946</v>
      </c>
      <c r="Q111" s="70">
        <v>368153.43597441242</v>
      </c>
      <c r="R111" s="70">
        <v>379715.87806436565</v>
      </c>
      <c r="S111" s="70">
        <v>391641.45697179739</v>
      </c>
      <c r="T111" s="70">
        <v>374113.46102672623</v>
      </c>
      <c r="U111" s="70">
        <v>31176.121752227187</v>
      </c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</row>
    <row r="112" spans="1:74">
      <c r="B112" s="144" t="s">
        <v>125</v>
      </c>
      <c r="C112" s="57"/>
      <c r="D112" s="61">
        <v>1628168.8872261771</v>
      </c>
      <c r="E112" s="48"/>
      <c r="F112" s="49">
        <v>2039</v>
      </c>
      <c r="G112" s="49">
        <v>18</v>
      </c>
      <c r="H112" s="50"/>
      <c r="I112" s="63">
        <v>866314.74836359685</v>
      </c>
      <c r="J112" s="64">
        <v>2093186.0331231763</v>
      </c>
      <c r="K112" s="65">
        <v>2959500.7814867729</v>
      </c>
      <c r="L112" s="51"/>
      <c r="M112" s="68">
        <v>1183800.3125947092</v>
      </c>
      <c r="N112" s="65">
        <v>1775700.4688920637</v>
      </c>
      <c r="O112" s="51"/>
      <c r="P112" s="70">
        <v>73303.377272462094</v>
      </c>
      <c r="Q112" s="70">
        <v>75777.750134089758</v>
      </c>
      <c r="R112" s="70">
        <v>78335.646037713188</v>
      </c>
      <c r="S112" s="70">
        <v>80979.884323397273</v>
      </c>
      <c r="T112" s="70">
        <v>77099.164441915578</v>
      </c>
      <c r="U112" s="70">
        <v>6424.9303701596318</v>
      </c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</row>
    <row r="113" spans="2:74" ht="16.5">
      <c r="B113" s="144" t="s">
        <v>223</v>
      </c>
      <c r="C113" s="57"/>
      <c r="D113" s="61">
        <v>5483350.2573592402</v>
      </c>
      <c r="E113" s="48"/>
      <c r="F113" s="49">
        <v>2050</v>
      </c>
      <c r="G113" s="49">
        <v>29</v>
      </c>
      <c r="H113" s="50"/>
      <c r="I113" s="63">
        <v>4099040.6031613387</v>
      </c>
      <c r="J113" s="64">
        <v>9899267.3307029251</v>
      </c>
      <c r="K113" s="65">
        <v>13998307.933864264</v>
      </c>
      <c r="L113" s="51"/>
      <c r="M113" s="68">
        <v>0</v>
      </c>
      <c r="N113" s="65">
        <v>13998307.933864264</v>
      </c>
      <c r="O113" s="51"/>
      <c r="P113" s="70">
        <v>296086.98911702575</v>
      </c>
      <c r="Q113" s="70">
        <v>305812.2130506034</v>
      </c>
      <c r="R113" s="70">
        <v>315856.87006984378</v>
      </c>
      <c r="S113" s="70">
        <v>326231.45222067944</v>
      </c>
      <c r="T113" s="70">
        <v>310996.88111453812</v>
      </c>
      <c r="U113" s="70">
        <v>25916.406759544843</v>
      </c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</row>
    <row r="114" spans="2:74" ht="16.5">
      <c r="B114" s="144" t="s">
        <v>224</v>
      </c>
      <c r="C114" s="57"/>
      <c r="D114" s="61">
        <v>7034483.2271660306</v>
      </c>
      <c r="E114" s="48"/>
      <c r="F114" s="49">
        <v>2050</v>
      </c>
      <c r="G114" s="49">
        <v>29</v>
      </c>
      <c r="H114" s="50"/>
      <c r="I114" s="63">
        <v>5096577.5574360471</v>
      </c>
      <c r="J114" s="64">
        <v>12297359.232538529</v>
      </c>
      <c r="K114" s="65">
        <v>17393936.789974578</v>
      </c>
      <c r="L114" s="51"/>
      <c r="M114" s="68">
        <v>0</v>
      </c>
      <c r="N114" s="65">
        <v>17393936.789974578</v>
      </c>
      <c r="O114" s="51"/>
      <c r="P114" s="70">
        <v>374526.79348328407</v>
      </c>
      <c r="Q114" s="70">
        <v>386402.85796065017</v>
      </c>
      <c r="R114" s="70">
        <v>398655.50673031434</v>
      </c>
      <c r="S114" s="70">
        <v>411296.68109905167</v>
      </c>
      <c r="T114" s="70">
        <v>392720.45981832506</v>
      </c>
      <c r="U114" s="70">
        <v>32726.704984860422</v>
      </c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</row>
    <row r="115" spans="2:74" ht="16.5">
      <c r="B115" s="144" t="s">
        <v>225</v>
      </c>
      <c r="C115" s="57"/>
      <c r="D115" s="61">
        <v>6378054.2240608037</v>
      </c>
      <c r="E115" s="48"/>
      <c r="F115" s="49">
        <v>2048</v>
      </c>
      <c r="G115" s="49">
        <v>27</v>
      </c>
      <c r="H115" s="50"/>
      <c r="I115" s="63">
        <v>4363571.6211898997</v>
      </c>
      <c r="J115" s="64">
        <v>10529159.446836878</v>
      </c>
      <c r="K115" s="65">
        <v>14892731.068026777</v>
      </c>
      <c r="L115" s="51"/>
      <c r="M115" s="68">
        <v>0</v>
      </c>
      <c r="N115" s="65">
        <v>14892731.068026777</v>
      </c>
      <c r="O115" s="51"/>
      <c r="P115" s="70">
        <v>355934.14144099143</v>
      </c>
      <c r="Q115" s="70">
        <v>367290.65205879492</v>
      </c>
      <c r="R115" s="70">
        <v>379009.50592608313</v>
      </c>
      <c r="S115" s="70">
        <v>391102.2640438418</v>
      </c>
      <c r="T115" s="70">
        <v>373334.14086742781</v>
      </c>
      <c r="U115" s="70">
        <v>31111.178405618983</v>
      </c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</row>
    <row r="116" spans="2:74" ht="16.5">
      <c r="B116" s="144" t="s">
        <v>226</v>
      </c>
      <c r="C116" s="57"/>
      <c r="D116" s="61">
        <v>5296830.2020667931</v>
      </c>
      <c r="E116" s="48"/>
      <c r="F116" s="49">
        <v>2050</v>
      </c>
      <c r="G116" s="49">
        <v>29</v>
      </c>
      <c r="H116" s="50"/>
      <c r="I116" s="63">
        <v>3904216.3151814365</v>
      </c>
      <c r="J116" s="64">
        <v>9425230.1925940197</v>
      </c>
      <c r="K116" s="65">
        <v>13329446.507775456</v>
      </c>
      <c r="L116" s="51"/>
      <c r="M116" s="68">
        <v>0</v>
      </c>
      <c r="N116" s="65">
        <v>13329446.507775456</v>
      </c>
      <c r="O116" s="51"/>
      <c r="P116" s="70">
        <v>284211.00273216161</v>
      </c>
      <c r="Q116" s="70">
        <v>293400.89941585698</v>
      </c>
      <c r="R116" s="70">
        <v>302887.94927182619</v>
      </c>
      <c r="S116" s="70">
        <v>312681.76067879557</v>
      </c>
      <c r="T116" s="70">
        <v>298295.40302466007</v>
      </c>
      <c r="U116" s="70">
        <v>24857.950252055005</v>
      </c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</row>
    <row r="117" spans="2:74" ht="16.5">
      <c r="B117" s="144" t="s">
        <v>227</v>
      </c>
      <c r="C117" s="57"/>
      <c r="D117" s="61">
        <v>7195906.6431992687</v>
      </c>
      <c r="E117" s="48"/>
      <c r="F117" s="49">
        <v>2048</v>
      </c>
      <c r="G117" s="49">
        <v>27</v>
      </c>
      <c r="H117" s="50"/>
      <c r="I117" s="63">
        <v>4951189.099608954</v>
      </c>
      <c r="J117" s="64">
        <v>11949214.753573574</v>
      </c>
      <c r="K117" s="65">
        <v>16900403.853182528</v>
      </c>
      <c r="L117" s="51"/>
      <c r="M117" s="68">
        <v>0</v>
      </c>
      <c r="N117" s="65">
        <v>16900403.853182528</v>
      </c>
      <c r="O117" s="51"/>
      <c r="P117" s="70">
        <v>402624.06769385631</v>
      </c>
      <c r="Q117" s="70">
        <v>415559.76667672995</v>
      </c>
      <c r="R117" s="70">
        <v>428911.0699952658</v>
      </c>
      <c r="S117" s="70">
        <v>442691.3303847161</v>
      </c>
      <c r="T117" s="70">
        <v>422446.55868764204</v>
      </c>
      <c r="U117" s="70">
        <v>35203.879890636839</v>
      </c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</row>
    <row r="118" spans="2:74" ht="16.5">
      <c r="B118" s="144" t="s">
        <v>228</v>
      </c>
      <c r="C118" s="57"/>
      <c r="D118" s="61">
        <v>7523871.1792281894</v>
      </c>
      <c r="E118" s="48"/>
      <c r="F118" s="49">
        <v>2048</v>
      </c>
      <c r="G118" s="49">
        <v>27</v>
      </c>
      <c r="H118" s="50"/>
      <c r="I118" s="63">
        <v>5093743.9736814769</v>
      </c>
      <c r="J118" s="64">
        <v>12287472.753321765</v>
      </c>
      <c r="K118" s="65">
        <v>17381216.727003243</v>
      </c>
      <c r="L118" s="51"/>
      <c r="M118" s="68">
        <v>0</v>
      </c>
      <c r="N118" s="65">
        <v>17381216.727003243</v>
      </c>
      <c r="O118" s="51"/>
      <c r="P118" s="70">
        <v>417864.20345650706</v>
      </c>
      <c r="Q118" s="70">
        <v>431025.80662447715</v>
      </c>
      <c r="R118" s="70">
        <v>444601.96503914747</v>
      </c>
      <c r="S118" s="70">
        <v>458605.73608041118</v>
      </c>
      <c r="T118" s="70">
        <v>438024.42780013569</v>
      </c>
      <c r="U118" s="70">
        <v>36502.035650011305</v>
      </c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</row>
    <row r="119" spans="2:74" ht="16.5">
      <c r="B119" s="144" t="s">
        <v>229</v>
      </c>
      <c r="C119" s="57"/>
      <c r="D119" s="61">
        <v>5603001.2466933262</v>
      </c>
      <c r="E119" s="48"/>
      <c r="F119" s="49">
        <v>2049</v>
      </c>
      <c r="G119" s="49">
        <v>28</v>
      </c>
      <c r="H119" s="50"/>
      <c r="I119" s="63">
        <v>4003734.5626328764</v>
      </c>
      <c r="J119" s="64">
        <v>9666214.9153719991</v>
      </c>
      <c r="K119" s="65">
        <v>13669949.478004877</v>
      </c>
      <c r="L119" s="51"/>
      <c r="M119" s="68">
        <v>0</v>
      </c>
      <c r="N119" s="65">
        <v>13669949.478004877</v>
      </c>
      <c r="O119" s="51"/>
      <c r="P119" s="70">
        <v>307305.66174648807</v>
      </c>
      <c r="Q119" s="70">
        <v>317251.98946860014</v>
      </c>
      <c r="R119" s="70">
        <v>327520.24238595075</v>
      </c>
      <c r="S119" s="70">
        <v>338120.84000554041</v>
      </c>
      <c r="T119" s="70">
        <v>322549.68340164481</v>
      </c>
      <c r="U119" s="70">
        <v>26879.140283470402</v>
      </c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</row>
    <row r="120" spans="2:74" ht="16.5">
      <c r="B120" s="144" t="s">
        <v>230</v>
      </c>
      <c r="C120" s="57"/>
      <c r="D120" s="61">
        <v>7034483.2271660306</v>
      </c>
      <c r="E120" s="48"/>
      <c r="F120" s="49">
        <v>2050</v>
      </c>
      <c r="G120" s="49">
        <v>29</v>
      </c>
      <c r="H120" s="50"/>
      <c r="I120" s="63">
        <v>5096577.5574360471</v>
      </c>
      <c r="J120" s="64">
        <v>12297359.232538529</v>
      </c>
      <c r="K120" s="65">
        <v>17393936.789974578</v>
      </c>
      <c r="L120" s="51"/>
      <c r="M120" s="68">
        <v>0</v>
      </c>
      <c r="N120" s="65">
        <v>17393936.789974578</v>
      </c>
      <c r="O120" s="51"/>
      <c r="P120" s="70">
        <v>374526.79348328407</v>
      </c>
      <c r="Q120" s="70">
        <v>386402.85796065017</v>
      </c>
      <c r="R120" s="70">
        <v>398655.50673031434</v>
      </c>
      <c r="S120" s="70">
        <v>411296.68109905167</v>
      </c>
      <c r="T120" s="70">
        <v>392720.45981832506</v>
      </c>
      <c r="U120" s="70">
        <v>32726.704984860422</v>
      </c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</row>
    <row r="121" spans="2:74" ht="16.5">
      <c r="B121" s="144" t="s">
        <v>231</v>
      </c>
      <c r="C121" s="57"/>
      <c r="D121" s="61">
        <v>6529704.7451199666</v>
      </c>
      <c r="E121" s="48"/>
      <c r="F121" s="49">
        <v>2048</v>
      </c>
      <c r="G121" s="49">
        <v>27</v>
      </c>
      <c r="H121" s="50"/>
      <c r="I121" s="63">
        <v>4494457.3336534612</v>
      </c>
      <c r="J121" s="64">
        <v>10847394.619540982</v>
      </c>
      <c r="K121" s="65">
        <v>15341851.953194443</v>
      </c>
      <c r="L121" s="51"/>
      <c r="M121" s="68">
        <v>0</v>
      </c>
      <c r="N121" s="65">
        <v>15341851.953194443</v>
      </c>
      <c r="O121" s="51"/>
      <c r="P121" s="70">
        <v>365413.98839555297</v>
      </c>
      <c r="Q121" s="70">
        <v>377159.73828528955</v>
      </c>
      <c r="R121" s="70">
        <v>389283.03978731669</v>
      </c>
      <c r="S121" s="70">
        <v>401796.02879940852</v>
      </c>
      <c r="T121" s="70">
        <v>383413.19881689193</v>
      </c>
      <c r="U121" s="70">
        <v>31951.099901407662</v>
      </c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</row>
    <row r="122" spans="2:74" ht="16.5">
      <c r="B122" s="144" t="s">
        <v>232</v>
      </c>
      <c r="C122" s="57"/>
      <c r="D122" s="61">
        <v>7034483.2271660306</v>
      </c>
      <c r="E122" s="48"/>
      <c r="F122" s="49">
        <v>2050</v>
      </c>
      <c r="G122" s="49">
        <v>29</v>
      </c>
      <c r="H122" s="50"/>
      <c r="I122" s="63">
        <v>5096577.5574360471</v>
      </c>
      <c r="J122" s="64">
        <v>12297359.232538529</v>
      </c>
      <c r="K122" s="65">
        <v>17393936.789974578</v>
      </c>
      <c r="L122" s="51"/>
      <c r="M122" s="68">
        <v>0</v>
      </c>
      <c r="N122" s="65">
        <v>17393936.789974578</v>
      </c>
      <c r="O122" s="51"/>
      <c r="P122" s="70">
        <v>374526.79348328407</v>
      </c>
      <c r="Q122" s="70">
        <v>386402.85796065017</v>
      </c>
      <c r="R122" s="70">
        <v>398655.50673031434</v>
      </c>
      <c r="S122" s="70">
        <v>411296.68109905167</v>
      </c>
      <c r="T122" s="70">
        <v>392720.45981832506</v>
      </c>
      <c r="U122" s="70">
        <v>32726.704984860422</v>
      </c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</row>
    <row r="123" spans="2:74">
      <c r="B123" s="144" t="s">
        <v>12</v>
      </c>
      <c r="C123" s="57"/>
      <c r="D123" s="61">
        <v>6759240.1771117244</v>
      </c>
      <c r="E123" s="48"/>
      <c r="F123" s="49">
        <v>2046</v>
      </c>
      <c r="G123" s="49">
        <v>25</v>
      </c>
      <c r="H123" s="50"/>
      <c r="I123" s="63">
        <v>4360127.7023835955</v>
      </c>
      <c r="J123" s="64">
        <v>10522790.741998568</v>
      </c>
      <c r="K123" s="65">
        <v>14882918.444382165</v>
      </c>
      <c r="L123" s="51"/>
      <c r="M123" s="68">
        <v>0</v>
      </c>
      <c r="N123" s="65">
        <v>14882918.444382165</v>
      </c>
      <c r="O123" s="51"/>
      <c r="P123" s="70">
        <v>397201.80590986885</v>
      </c>
      <c r="Q123" s="70">
        <v>409942.38486036879</v>
      </c>
      <c r="R123" s="70">
        <v>423091.62849863898</v>
      </c>
      <c r="S123" s="70">
        <v>436662.64508511865</v>
      </c>
      <c r="T123" s="70">
        <v>416724.61608849885</v>
      </c>
      <c r="U123" s="70">
        <v>34727.05134070824</v>
      </c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</row>
    <row r="124" spans="2:74" ht="16.5">
      <c r="B124" s="144" t="s">
        <v>233</v>
      </c>
      <c r="C124" s="57"/>
      <c r="D124" s="61">
        <v>5244173.1884626932</v>
      </c>
      <c r="E124" s="48"/>
      <c r="F124" s="49">
        <v>2049</v>
      </c>
      <c r="G124" s="49">
        <v>28</v>
      </c>
      <c r="H124" s="50"/>
      <c r="I124" s="63">
        <v>3790565.0651644785</v>
      </c>
      <c r="J124" s="64">
        <v>9154039.9891472869</v>
      </c>
      <c r="K124" s="65">
        <v>12944605.054311765</v>
      </c>
      <c r="L124" s="51"/>
      <c r="M124" s="68">
        <v>0</v>
      </c>
      <c r="N124" s="65">
        <v>12944605.054311765</v>
      </c>
      <c r="O124" s="51"/>
      <c r="P124" s="70">
        <v>289119.0024612546</v>
      </c>
      <c r="Q124" s="70">
        <v>298601.05867884366</v>
      </c>
      <c r="R124" s="70">
        <v>308394.09200049064</v>
      </c>
      <c r="S124" s="70">
        <v>318508.301348985</v>
      </c>
      <c r="T124" s="70">
        <v>303655.61362239346</v>
      </c>
      <c r="U124" s="70">
        <v>25304.634468532789</v>
      </c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</row>
    <row r="125" spans="2:74" ht="16.5">
      <c r="B125" s="144" t="s">
        <v>234</v>
      </c>
      <c r="C125" s="57"/>
      <c r="D125" s="61">
        <v>7034483.2271660306</v>
      </c>
      <c r="E125" s="48"/>
      <c r="F125" s="49">
        <v>2050</v>
      </c>
      <c r="G125" s="49">
        <v>29</v>
      </c>
      <c r="H125" s="50"/>
      <c r="I125" s="63">
        <v>5096577.5574360471</v>
      </c>
      <c r="J125" s="64">
        <v>12297359.232538529</v>
      </c>
      <c r="K125" s="65">
        <v>17393936.789974578</v>
      </c>
      <c r="L125" s="51"/>
      <c r="M125" s="68">
        <v>0</v>
      </c>
      <c r="N125" s="65">
        <v>17393936.789974578</v>
      </c>
      <c r="O125" s="51"/>
      <c r="P125" s="70">
        <v>374526.79348328407</v>
      </c>
      <c r="Q125" s="70">
        <v>386402.85796065017</v>
      </c>
      <c r="R125" s="70">
        <v>398655.50673031434</v>
      </c>
      <c r="S125" s="70">
        <v>411296.68109905167</v>
      </c>
      <c r="T125" s="70">
        <v>392720.45981832506</v>
      </c>
      <c r="U125" s="70">
        <v>32726.704984860422</v>
      </c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</row>
    <row r="126" spans="2:74" ht="16.5">
      <c r="B126" s="144" t="s">
        <v>235</v>
      </c>
      <c r="C126" s="57"/>
      <c r="D126" s="61">
        <v>5928396.2288355576</v>
      </c>
      <c r="E126" s="48"/>
      <c r="F126" s="49">
        <v>2050</v>
      </c>
      <c r="G126" s="49">
        <v>29</v>
      </c>
      <c r="H126" s="50"/>
      <c r="I126" s="63">
        <v>4413268.961984125</v>
      </c>
      <c r="J126" s="64">
        <v>10657110.833199266</v>
      </c>
      <c r="K126" s="65">
        <v>15070379.79518339</v>
      </c>
      <c r="L126" s="51"/>
      <c r="M126" s="68">
        <v>0</v>
      </c>
      <c r="N126" s="65">
        <v>15070379.79518339</v>
      </c>
      <c r="O126" s="51"/>
      <c r="P126" s="70">
        <v>319520.59902821615</v>
      </c>
      <c r="Q126" s="70">
        <v>329967.24170494376</v>
      </c>
      <c r="R126" s="70">
        <v>340755.4346402373</v>
      </c>
      <c r="S126" s="70">
        <v>351896.34473074833</v>
      </c>
      <c r="T126" s="70">
        <v>335534.90502603637</v>
      </c>
      <c r="U126" s="70">
        <v>27961.242085503032</v>
      </c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</row>
    <row r="127" spans="2:74" ht="16.5">
      <c r="B127" s="144" t="s">
        <v>236</v>
      </c>
      <c r="C127" s="57"/>
      <c r="D127" s="61">
        <v>7298294.4396212567</v>
      </c>
      <c r="E127" s="48"/>
      <c r="F127" s="49">
        <v>2050</v>
      </c>
      <c r="G127" s="49">
        <v>29</v>
      </c>
      <c r="H127" s="50"/>
      <c r="I127" s="63">
        <v>5200055.3828394655</v>
      </c>
      <c r="J127" s="64">
        <v>12540667.316917172</v>
      </c>
      <c r="K127" s="65">
        <v>17740722.699756637</v>
      </c>
      <c r="L127" s="51"/>
      <c r="M127" s="68">
        <v>0</v>
      </c>
      <c r="N127" s="65">
        <v>17740722.699756637</v>
      </c>
      <c r="O127" s="51"/>
      <c r="P127" s="70">
        <v>385640.43791768106</v>
      </c>
      <c r="Q127" s="70">
        <v>397634.71140114724</v>
      </c>
      <c r="R127" s="70">
        <v>410002.0334092261</v>
      </c>
      <c r="S127" s="70">
        <v>422754.00657895172</v>
      </c>
      <c r="T127" s="70">
        <v>404007.79732675152</v>
      </c>
      <c r="U127" s="70">
        <v>33667.316443895957</v>
      </c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</row>
    <row r="128" spans="2:74" ht="16.5">
      <c r="B128" s="144" t="s">
        <v>237</v>
      </c>
      <c r="C128" s="57"/>
      <c r="D128" s="61">
        <v>6916460.1024836954</v>
      </c>
      <c r="E128" s="48"/>
      <c r="F128" s="49">
        <v>2049</v>
      </c>
      <c r="G128" s="49">
        <v>28</v>
      </c>
      <c r="H128" s="50"/>
      <c r="I128" s="63">
        <v>4943427.8652934739</v>
      </c>
      <c r="J128" s="64">
        <v>11935084.279773649</v>
      </c>
      <c r="K128" s="65">
        <v>16878512.145067122</v>
      </c>
      <c r="L128" s="51"/>
      <c r="M128" s="68">
        <v>0</v>
      </c>
      <c r="N128" s="65">
        <v>16878512.145067122</v>
      </c>
      <c r="O128" s="51"/>
      <c r="P128" s="70">
        <v>379384.86145383236</v>
      </c>
      <c r="Q128" s="70">
        <v>391667.47433632007</v>
      </c>
      <c r="R128" s="70">
        <v>404347.73771715118</v>
      </c>
      <c r="S128" s="70">
        <v>417438.52556055016</v>
      </c>
      <c r="T128" s="70">
        <v>398209.64976696344</v>
      </c>
      <c r="U128" s="70">
        <v>33184.137480580284</v>
      </c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</row>
    <row r="129" spans="1:74" ht="16.5">
      <c r="B129" s="144" t="s">
        <v>238</v>
      </c>
      <c r="C129" s="57"/>
      <c r="D129" s="61">
        <v>14068966.454332061</v>
      </c>
      <c r="E129" s="48"/>
      <c r="F129" s="49">
        <v>2051</v>
      </c>
      <c r="G129" s="49">
        <v>30</v>
      </c>
      <c r="H129" s="50"/>
      <c r="I129" s="63">
        <v>10540593.627890168</v>
      </c>
      <c r="J129" s="64">
        <v>25434335.361895002</v>
      </c>
      <c r="K129" s="65">
        <v>35974928.989785172</v>
      </c>
      <c r="L129" s="51"/>
      <c r="M129" s="68">
        <v>0</v>
      </c>
      <c r="N129" s="65">
        <v>35974928.989785172</v>
      </c>
      <c r="O129" s="51"/>
      <c r="P129" s="70">
        <v>734494.43177874875</v>
      </c>
      <c r="Q129" s="70">
        <v>757843.91196393978</v>
      </c>
      <c r="R129" s="70">
        <v>781935.6690151355</v>
      </c>
      <c r="S129" s="70">
        <v>806793.29981506884</v>
      </c>
      <c r="T129" s="70">
        <v>770266.82814322331</v>
      </c>
      <c r="U129" s="70">
        <v>64188.902345268609</v>
      </c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</row>
    <row r="130" spans="1:74" ht="16.5">
      <c r="B130" s="144" t="s">
        <v>239</v>
      </c>
      <c r="C130" s="57"/>
      <c r="D130" s="61">
        <v>56275865.817328244</v>
      </c>
      <c r="E130" s="48"/>
      <c r="F130" s="49">
        <v>2051</v>
      </c>
      <c r="G130" s="49">
        <v>30</v>
      </c>
      <c r="H130" s="50"/>
      <c r="I130" s="63">
        <v>42162374.511560671</v>
      </c>
      <c r="J130" s="64">
        <v>101737341.44758001</v>
      </c>
      <c r="K130" s="65">
        <v>143899715.95914069</v>
      </c>
      <c r="L130" s="51"/>
      <c r="M130" s="68">
        <v>0</v>
      </c>
      <c r="N130" s="65">
        <v>143899715.95914069</v>
      </c>
      <c r="O130" s="51"/>
      <c r="P130" s="70">
        <v>2937977.727114995</v>
      </c>
      <c r="Q130" s="70">
        <v>3031375.6478557591</v>
      </c>
      <c r="R130" s="70">
        <v>3127742.676060542</v>
      </c>
      <c r="S130" s="70">
        <v>3227173.1992602753</v>
      </c>
      <c r="T130" s="70">
        <v>3081067.3125728932</v>
      </c>
      <c r="U130" s="70">
        <v>256755.60938107444</v>
      </c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</row>
    <row r="131" spans="1:74" ht="16.5">
      <c r="B131" s="144" t="s">
        <v>240</v>
      </c>
      <c r="C131" s="57"/>
      <c r="D131" s="61">
        <v>42206899.362996176</v>
      </c>
      <c r="E131" s="48"/>
      <c r="F131" s="49">
        <v>2052</v>
      </c>
      <c r="G131" s="49">
        <v>30</v>
      </c>
      <c r="H131" s="50"/>
      <c r="I131" s="63">
        <v>32701288.322436433</v>
      </c>
      <c r="J131" s="64">
        <v>78911816.255929843</v>
      </c>
      <c r="K131" s="65">
        <v>111613104.57836628</v>
      </c>
      <c r="L131" s="51"/>
      <c r="M131" s="68">
        <v>0</v>
      </c>
      <c r="N131" s="65">
        <v>111613104.57836628</v>
      </c>
      <c r="O131" s="51"/>
      <c r="P131" s="70">
        <v>2236177.9899512338</v>
      </c>
      <c r="Q131" s="70">
        <v>2309851.6761208968</v>
      </c>
      <c r="R131" s="70">
        <v>2385952.6342063989</v>
      </c>
      <c r="S131" s="70">
        <v>2464560.8337227693</v>
      </c>
      <c r="T131" s="70">
        <v>2349135.7835003249</v>
      </c>
      <c r="U131" s="70">
        <v>195761.31529169375</v>
      </c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</row>
    <row r="132" spans="1:74" ht="16.5">
      <c r="B132" s="144" t="s">
        <v>241</v>
      </c>
      <c r="C132" s="57"/>
      <c r="D132" s="61">
        <v>70344832.271660298</v>
      </c>
      <c r="E132" s="48"/>
      <c r="F132" s="49">
        <v>2053</v>
      </c>
      <c r="G132" s="49">
        <v>30</v>
      </c>
      <c r="H132" s="50"/>
      <c r="I132" s="63">
        <v>56365583.039949901</v>
      </c>
      <c r="J132" s="64">
        <v>136023137.25276977</v>
      </c>
      <c r="K132" s="65">
        <v>192388720.29271966</v>
      </c>
      <c r="L132" s="51"/>
      <c r="M132" s="68">
        <v>0</v>
      </c>
      <c r="N132" s="65">
        <v>192388720.29271966</v>
      </c>
      <c r="O132" s="51"/>
      <c r="P132" s="70">
        <v>0</v>
      </c>
      <c r="Q132" s="70">
        <v>3782005.7047366356</v>
      </c>
      <c r="R132" s="70">
        <v>3910993.4910994796</v>
      </c>
      <c r="S132" s="70">
        <v>4044380.4905597414</v>
      </c>
      <c r="T132" s="70">
        <v>2934344.9215989644</v>
      </c>
      <c r="U132" s="70">
        <v>244528.74346658037</v>
      </c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</row>
    <row r="133" spans="1:74" ht="16.5">
      <c r="B133" s="144" t="s">
        <v>242</v>
      </c>
      <c r="C133" s="57"/>
      <c r="D133" s="61">
        <v>70344832.271660298</v>
      </c>
      <c r="E133" s="48"/>
      <c r="F133" s="49">
        <v>2054</v>
      </c>
      <c r="G133" s="49">
        <v>30</v>
      </c>
      <c r="H133" s="50"/>
      <c r="I133" s="63">
        <v>58295630.251187049</v>
      </c>
      <c r="J133" s="64">
        <v>140687705.50394198</v>
      </c>
      <c r="K133" s="65">
        <v>198983335.75512904</v>
      </c>
      <c r="L133" s="51"/>
      <c r="M133" s="68">
        <v>0</v>
      </c>
      <c r="N133" s="65">
        <v>198983335.75512904</v>
      </c>
      <c r="O133" s="51"/>
      <c r="P133" s="70">
        <v>0</v>
      </c>
      <c r="Q133" s="70">
        <v>0</v>
      </c>
      <c r="R133" s="70">
        <v>3837598.5647039064</v>
      </c>
      <c r="S133" s="70">
        <v>3972943.2353426386</v>
      </c>
      <c r="T133" s="70">
        <v>1952635.4500116361</v>
      </c>
      <c r="U133" s="70">
        <v>162719.620834303</v>
      </c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</row>
    <row r="134" spans="1:74" ht="16.5">
      <c r="B134" s="144" t="s">
        <v>243</v>
      </c>
      <c r="C134" s="57"/>
      <c r="D134" s="61">
        <v>49241382.59016221</v>
      </c>
      <c r="E134" s="48"/>
      <c r="F134" s="49">
        <v>2055</v>
      </c>
      <c r="G134" s="49">
        <v>30</v>
      </c>
      <c r="H134" s="50"/>
      <c r="I134" s="63">
        <v>42206311.651182592</v>
      </c>
      <c r="J134" s="64">
        <v>101863515.95685849</v>
      </c>
      <c r="K134" s="65">
        <v>144069827.60804108</v>
      </c>
      <c r="L134" s="51"/>
      <c r="M134" s="68">
        <v>0</v>
      </c>
      <c r="N134" s="65">
        <v>144069827.60804108</v>
      </c>
      <c r="O134" s="51"/>
      <c r="P134" s="70">
        <v>0</v>
      </c>
      <c r="Q134" s="70">
        <v>0</v>
      </c>
      <c r="R134" s="70">
        <v>0</v>
      </c>
      <c r="S134" s="70">
        <v>2725618.7144468972</v>
      </c>
      <c r="T134" s="70">
        <v>681404.67861172429</v>
      </c>
      <c r="U134" s="70">
        <v>56783.723217643688</v>
      </c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</row>
    <row r="135" spans="1:74" ht="16.5">
      <c r="B135" s="144" t="s">
        <v>244</v>
      </c>
      <c r="C135" s="57"/>
      <c r="D135" s="61">
        <v>5095345.889529299</v>
      </c>
      <c r="E135" s="48"/>
      <c r="F135" s="49">
        <v>2050</v>
      </c>
      <c r="G135" s="49">
        <v>29</v>
      </c>
      <c r="H135" s="50"/>
      <c r="I135" s="63">
        <v>3758157.6134923901</v>
      </c>
      <c r="J135" s="64">
        <v>9072819.2449726611</v>
      </c>
      <c r="K135" s="65">
        <v>12830976.858465051</v>
      </c>
      <c r="L135" s="51"/>
      <c r="M135" s="68">
        <v>0</v>
      </c>
      <c r="N135" s="65">
        <v>12830976.858465051</v>
      </c>
      <c r="O135" s="51"/>
      <c r="P135" s="70">
        <v>273480.60167802579</v>
      </c>
      <c r="Q135" s="70">
        <v>282330.0338397398</v>
      </c>
      <c r="R135" s="70">
        <v>291465.82067927835</v>
      </c>
      <c r="S135" s="70">
        <v>300897.22821507219</v>
      </c>
      <c r="T135" s="70">
        <v>287043.42110302905</v>
      </c>
      <c r="U135" s="70">
        <v>23920.285091919086</v>
      </c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</row>
    <row r="136" spans="1:74">
      <c r="B136" s="144" t="s">
        <v>11</v>
      </c>
      <c r="C136" s="57"/>
      <c r="D136" s="61">
        <v>336062.24178091018</v>
      </c>
      <c r="E136" s="48"/>
      <c r="F136" s="49">
        <v>2039</v>
      </c>
      <c r="G136" s="49">
        <v>18</v>
      </c>
      <c r="H136" s="50"/>
      <c r="I136" s="63">
        <v>218833.82203068389</v>
      </c>
      <c r="J136" s="64">
        <v>533819.84328660008</v>
      </c>
      <c r="K136" s="65">
        <v>752653.66531728394</v>
      </c>
      <c r="L136" s="51"/>
      <c r="M136" s="68">
        <v>285489.32132724603</v>
      </c>
      <c r="N136" s="65">
        <v>467164.34399003792</v>
      </c>
      <c r="O136" s="51"/>
      <c r="P136" s="70">
        <v>17265.190785524628</v>
      </c>
      <c r="Q136" s="70">
        <v>18056.167466505649</v>
      </c>
      <c r="R136" s="70">
        <v>18883.381459754328</v>
      </c>
      <c r="S136" s="70">
        <v>19748.492918890814</v>
      </c>
      <c r="T136" s="70">
        <v>18488.308157668853</v>
      </c>
      <c r="U136" s="70">
        <v>1540.6923464724043</v>
      </c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</row>
    <row r="137" spans="1:74" ht="16.5">
      <c r="B137" s="144" t="s">
        <v>245</v>
      </c>
      <c r="C137" s="57"/>
      <c r="D137" s="61">
        <v>7156786.0122801755</v>
      </c>
      <c r="E137" s="48"/>
      <c r="F137" s="49">
        <v>2049</v>
      </c>
      <c r="G137" s="49">
        <v>28</v>
      </c>
      <c r="H137" s="50"/>
      <c r="I137" s="63">
        <v>5064290.2386458069</v>
      </c>
      <c r="J137" s="64">
        <v>12222020.787748922</v>
      </c>
      <c r="K137" s="65">
        <v>17286311.026394729</v>
      </c>
      <c r="L137" s="51"/>
      <c r="M137" s="68">
        <v>0</v>
      </c>
      <c r="N137" s="65">
        <v>17286311.026394729</v>
      </c>
      <c r="O137" s="51"/>
      <c r="P137" s="70">
        <v>390775.06676942366</v>
      </c>
      <c r="Q137" s="70">
        <v>403278.30247274798</v>
      </c>
      <c r="R137" s="70">
        <v>416181.59159899229</v>
      </c>
      <c r="S137" s="70">
        <v>429497.73425406415</v>
      </c>
      <c r="T137" s="70">
        <v>409933.17377380701</v>
      </c>
      <c r="U137" s="70">
        <v>34161.097814483917</v>
      </c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</row>
    <row r="138" spans="1:74" ht="16.5">
      <c r="B138" s="144" t="s">
        <v>246</v>
      </c>
      <c r="C138" s="57"/>
      <c r="D138" s="61">
        <v>4594343.9411226586</v>
      </c>
      <c r="E138" s="48"/>
      <c r="F138" s="49">
        <v>2050</v>
      </c>
      <c r="G138" s="49">
        <v>29</v>
      </c>
      <c r="H138" s="50"/>
      <c r="I138" s="63">
        <v>3563006.5123935263</v>
      </c>
      <c r="J138" s="64">
        <v>8613903.0166380107</v>
      </c>
      <c r="K138" s="65">
        <v>12176909.529031537</v>
      </c>
      <c r="L138" s="51"/>
      <c r="M138" s="68">
        <v>0</v>
      </c>
      <c r="N138" s="65">
        <v>12176909.529031537</v>
      </c>
      <c r="O138" s="51"/>
      <c r="P138" s="70">
        <v>252198.93424069765</v>
      </c>
      <c r="Q138" s="70">
        <v>260819.62538872202</v>
      </c>
      <c r="R138" s="70">
        <v>269734.98993056297</v>
      </c>
      <c r="S138" s="70">
        <v>278955.10042392288</v>
      </c>
      <c r="T138" s="70">
        <v>265427.16249597643</v>
      </c>
      <c r="U138" s="70">
        <v>22118.930207998037</v>
      </c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</row>
    <row r="139" spans="1:74" ht="16.5">
      <c r="B139" s="144" t="s">
        <v>247</v>
      </c>
      <c r="C139" s="57"/>
      <c r="D139" s="61">
        <v>7034483.2271660306</v>
      </c>
      <c r="E139" s="48"/>
      <c r="F139" s="49">
        <v>2050</v>
      </c>
      <c r="G139" s="49">
        <v>29</v>
      </c>
      <c r="H139" s="50"/>
      <c r="I139" s="63">
        <v>5096577.5574360471</v>
      </c>
      <c r="J139" s="64">
        <v>12297359.232538529</v>
      </c>
      <c r="K139" s="65">
        <v>17393936.789974578</v>
      </c>
      <c r="L139" s="51"/>
      <c r="M139" s="68">
        <v>0</v>
      </c>
      <c r="N139" s="65">
        <v>17393936.789974578</v>
      </c>
      <c r="O139" s="51"/>
      <c r="P139" s="70">
        <v>374526.79348328407</v>
      </c>
      <c r="Q139" s="70">
        <v>386402.85796065017</v>
      </c>
      <c r="R139" s="70">
        <v>398655.50673031434</v>
      </c>
      <c r="S139" s="70">
        <v>411296.68109905167</v>
      </c>
      <c r="T139" s="70">
        <v>392720.45981832506</v>
      </c>
      <c r="U139" s="70">
        <v>32726.704984860422</v>
      </c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</row>
    <row r="140" spans="1:74" ht="16.5">
      <c r="B140" s="144" t="s">
        <v>248</v>
      </c>
      <c r="C140" s="57"/>
      <c r="D140" s="61">
        <v>5842353.9602551889</v>
      </c>
      <c r="E140" s="48"/>
      <c r="F140" s="49">
        <v>2050</v>
      </c>
      <c r="G140" s="49">
        <v>29</v>
      </c>
      <c r="H140" s="50"/>
      <c r="I140" s="63">
        <v>4316387.5151156019</v>
      </c>
      <c r="J140" s="64">
        <v>10420787.761739759</v>
      </c>
      <c r="K140" s="65">
        <v>14737175.276855361</v>
      </c>
      <c r="L140" s="51"/>
      <c r="M140" s="68">
        <v>0</v>
      </c>
      <c r="N140" s="65">
        <v>14737175.276855361</v>
      </c>
      <c r="O140" s="51"/>
      <c r="P140" s="70">
        <v>313810.51110665069</v>
      </c>
      <c r="Q140" s="70">
        <v>323984.00401150604</v>
      </c>
      <c r="R140" s="70">
        <v>334487.3136504158</v>
      </c>
      <c r="S140" s="70">
        <v>345331.1324255942</v>
      </c>
      <c r="T140" s="70">
        <v>329403.24029854167</v>
      </c>
      <c r="U140" s="70">
        <v>27450.270024878471</v>
      </c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</row>
    <row r="141" spans="1:74" ht="16.5">
      <c r="B141" s="144" t="s">
        <v>249</v>
      </c>
      <c r="C141" s="57"/>
      <c r="D141" s="61">
        <v>7034483.2271660306</v>
      </c>
      <c r="E141" s="48"/>
      <c r="F141" s="49">
        <v>2050</v>
      </c>
      <c r="G141" s="49">
        <v>29</v>
      </c>
      <c r="H141" s="50"/>
      <c r="I141" s="63">
        <v>5096577.5574360471</v>
      </c>
      <c r="J141" s="64">
        <v>12297359.232538529</v>
      </c>
      <c r="K141" s="65">
        <v>17393936.789974578</v>
      </c>
      <c r="L141" s="51"/>
      <c r="M141" s="68">
        <v>0</v>
      </c>
      <c r="N141" s="65">
        <v>17393936.789974578</v>
      </c>
      <c r="O141" s="51"/>
      <c r="P141" s="70">
        <v>374526.79348328407</v>
      </c>
      <c r="Q141" s="70">
        <v>386402.85796065017</v>
      </c>
      <c r="R141" s="70">
        <v>398655.50673031434</v>
      </c>
      <c r="S141" s="70">
        <v>411296.68109905167</v>
      </c>
      <c r="T141" s="70">
        <v>392720.45981832506</v>
      </c>
      <c r="U141" s="70">
        <v>32726.704984860422</v>
      </c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</row>
    <row r="142" spans="1:74" ht="16.5">
      <c r="B142" s="144" t="s">
        <v>250</v>
      </c>
      <c r="C142" s="57"/>
      <c r="D142" s="61">
        <v>6489430.7532197479</v>
      </c>
      <c r="E142" s="48"/>
      <c r="F142" s="49">
        <v>2048</v>
      </c>
      <c r="G142" s="49">
        <v>27</v>
      </c>
      <c r="H142" s="50"/>
      <c r="I142" s="63">
        <v>4443349.851830543</v>
      </c>
      <c r="J142" s="64">
        <v>10721967.805097334</v>
      </c>
      <c r="K142" s="65">
        <v>15165317.656927876</v>
      </c>
      <c r="L142" s="51"/>
      <c r="M142" s="68">
        <v>0</v>
      </c>
      <c r="N142" s="65">
        <v>15165317.656927876</v>
      </c>
      <c r="O142" s="51"/>
      <c r="P142" s="70">
        <v>362283.90472505183</v>
      </c>
      <c r="Q142" s="70">
        <v>373854.45057942602</v>
      </c>
      <c r="R142" s="70">
        <v>385794.53405228694</v>
      </c>
      <c r="S142" s="70">
        <v>398115.95735704747</v>
      </c>
      <c r="T142" s="70">
        <v>380012.21167845302</v>
      </c>
      <c r="U142" s="70">
        <v>31667.684306537751</v>
      </c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</row>
    <row r="143" spans="1:74" s="182" customFormat="1">
      <c r="A143" s="28"/>
      <c r="B143" s="171" t="s">
        <v>10</v>
      </c>
      <c r="C143" s="57"/>
      <c r="D143" s="183"/>
      <c r="E143" s="48"/>
      <c r="F143" s="173"/>
      <c r="G143" s="173"/>
      <c r="H143" s="50"/>
      <c r="I143" s="184"/>
      <c r="J143" s="185"/>
      <c r="K143" s="186"/>
      <c r="L143" s="51"/>
      <c r="M143" s="187"/>
      <c r="N143" s="186"/>
      <c r="O143" s="51"/>
      <c r="P143" s="188"/>
      <c r="Q143" s="188"/>
      <c r="R143" s="188"/>
      <c r="S143" s="188"/>
      <c r="T143" s="188"/>
      <c r="U143" s="188"/>
    </row>
    <row r="144" spans="1:74">
      <c r="B144" s="144" t="s">
        <v>75</v>
      </c>
      <c r="C144" s="57"/>
      <c r="D144" s="61">
        <v>3962350.172020054</v>
      </c>
      <c r="E144" s="48"/>
      <c r="F144" s="49">
        <v>2047</v>
      </c>
      <c r="G144" s="49">
        <v>26</v>
      </c>
      <c r="H144" s="50"/>
      <c r="I144" s="63">
        <v>2346249.1019493914</v>
      </c>
      <c r="J144" s="64">
        <v>5638432.5966663864</v>
      </c>
      <c r="K144" s="65">
        <v>7984681.6986157782</v>
      </c>
      <c r="L144" s="51"/>
      <c r="M144" s="68">
        <v>0</v>
      </c>
      <c r="N144" s="65">
        <v>7984681.6986157782</v>
      </c>
      <c r="O144" s="51"/>
      <c r="P144" s="70">
        <v>214856.66692593912</v>
      </c>
      <c r="Q144" s="70">
        <v>220725.67990180448</v>
      </c>
      <c r="R144" s="70">
        <v>226755.0105154872</v>
      </c>
      <c r="S144" s="70">
        <v>232949.03799482353</v>
      </c>
      <c r="T144" s="70">
        <v>223821.59883451357</v>
      </c>
      <c r="U144" s="70">
        <v>18651.79990287613</v>
      </c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</row>
    <row r="145" spans="1:74">
      <c r="B145" s="144" t="s">
        <v>169</v>
      </c>
      <c r="C145" s="57"/>
      <c r="D145" s="61">
        <v>808896.89126154571</v>
      </c>
      <c r="E145" s="48"/>
      <c r="F145" s="49">
        <v>2057</v>
      </c>
      <c r="G145" s="49">
        <v>36</v>
      </c>
      <c r="H145" s="50"/>
      <c r="I145" s="63">
        <v>1206458.7683590211</v>
      </c>
      <c r="J145" s="64">
        <v>2931743.3419807241</v>
      </c>
      <c r="K145" s="65">
        <v>4138202.1103397449</v>
      </c>
      <c r="L145" s="51"/>
      <c r="M145" s="68">
        <v>0</v>
      </c>
      <c r="N145" s="65">
        <v>4138202.1103397449</v>
      </c>
      <c r="O145" s="51"/>
      <c r="P145" s="70">
        <v>46638.445224939205</v>
      </c>
      <c r="Q145" s="70">
        <v>48801.845474273068</v>
      </c>
      <c r="R145" s="70">
        <v>51065.598568051988</v>
      </c>
      <c r="S145" s="70">
        <v>53434.359536426455</v>
      </c>
      <c r="T145" s="70">
        <v>49985.062200922679</v>
      </c>
      <c r="U145" s="70">
        <v>4165.4218500768902</v>
      </c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</row>
    <row r="146" spans="1:74">
      <c r="B146" s="144" t="s">
        <v>170</v>
      </c>
      <c r="C146" s="57"/>
      <c r="D146" s="61">
        <v>808896.89126154571</v>
      </c>
      <c r="E146" s="48"/>
      <c r="F146" s="49">
        <v>2057</v>
      </c>
      <c r="G146" s="49">
        <v>36</v>
      </c>
      <c r="H146" s="50"/>
      <c r="I146" s="63">
        <v>1206458.7683590211</v>
      </c>
      <c r="J146" s="64">
        <v>2931743.3419807241</v>
      </c>
      <c r="K146" s="65">
        <v>4138202.1103397449</v>
      </c>
      <c r="L146" s="51"/>
      <c r="M146" s="68">
        <v>0</v>
      </c>
      <c r="N146" s="65">
        <v>4138202.1103397449</v>
      </c>
      <c r="O146" s="51"/>
      <c r="P146" s="70">
        <v>46638.445224939205</v>
      </c>
      <c r="Q146" s="70">
        <v>48801.845474273068</v>
      </c>
      <c r="R146" s="70">
        <v>51065.598568051988</v>
      </c>
      <c r="S146" s="70">
        <v>53434.359536426455</v>
      </c>
      <c r="T146" s="70">
        <v>49985.062200922679</v>
      </c>
      <c r="U146" s="70">
        <v>4165.4218500768902</v>
      </c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</row>
    <row r="147" spans="1:74">
      <c r="B147" s="144" t="s">
        <v>76</v>
      </c>
      <c r="C147" s="57"/>
      <c r="D147" s="61">
        <v>1817878.2069391841</v>
      </c>
      <c r="E147" s="48"/>
      <c r="F147" s="49">
        <v>2047</v>
      </c>
      <c r="G147" s="49">
        <v>26</v>
      </c>
      <c r="H147" s="50"/>
      <c r="I147" s="63">
        <v>2321901.7458273331</v>
      </c>
      <c r="J147" s="64">
        <v>5702180.0499993162</v>
      </c>
      <c r="K147" s="65">
        <v>8024081.7958266493</v>
      </c>
      <c r="L147" s="51"/>
      <c r="M147" s="68">
        <v>0</v>
      </c>
      <c r="N147" s="65">
        <v>8024081.7958266493</v>
      </c>
      <c r="O147" s="51"/>
      <c r="P147" s="70">
        <v>138127.98183901605</v>
      </c>
      <c r="Q147" s="70">
        <v>146245.61124579323</v>
      </c>
      <c r="R147" s="70">
        <v>154840.30479488571</v>
      </c>
      <c r="S147" s="70">
        <v>163940.0990206656</v>
      </c>
      <c r="T147" s="70">
        <v>150788.49922509014</v>
      </c>
      <c r="U147" s="70">
        <v>12565.708268757511</v>
      </c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</row>
    <row r="148" spans="1:74" s="182" customFormat="1">
      <c r="A148" s="28"/>
      <c r="B148" s="171" t="s">
        <v>171</v>
      </c>
      <c r="C148" s="57"/>
      <c r="D148" s="183"/>
      <c r="E148" s="48"/>
      <c r="F148" s="173"/>
      <c r="G148" s="173"/>
      <c r="H148" s="50"/>
      <c r="I148" s="184"/>
      <c r="J148" s="185"/>
      <c r="K148" s="186"/>
      <c r="L148" s="51"/>
      <c r="M148" s="187"/>
      <c r="N148" s="186"/>
      <c r="O148" s="51"/>
      <c r="P148" s="188"/>
      <c r="Q148" s="188"/>
      <c r="R148" s="188"/>
      <c r="S148" s="188"/>
      <c r="T148" s="188"/>
      <c r="U148" s="188"/>
    </row>
    <row r="149" spans="1:74">
      <c r="B149" s="144" t="s">
        <v>77</v>
      </c>
      <c r="C149" s="57"/>
      <c r="D149" s="61">
        <v>10978712.503932603</v>
      </c>
      <c r="E149" s="48"/>
      <c r="F149" s="49">
        <v>2051</v>
      </c>
      <c r="G149" s="49">
        <v>30</v>
      </c>
      <c r="H149" s="50"/>
      <c r="I149" s="63">
        <v>7964660.5273415558</v>
      </c>
      <c r="J149" s="64">
        <v>19199818.102681197</v>
      </c>
      <c r="K149" s="65">
        <v>27164478.630022753</v>
      </c>
      <c r="L149" s="51"/>
      <c r="M149" s="68">
        <v>0</v>
      </c>
      <c r="N149" s="65">
        <v>27164478.630022753</v>
      </c>
      <c r="O149" s="51"/>
      <c r="P149" s="70">
        <v>564907.6658661766</v>
      </c>
      <c r="Q149" s="70">
        <v>582227.16828314692</v>
      </c>
      <c r="R149" s="70">
        <v>600077.66927226703</v>
      </c>
      <c r="S149" s="70">
        <v>618475.44871715247</v>
      </c>
      <c r="T149" s="70">
        <v>591421.98803468572</v>
      </c>
      <c r="U149" s="70">
        <v>49285.165669557144</v>
      </c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</row>
    <row r="150" spans="1:74">
      <c r="B150" s="144" t="s">
        <v>78</v>
      </c>
      <c r="C150" s="57"/>
      <c r="D150" s="61">
        <v>5104915.1203695582</v>
      </c>
      <c r="E150" s="48"/>
      <c r="F150" s="49">
        <v>2049</v>
      </c>
      <c r="G150" s="49">
        <v>28</v>
      </c>
      <c r="H150" s="50"/>
      <c r="I150" s="63">
        <v>4048407.6421721773</v>
      </c>
      <c r="J150" s="64">
        <v>9805615.3772259932</v>
      </c>
      <c r="K150" s="65">
        <v>13854023.019398171</v>
      </c>
      <c r="L150" s="51"/>
      <c r="M150" s="68">
        <v>0</v>
      </c>
      <c r="N150" s="65">
        <v>13854023.019398171</v>
      </c>
      <c r="O150" s="51"/>
      <c r="P150" s="70">
        <v>293427.34587498463</v>
      </c>
      <c r="Q150" s="70">
        <v>304078.59426944592</v>
      </c>
      <c r="R150" s="70">
        <v>315116.47701805102</v>
      </c>
      <c r="S150" s="70">
        <v>326555.02873141726</v>
      </c>
      <c r="T150" s="70">
        <v>309794.36147347477</v>
      </c>
      <c r="U150" s="70">
        <v>25816.196789456229</v>
      </c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</row>
    <row r="151" spans="1:74">
      <c r="B151" s="144" t="s">
        <v>79</v>
      </c>
      <c r="C151" s="57"/>
      <c r="D151" s="61">
        <v>5104915.1203695582</v>
      </c>
      <c r="E151" s="48"/>
      <c r="F151" s="49">
        <v>2049</v>
      </c>
      <c r="G151" s="49">
        <v>28</v>
      </c>
      <c r="H151" s="50"/>
      <c r="I151" s="63">
        <v>4048407.6421721773</v>
      </c>
      <c r="J151" s="64">
        <v>9805615.3772259932</v>
      </c>
      <c r="K151" s="65">
        <v>13854023.019398171</v>
      </c>
      <c r="L151" s="51"/>
      <c r="M151" s="68">
        <v>0</v>
      </c>
      <c r="N151" s="65">
        <v>13854023.019398171</v>
      </c>
      <c r="O151" s="51"/>
      <c r="P151" s="70">
        <v>293427.34587498463</v>
      </c>
      <c r="Q151" s="70">
        <v>304078.59426944592</v>
      </c>
      <c r="R151" s="70">
        <v>315116.47701805102</v>
      </c>
      <c r="S151" s="70">
        <v>326555.02873141726</v>
      </c>
      <c r="T151" s="70">
        <v>309794.36147347477</v>
      </c>
      <c r="U151" s="70">
        <v>25816.196789456229</v>
      </c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</row>
    <row r="152" spans="1:74">
      <c r="B152" s="145" t="s">
        <v>80</v>
      </c>
      <c r="C152" s="57"/>
      <c r="D152" s="155">
        <v>5104915.1203695582</v>
      </c>
      <c r="E152" s="48"/>
      <c r="F152" s="52">
        <v>2051</v>
      </c>
      <c r="G152" s="52">
        <v>30</v>
      </c>
      <c r="H152" s="50"/>
      <c r="I152" s="151">
        <v>4362202.7356456267</v>
      </c>
      <c r="J152" s="152">
        <v>10565365.860389914</v>
      </c>
      <c r="K152" s="153">
        <v>14927568.59603554</v>
      </c>
      <c r="L152" s="51"/>
      <c r="M152" s="162">
        <v>0</v>
      </c>
      <c r="N152" s="153">
        <v>14927568.59603554</v>
      </c>
      <c r="O152" s="51"/>
      <c r="P152" s="164">
        <v>282500.65937720018</v>
      </c>
      <c r="Q152" s="164">
        <v>292787.69287181372</v>
      </c>
      <c r="R152" s="164">
        <v>303449.32038809289</v>
      </c>
      <c r="S152" s="164">
        <v>314499.18246498815</v>
      </c>
      <c r="T152" s="164">
        <v>298309.21377552376</v>
      </c>
      <c r="U152" s="164">
        <v>24859.101147960315</v>
      </c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</row>
    <row r="153" spans="1:74">
      <c r="B153" s="42"/>
      <c r="C153" s="53"/>
      <c r="D153" s="62"/>
      <c r="E153" s="53"/>
      <c r="F153" s="41"/>
      <c r="G153" s="50"/>
      <c r="H153" s="50"/>
      <c r="I153" s="66"/>
      <c r="J153" s="66"/>
      <c r="K153" s="67"/>
      <c r="L153" s="51"/>
      <c r="M153" s="69"/>
      <c r="N153" s="67"/>
      <c r="O153" s="51"/>
      <c r="P153" s="67"/>
      <c r="Q153" s="66"/>
      <c r="R153" s="66"/>
      <c r="S153" s="66"/>
      <c r="T153" s="71"/>
      <c r="U153" s="71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</row>
    <row r="154" spans="1:74" ht="15.75" thickBot="1">
      <c r="B154" s="54" t="s">
        <v>14</v>
      </c>
      <c r="C154" s="193"/>
      <c r="D154" s="93">
        <f>SUM(D12:D152)</f>
        <v>1168490096.1622159</v>
      </c>
      <c r="E154" s="194"/>
      <c r="F154" s="58"/>
      <c r="G154" s="58"/>
      <c r="H154" s="194"/>
      <c r="I154" s="93">
        <f>SUM(I12:I152)</f>
        <v>621493544.98164463</v>
      </c>
      <c r="J154" s="93">
        <f>SUM(J12:J152)</f>
        <v>1500169256.8104191</v>
      </c>
      <c r="K154" s="93">
        <f>SUM(K12:K152)</f>
        <v>2512127752.2677684</v>
      </c>
      <c r="L154" s="194"/>
      <c r="M154" s="93">
        <f>SUM(M12:M152)</f>
        <v>300788934.66344273</v>
      </c>
      <c r="N154" s="93">
        <f>SUM(N12:N152)</f>
        <v>2211338817.6043253</v>
      </c>
      <c r="O154" s="194"/>
      <c r="P154" s="93">
        <f>SUM(P12:P152)</f>
        <v>44263596.223922223</v>
      </c>
      <c r="Q154" s="93">
        <f t="shared" ref="Q154:U154" si="0">SUM(Q12:Q152)</f>
        <v>49412139.531242602</v>
      </c>
      <c r="R154" s="93">
        <f t="shared" si="0"/>
        <v>54788489.110091075</v>
      </c>
      <c r="S154" s="93">
        <f t="shared" si="0"/>
        <v>59194256.720767766</v>
      </c>
      <c r="T154" s="93">
        <f t="shared" si="0"/>
        <v>51914620.396505944</v>
      </c>
      <c r="U154" s="93">
        <f t="shared" si="0"/>
        <v>4326218.366375492</v>
      </c>
    </row>
    <row r="155" spans="1:74" ht="15.75" thickTop="1">
      <c r="B155" s="122" t="s">
        <v>21</v>
      </c>
      <c r="K155" s="30"/>
      <c r="L155" s="197"/>
      <c r="M155" s="31"/>
    </row>
    <row r="156" spans="1:74" ht="16.5">
      <c r="B156" s="212" t="s">
        <v>268</v>
      </c>
      <c r="K156" s="30"/>
      <c r="M156" s="32"/>
    </row>
    <row r="157" spans="1:74" ht="16.5">
      <c r="B157" s="124" t="s">
        <v>97</v>
      </c>
      <c r="K157" s="30"/>
    </row>
    <row r="158" spans="1:74" ht="16.5">
      <c r="B158" s="124" t="s">
        <v>183</v>
      </c>
      <c r="K158" s="30"/>
    </row>
    <row r="159" spans="1:74" ht="16.5">
      <c r="B159" s="124" t="s">
        <v>288</v>
      </c>
      <c r="K159" s="30"/>
    </row>
    <row r="160" spans="1:74">
      <c r="K160" s="30"/>
      <c r="M160" s="33"/>
    </row>
    <row r="161" spans="10:22">
      <c r="J161" s="38" t="s">
        <v>24</v>
      </c>
      <c r="K161" s="37">
        <f>K154-(I154+J154)</f>
        <v>390464950.47570467</v>
      </c>
      <c r="M161" s="34"/>
    </row>
    <row r="162" spans="10:22">
      <c r="J162" s="23" t="s">
        <v>253</v>
      </c>
      <c r="K162" s="157">
        <v>166715255.13153771</v>
      </c>
      <c r="M162" s="30"/>
    </row>
    <row r="163" spans="10:22">
      <c r="J163" s="23" t="s">
        <v>254</v>
      </c>
      <c r="K163" s="157">
        <v>54581998.144165076</v>
      </c>
      <c r="M163" s="35"/>
    </row>
    <row r="164" spans="10:22">
      <c r="J164" s="23" t="s">
        <v>255</v>
      </c>
      <c r="K164" s="159">
        <v>169167697.19999999</v>
      </c>
    </row>
    <row r="165" spans="10:22">
      <c r="K165" s="158">
        <f>K161-K162-K163-K164</f>
        <v>1.9073486328125E-6</v>
      </c>
    </row>
    <row r="168" spans="10:22">
      <c r="V168" s="36"/>
    </row>
  </sheetData>
  <autoFilter ref="B11:U152" xr:uid="{044B77E9-2B24-44DF-851E-C46BC72208FE}"/>
  <mergeCells count="5">
    <mergeCell ref="F9:G9"/>
    <mergeCell ref="I9:K9"/>
    <mergeCell ref="M9:N9"/>
    <mergeCell ref="P9:U9"/>
    <mergeCell ref="A8:B8"/>
  </mergeCells>
  <pageMargins left="0.25" right="0.25" top="0.75" bottom="0.75" header="0.3" footer="0.3"/>
  <pageSetup scale="50" fitToHeight="4" orientation="landscape" r:id="rId1"/>
  <headerFooter scaleWithDoc="0">
    <oddHeader>&amp;L&amp;"Times New Roman,Bold"&amp;14Section 5.1&amp;"Times New Roman,Regular"
&amp;"Times New Roman,Italic"&amp;12Annual Accrual Calculation - Combined</oddHeader>
  </headerFooter>
  <rowBreaks count="2" manualBreakCount="2">
    <brk id="7" max="20" man="1"/>
    <brk id="72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V208"/>
  <sheetViews>
    <sheetView view="pageBreakPreview" zoomScale="85" zoomScaleNormal="100" zoomScaleSheetLayoutView="85" zoomScalePageLayoutView="80" workbookViewId="0">
      <pane ySplit="10" topLeftCell="A11" activePane="bottomLeft" state="frozen"/>
      <selection pane="bottomLeft"/>
    </sheetView>
  </sheetViews>
  <sheetFormatPr defaultColWidth="9.140625" defaultRowHeight="15"/>
  <cols>
    <col min="1" max="1" width="9.140625" style="28"/>
    <col min="2" max="2" width="30.140625" style="23" customWidth="1"/>
    <col min="3" max="3" width="2.5703125" style="28" customWidth="1"/>
    <col min="4" max="4" width="22.5703125" style="23" customWidth="1"/>
    <col min="5" max="5" width="2.5703125" style="28" customWidth="1"/>
    <col min="6" max="6" width="17.85546875" style="23" bestFit="1" customWidth="1"/>
    <col min="7" max="7" width="19.5703125" style="23" bestFit="1" customWidth="1"/>
    <col min="8" max="8" width="2" style="28" customWidth="1"/>
    <col min="9" max="9" width="16" style="23" customWidth="1"/>
    <col min="10" max="10" width="15.5703125" style="23" customWidth="1"/>
    <col min="11" max="11" width="16.5703125" style="23" customWidth="1"/>
    <col min="12" max="12" width="1.5703125" style="28" customWidth="1"/>
    <col min="13" max="13" width="15.42578125" style="23" customWidth="1"/>
    <col min="14" max="14" width="15.5703125" style="23" customWidth="1"/>
    <col min="15" max="15" width="2.42578125" style="28" customWidth="1"/>
    <col min="16" max="19" width="12.5703125" style="23" bestFit="1" customWidth="1"/>
    <col min="20" max="20" width="13.5703125" style="23" bestFit="1" customWidth="1"/>
    <col min="21" max="21" width="12.5703125" style="23" customWidth="1"/>
    <col min="22" max="22" width="12.42578125" style="23" customWidth="1"/>
    <col min="23" max="23" width="13.85546875" style="23" customWidth="1"/>
    <col min="24" max="24" width="18.42578125" style="23" customWidth="1"/>
    <col min="25" max="28" width="9.140625" style="23"/>
    <col min="29" max="39" width="9.5703125" style="23" bestFit="1" customWidth="1"/>
    <col min="40" max="16384" width="9.140625" style="23"/>
  </cols>
  <sheetData>
    <row r="1" spans="1:72" ht="22.7" customHeight="1">
      <c r="A1" s="273" t="s">
        <v>300</v>
      </c>
    </row>
    <row r="2" spans="1:72" ht="22.7" customHeight="1">
      <c r="A2" s="273" t="s">
        <v>294</v>
      </c>
    </row>
    <row r="3" spans="1:72" ht="22.7" customHeight="1"/>
    <row r="4" spans="1:72" ht="22.7" customHeight="1"/>
    <row r="5" spans="1:72" ht="22.7" customHeight="1"/>
    <row r="6" spans="1:72" ht="22.7" customHeight="1"/>
    <row r="7" spans="1:72" ht="22.7" customHeight="1"/>
    <row r="8" spans="1:72">
      <c r="B8" s="228" t="s">
        <v>260</v>
      </c>
      <c r="C8" s="190"/>
      <c r="D8" s="40"/>
      <c r="E8" s="190"/>
      <c r="F8" s="264" t="s">
        <v>42</v>
      </c>
      <c r="G8" s="265"/>
      <c r="H8" s="49"/>
      <c r="I8" s="264" t="s">
        <v>45</v>
      </c>
      <c r="J8" s="266"/>
      <c r="K8" s="265"/>
      <c r="L8" s="50"/>
      <c r="M8" s="264" t="s">
        <v>46</v>
      </c>
      <c r="N8" s="265"/>
      <c r="O8" s="191"/>
      <c r="P8" s="267" t="s">
        <v>15</v>
      </c>
      <c r="Q8" s="268"/>
      <c r="R8" s="268"/>
      <c r="S8" s="268"/>
      <c r="T8" s="268"/>
      <c r="U8" s="269"/>
    </row>
    <row r="9" spans="1:72">
      <c r="B9" s="39"/>
      <c r="C9" s="191"/>
      <c r="D9" s="42"/>
      <c r="E9" s="191"/>
      <c r="F9" s="41"/>
      <c r="G9" s="41"/>
      <c r="H9" s="50"/>
      <c r="I9" s="43"/>
      <c r="J9" s="43"/>
      <c r="K9" s="41"/>
      <c r="L9" s="50"/>
      <c r="M9" s="42"/>
      <c r="N9" s="42"/>
      <c r="O9" s="191"/>
      <c r="P9" s="42"/>
      <c r="Q9" s="42"/>
      <c r="R9" s="42"/>
      <c r="S9" s="42"/>
      <c r="T9" s="42"/>
      <c r="U9" s="42"/>
    </row>
    <row r="10" spans="1:72" s="24" customFormat="1" ht="25.5">
      <c r="A10" s="226"/>
      <c r="B10" s="44" t="s">
        <v>0</v>
      </c>
      <c r="C10" s="56"/>
      <c r="D10" s="46" t="s">
        <v>259</v>
      </c>
      <c r="E10" s="45"/>
      <c r="F10" s="156" t="s">
        <v>251</v>
      </c>
      <c r="G10" s="156" t="s">
        <v>252</v>
      </c>
      <c r="H10" s="195"/>
      <c r="I10" s="47" t="s">
        <v>47</v>
      </c>
      <c r="J10" s="47" t="s">
        <v>48</v>
      </c>
      <c r="K10" s="47" t="s">
        <v>256</v>
      </c>
      <c r="L10" s="196"/>
      <c r="M10" s="160" t="s">
        <v>257</v>
      </c>
      <c r="N10" s="156" t="s">
        <v>258</v>
      </c>
      <c r="O10" s="198"/>
      <c r="P10" s="44">
        <v>2022</v>
      </c>
      <c r="Q10" s="44">
        <v>2023</v>
      </c>
      <c r="R10" s="44">
        <v>2024</v>
      </c>
      <c r="S10" s="44">
        <v>2025</v>
      </c>
      <c r="T10" s="47" t="s">
        <v>49</v>
      </c>
      <c r="U10" s="47" t="s">
        <v>50</v>
      </c>
      <c r="V10" s="25"/>
      <c r="W10" s="25"/>
      <c r="X10" s="25"/>
    </row>
    <row r="11" spans="1:72" s="182" customFormat="1">
      <c r="A11" s="28"/>
      <c r="B11" s="189" t="s">
        <v>4</v>
      </c>
      <c r="C11" s="57"/>
      <c r="D11" s="172"/>
      <c r="E11" s="48"/>
      <c r="F11" s="173"/>
      <c r="G11" s="173"/>
      <c r="H11" s="50"/>
      <c r="I11" s="174"/>
      <c r="J11" s="175"/>
      <c r="K11" s="176"/>
      <c r="L11" s="51"/>
      <c r="M11" s="177"/>
      <c r="N11" s="178"/>
      <c r="O11" s="51"/>
      <c r="P11" s="179"/>
      <c r="Q11" s="179"/>
      <c r="R11" s="179"/>
      <c r="S11" s="179"/>
      <c r="T11" s="179"/>
      <c r="U11" s="179"/>
      <c r="V11" s="180"/>
      <c r="W11" s="180"/>
      <c r="X11" s="180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</row>
    <row r="12" spans="1:72">
      <c r="B12" s="144" t="s">
        <v>144</v>
      </c>
      <c r="C12" s="57"/>
      <c r="D12" s="88">
        <v>7559033.9220173582</v>
      </c>
      <c r="E12" s="48"/>
      <c r="F12" s="49">
        <v>2053</v>
      </c>
      <c r="G12" s="49">
        <v>32</v>
      </c>
      <c r="H12" s="50"/>
      <c r="I12" s="89">
        <v>5440674.5509814853</v>
      </c>
      <c r="J12" s="90">
        <v>13092976.884945923</v>
      </c>
      <c r="K12" s="91">
        <v>18533651.43592741</v>
      </c>
      <c r="L12" s="51"/>
      <c r="M12" s="161">
        <v>0</v>
      </c>
      <c r="N12" s="91">
        <v>18533651.43592741</v>
      </c>
      <c r="O12" s="51"/>
      <c r="P12" s="92">
        <v>362831.69645593304</v>
      </c>
      <c r="Q12" s="92">
        <v>373144.40031648788</v>
      </c>
      <c r="R12" s="92">
        <v>383750.22041235055</v>
      </c>
      <c r="S12" s="92">
        <v>394657.48793663608</v>
      </c>
      <c r="T12" s="92">
        <v>378595.95128035184</v>
      </c>
      <c r="U12" s="92">
        <v>31549.662606695987</v>
      </c>
      <c r="V12" s="26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</row>
    <row r="13" spans="1:72">
      <c r="B13" s="144" t="s">
        <v>145</v>
      </c>
      <c r="C13" s="57"/>
      <c r="D13" s="61">
        <v>5782067.6673398977</v>
      </c>
      <c r="E13" s="48"/>
      <c r="F13" s="49">
        <v>2053</v>
      </c>
      <c r="G13" s="49">
        <v>32</v>
      </c>
      <c r="H13" s="50"/>
      <c r="I13" s="63">
        <v>5432525.8453223528</v>
      </c>
      <c r="J13" s="64">
        <v>13163772.580890484</v>
      </c>
      <c r="K13" s="65">
        <v>18596298.426212836</v>
      </c>
      <c r="L13" s="51"/>
      <c r="M13" s="68">
        <v>0</v>
      </c>
      <c r="N13" s="65">
        <v>18596298.426212836</v>
      </c>
      <c r="O13" s="51"/>
      <c r="P13" s="70">
        <v>311986.75962699298</v>
      </c>
      <c r="Q13" s="70">
        <v>323586.68487374194</v>
      </c>
      <c r="R13" s="70">
        <v>335617.90491611313</v>
      </c>
      <c r="S13" s="70">
        <v>348096.45565061225</v>
      </c>
      <c r="T13" s="70">
        <v>329821.95126686507</v>
      </c>
      <c r="U13" s="70">
        <v>27485.162605572088</v>
      </c>
      <c r="V13" s="26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</row>
    <row r="14" spans="1:72" s="182" customFormat="1">
      <c r="A14" s="28"/>
      <c r="B14" s="171" t="s">
        <v>1</v>
      </c>
      <c r="C14" s="57"/>
      <c r="D14" s="183"/>
      <c r="E14" s="48"/>
      <c r="F14" s="173"/>
      <c r="G14" s="173"/>
      <c r="H14" s="50"/>
      <c r="I14" s="184"/>
      <c r="J14" s="185"/>
      <c r="K14" s="186"/>
      <c r="L14" s="51"/>
      <c r="M14" s="187"/>
      <c r="N14" s="186"/>
      <c r="O14" s="51"/>
      <c r="P14" s="188"/>
      <c r="Q14" s="188"/>
      <c r="R14" s="188"/>
      <c r="S14" s="188"/>
      <c r="T14" s="188"/>
      <c r="U14" s="188"/>
      <c r="V14" s="180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</row>
    <row r="15" spans="1:72">
      <c r="B15" s="144" t="s">
        <v>1</v>
      </c>
      <c r="C15" s="57"/>
      <c r="D15" s="61">
        <v>0</v>
      </c>
      <c r="E15" s="48"/>
      <c r="F15" s="49" t="s">
        <v>51</v>
      </c>
      <c r="G15" s="49">
        <v>0</v>
      </c>
      <c r="H15" s="50"/>
      <c r="I15" s="63">
        <v>0</v>
      </c>
      <c r="J15" s="64">
        <v>0</v>
      </c>
      <c r="K15" s="65">
        <v>0</v>
      </c>
      <c r="L15" s="51"/>
      <c r="M15" s="68">
        <v>0</v>
      </c>
      <c r="N15" s="65">
        <v>0</v>
      </c>
      <c r="O15" s="51"/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70">
        <v>0</v>
      </c>
      <c r="V15" s="26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</row>
    <row r="16" spans="1:72" s="182" customFormat="1">
      <c r="A16" s="28"/>
      <c r="B16" s="171" t="s">
        <v>82</v>
      </c>
      <c r="C16" s="57"/>
      <c r="D16" s="183"/>
      <c r="E16" s="48"/>
      <c r="F16" s="173"/>
      <c r="G16" s="173"/>
      <c r="H16" s="50"/>
      <c r="I16" s="184"/>
      <c r="J16" s="185"/>
      <c r="K16" s="186"/>
      <c r="L16" s="51"/>
      <c r="M16" s="187"/>
      <c r="N16" s="186"/>
      <c r="O16" s="51"/>
      <c r="P16" s="188"/>
      <c r="Q16" s="188"/>
      <c r="R16" s="188"/>
      <c r="S16" s="188"/>
      <c r="T16" s="188"/>
      <c r="U16" s="188"/>
      <c r="V16" s="180"/>
    </row>
    <row r="17" spans="1:72" ht="16.5">
      <c r="B17" s="144" t="s">
        <v>197</v>
      </c>
      <c r="C17" s="192"/>
      <c r="D17" s="154">
        <v>3017088.8289475227</v>
      </c>
      <c r="E17" s="192"/>
      <c r="F17" s="49">
        <v>2062</v>
      </c>
      <c r="G17" s="49">
        <v>40</v>
      </c>
      <c r="H17" s="192"/>
      <c r="I17" s="146">
        <v>3054320.6140096383</v>
      </c>
      <c r="J17" s="147">
        <v>7363627.6143199047</v>
      </c>
      <c r="K17" s="148">
        <v>10417948.228329543</v>
      </c>
      <c r="L17" s="192"/>
      <c r="M17" s="149">
        <v>0</v>
      </c>
      <c r="N17" s="65">
        <v>10417948.228329543</v>
      </c>
      <c r="O17" s="192"/>
      <c r="P17" s="163">
        <v>133637.25949461182</v>
      </c>
      <c r="Q17" s="163">
        <v>137842.26901895311</v>
      </c>
      <c r="R17" s="163">
        <v>142179.59272847505</v>
      </c>
      <c r="S17" s="163">
        <v>146653.39400104838</v>
      </c>
      <c r="T17" s="70">
        <v>140078.12881077209</v>
      </c>
      <c r="U17" s="70">
        <v>11673.177400897674</v>
      </c>
    </row>
    <row r="18" spans="1:72" ht="16.5">
      <c r="B18" s="144" t="s">
        <v>198</v>
      </c>
      <c r="C18" s="191"/>
      <c r="D18" s="154">
        <v>2523687.7699590614</v>
      </c>
      <c r="E18" s="191"/>
      <c r="F18" s="49">
        <v>2062</v>
      </c>
      <c r="G18" s="49">
        <v>40</v>
      </c>
      <c r="H18" s="191"/>
      <c r="I18" s="149">
        <v>3955746.0464733602</v>
      </c>
      <c r="J18" s="150">
        <v>9607524.8919979986</v>
      </c>
      <c r="K18" s="148">
        <v>13563270.938471358</v>
      </c>
      <c r="L18" s="191"/>
      <c r="M18" s="149">
        <v>0</v>
      </c>
      <c r="N18" s="65">
        <v>13563270.938471358</v>
      </c>
      <c r="O18" s="191"/>
      <c r="P18" s="163">
        <v>133132.04724164397</v>
      </c>
      <c r="Q18" s="163">
        <v>138848.38439922122</v>
      </c>
      <c r="R18" s="163">
        <v>144810.16591956551</v>
      </c>
      <c r="S18" s="163">
        <v>151027.93053290801</v>
      </c>
      <c r="T18" s="70">
        <v>141954.63202333468</v>
      </c>
      <c r="U18" s="70">
        <v>11829.552668611223</v>
      </c>
    </row>
    <row r="19" spans="1:72" s="182" customFormat="1">
      <c r="A19" s="28"/>
      <c r="B19" s="171" t="s">
        <v>53</v>
      </c>
      <c r="C19" s="57"/>
      <c r="D19" s="183"/>
      <c r="E19" s="48"/>
      <c r="F19" s="173"/>
      <c r="G19" s="173"/>
      <c r="H19" s="50"/>
      <c r="I19" s="184"/>
      <c r="J19" s="185"/>
      <c r="K19" s="186"/>
      <c r="L19" s="51"/>
      <c r="M19" s="187"/>
      <c r="N19" s="186"/>
      <c r="O19" s="51"/>
      <c r="P19" s="188"/>
      <c r="Q19" s="188"/>
      <c r="R19" s="188"/>
      <c r="S19" s="188"/>
      <c r="T19" s="188"/>
      <c r="U19" s="188"/>
      <c r="V19" s="180"/>
      <c r="W19" s="181"/>
      <c r="X19" s="181"/>
      <c r="Y19" s="181"/>
      <c r="Z19" s="181"/>
    </row>
    <row r="20" spans="1:72">
      <c r="B20" s="144" t="s">
        <v>61</v>
      </c>
      <c r="C20" s="57"/>
      <c r="D20" s="61">
        <v>16065755.162365254</v>
      </c>
      <c r="E20" s="48"/>
      <c r="F20" s="49">
        <v>2043</v>
      </c>
      <c r="G20" s="49">
        <v>22</v>
      </c>
      <c r="H20" s="50"/>
      <c r="I20" s="63">
        <v>8535608.4883049335</v>
      </c>
      <c r="J20" s="64">
        <v>20499678.512342867</v>
      </c>
      <c r="K20" s="65">
        <v>29035287.000647798</v>
      </c>
      <c r="L20" s="51"/>
      <c r="M20" s="68">
        <v>0</v>
      </c>
      <c r="N20" s="65">
        <v>29035287.000647798</v>
      </c>
      <c r="O20" s="51"/>
      <c r="P20" s="70">
        <v>980676.75167403778</v>
      </c>
      <c r="Q20" s="70">
        <v>1007415.9752159959</v>
      </c>
      <c r="R20" s="70">
        <v>1034884.2729145569</v>
      </c>
      <c r="S20" s="70">
        <v>1063101.5237734993</v>
      </c>
      <c r="T20" s="70">
        <v>1021519.6308945224</v>
      </c>
      <c r="U20" s="70">
        <v>85126.635907876873</v>
      </c>
      <c r="V20" s="26"/>
      <c r="W20" s="27"/>
      <c r="X20" s="27"/>
      <c r="Y20" s="27"/>
      <c r="Z20" s="27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</row>
    <row r="21" spans="1:72">
      <c r="B21" s="144" t="s">
        <v>153</v>
      </c>
      <c r="C21" s="57"/>
      <c r="D21" s="61">
        <v>35841.439610381261</v>
      </c>
      <c r="E21" s="48"/>
      <c r="F21" s="49">
        <v>2056</v>
      </c>
      <c r="G21" s="49">
        <v>35</v>
      </c>
      <c r="H21" s="50"/>
      <c r="I21" s="63">
        <v>146424.03911546979</v>
      </c>
      <c r="J21" s="64">
        <v>360063.88363685907</v>
      </c>
      <c r="K21" s="65">
        <v>506487.92275232886</v>
      </c>
      <c r="L21" s="51"/>
      <c r="M21" s="68">
        <v>0</v>
      </c>
      <c r="N21" s="65">
        <v>506487.92275232886</v>
      </c>
      <c r="O21" s="51"/>
      <c r="P21" s="70">
        <v>3031.8614805782468</v>
      </c>
      <c r="Q21" s="70">
        <v>3270.1806569777659</v>
      </c>
      <c r="R21" s="70">
        <v>3527.2328890276085</v>
      </c>
      <c r="S21" s="70">
        <v>3804.4906867427048</v>
      </c>
      <c r="T21" s="70">
        <v>3408.4414283315818</v>
      </c>
      <c r="U21" s="70">
        <v>284.03678569429849</v>
      </c>
      <c r="V21" s="26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</row>
    <row r="22" spans="1:72">
      <c r="B22" s="144" t="s">
        <v>62</v>
      </c>
      <c r="C22" s="57"/>
      <c r="D22" s="61">
        <v>5261148.9730741084</v>
      </c>
      <c r="E22" s="48"/>
      <c r="F22" s="49">
        <v>2043</v>
      </c>
      <c r="G22" s="49">
        <v>22</v>
      </c>
      <c r="H22" s="50"/>
      <c r="I22" s="63">
        <v>4038466.7992473724</v>
      </c>
      <c r="J22" s="64">
        <v>9868236.7180065606</v>
      </c>
      <c r="K22" s="65">
        <v>13906703.517253933</v>
      </c>
      <c r="L22" s="51"/>
      <c r="M22" s="68">
        <v>0</v>
      </c>
      <c r="N22" s="65">
        <v>13906703.517253933</v>
      </c>
      <c r="O22" s="51"/>
      <c r="P22" s="70">
        <v>382291.50777146517</v>
      </c>
      <c r="Q22" s="70">
        <v>399560.91224113345</v>
      </c>
      <c r="R22" s="70">
        <v>417610.43430346163</v>
      </c>
      <c r="S22" s="70">
        <v>436475.31451694411</v>
      </c>
      <c r="T22" s="70">
        <v>408984.54220825108</v>
      </c>
      <c r="U22" s="70">
        <v>34082.045184020921</v>
      </c>
      <c r="V22" s="26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</row>
    <row r="23" spans="1:72">
      <c r="B23" s="144" t="s">
        <v>154</v>
      </c>
      <c r="C23" s="57"/>
      <c r="D23" s="61">
        <v>2384028.332588234</v>
      </c>
      <c r="E23" s="48"/>
      <c r="F23" s="49">
        <v>2056</v>
      </c>
      <c r="G23" s="49">
        <v>35</v>
      </c>
      <c r="H23" s="50"/>
      <c r="I23" s="63">
        <v>2412114.2202358032</v>
      </c>
      <c r="J23" s="64">
        <v>5839617.2128267158</v>
      </c>
      <c r="K23" s="65">
        <v>8251731.4330625189</v>
      </c>
      <c r="L23" s="51"/>
      <c r="M23" s="68">
        <v>0</v>
      </c>
      <c r="N23" s="65">
        <v>8251731.4330625189</v>
      </c>
      <c r="O23" s="51"/>
      <c r="P23" s="70">
        <v>121070.72004824151</v>
      </c>
      <c r="Q23" s="70">
        <v>125442.81801216493</v>
      </c>
      <c r="R23" s="70">
        <v>129972.80089325517</v>
      </c>
      <c r="S23" s="70">
        <v>134666.37022136687</v>
      </c>
      <c r="T23" s="70">
        <v>127788.17729375712</v>
      </c>
      <c r="U23" s="70">
        <v>10649.01477447976</v>
      </c>
      <c r="V23" s="26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</row>
    <row r="24" spans="1:72" s="182" customFormat="1">
      <c r="A24" s="28"/>
      <c r="B24" s="171" t="s">
        <v>83</v>
      </c>
      <c r="C24" s="57"/>
      <c r="D24" s="183"/>
      <c r="E24" s="48"/>
      <c r="F24" s="173"/>
      <c r="G24" s="173"/>
      <c r="H24" s="50"/>
      <c r="I24" s="184"/>
      <c r="J24" s="185"/>
      <c r="K24" s="186"/>
      <c r="L24" s="51"/>
      <c r="M24" s="187"/>
      <c r="N24" s="186"/>
      <c r="O24" s="51"/>
      <c r="P24" s="188"/>
      <c r="Q24" s="188"/>
      <c r="R24" s="188"/>
      <c r="S24" s="188"/>
      <c r="T24" s="188"/>
      <c r="U24" s="188"/>
      <c r="V24" s="180"/>
    </row>
    <row r="25" spans="1:72" ht="16.5">
      <c r="B25" s="144" t="s">
        <v>289</v>
      </c>
      <c r="C25" s="57"/>
      <c r="D25" s="61">
        <v>22500000</v>
      </c>
      <c r="E25" s="48"/>
      <c r="F25" s="49" t="s">
        <v>51</v>
      </c>
      <c r="G25" s="49">
        <v>0</v>
      </c>
      <c r="H25" s="50"/>
      <c r="I25" s="63">
        <v>0</v>
      </c>
      <c r="J25" s="64">
        <v>0</v>
      </c>
      <c r="K25" s="65">
        <v>22500000</v>
      </c>
      <c r="L25" s="51"/>
      <c r="M25" s="68">
        <v>22500000</v>
      </c>
      <c r="N25" s="65">
        <v>0</v>
      </c>
      <c r="O25" s="51"/>
      <c r="P25" s="70">
        <v>0</v>
      </c>
      <c r="Q25" s="70">
        <v>0</v>
      </c>
      <c r="R25" s="70">
        <v>0</v>
      </c>
      <c r="S25" s="70">
        <v>0</v>
      </c>
      <c r="T25" s="70">
        <v>0</v>
      </c>
      <c r="U25" s="70">
        <v>0</v>
      </c>
      <c r="V25" s="26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</row>
    <row r="26" spans="1:72" s="182" customFormat="1">
      <c r="A26" s="28"/>
      <c r="B26" s="171" t="s">
        <v>18</v>
      </c>
      <c r="C26" s="57"/>
      <c r="D26" s="183"/>
      <c r="E26" s="48"/>
      <c r="F26" s="173"/>
      <c r="G26" s="173"/>
      <c r="H26" s="50"/>
      <c r="I26" s="184"/>
      <c r="J26" s="185"/>
      <c r="K26" s="186"/>
      <c r="L26" s="51"/>
      <c r="M26" s="187"/>
      <c r="N26" s="186"/>
      <c r="O26" s="51"/>
      <c r="P26" s="188"/>
      <c r="Q26" s="188"/>
      <c r="R26" s="188"/>
      <c r="S26" s="188"/>
      <c r="T26" s="188"/>
      <c r="U26" s="188"/>
      <c r="V26" s="180"/>
    </row>
    <row r="27" spans="1:72" s="29" customFormat="1">
      <c r="A27" s="28"/>
      <c r="B27" s="144" t="s">
        <v>63</v>
      </c>
      <c r="C27" s="57"/>
      <c r="D27" s="61">
        <v>9443359.6205799822</v>
      </c>
      <c r="E27" s="48"/>
      <c r="F27" s="49">
        <v>2056</v>
      </c>
      <c r="G27" s="49">
        <v>35</v>
      </c>
      <c r="H27" s="50"/>
      <c r="I27" s="63">
        <v>7946997.3251492605</v>
      </c>
      <c r="J27" s="64">
        <v>19157232.452191502</v>
      </c>
      <c r="K27" s="65">
        <v>27104229.777340762</v>
      </c>
      <c r="L27" s="51"/>
      <c r="M27" s="68">
        <v>0</v>
      </c>
      <c r="N27" s="65">
        <v>27104229.777340762</v>
      </c>
      <c r="O27" s="51"/>
      <c r="P27" s="70">
        <v>443238.81869180314</v>
      </c>
      <c r="Q27" s="70">
        <v>456794.58508160478</v>
      </c>
      <c r="R27" s="70">
        <v>470764.93339579029</v>
      </c>
      <c r="S27" s="70">
        <v>485162.54297443409</v>
      </c>
      <c r="T27" s="70">
        <v>463990.2200359081</v>
      </c>
      <c r="U27" s="70">
        <v>38665.851669659009</v>
      </c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</row>
    <row r="28" spans="1:72">
      <c r="B28" s="144" t="s">
        <v>155</v>
      </c>
      <c r="C28" s="57"/>
      <c r="D28" s="61">
        <v>112908.13603168167</v>
      </c>
      <c r="E28" s="48"/>
      <c r="F28" s="49">
        <v>2056</v>
      </c>
      <c r="G28" s="49">
        <v>35</v>
      </c>
      <c r="H28" s="50"/>
      <c r="I28" s="63">
        <v>175340.99649171918</v>
      </c>
      <c r="J28" s="64">
        <v>427577.45535712608</v>
      </c>
      <c r="K28" s="65">
        <v>602918.45184884523</v>
      </c>
      <c r="L28" s="51"/>
      <c r="M28" s="68">
        <v>0</v>
      </c>
      <c r="N28" s="65">
        <v>602918.45184884523</v>
      </c>
      <c r="O28" s="51"/>
      <c r="P28" s="70">
        <v>6811.0476788340584</v>
      </c>
      <c r="Q28" s="70">
        <v>7144.9729218986677</v>
      </c>
      <c r="R28" s="70">
        <v>7495.2695182724419</v>
      </c>
      <c r="S28" s="70">
        <v>7862.7401063145344</v>
      </c>
      <c r="T28" s="70">
        <v>7328.5075563299251</v>
      </c>
      <c r="U28" s="70">
        <v>610.70896302749372</v>
      </c>
      <c r="V28" s="26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</row>
    <row r="29" spans="1:72" ht="16.5">
      <c r="B29" s="144" t="s">
        <v>204</v>
      </c>
      <c r="C29" s="57"/>
      <c r="D29" s="61">
        <v>0</v>
      </c>
      <c r="E29" s="48"/>
      <c r="F29" s="49" t="s">
        <v>51</v>
      </c>
      <c r="G29" s="49">
        <v>0</v>
      </c>
      <c r="H29" s="50"/>
      <c r="I29" s="63">
        <v>0</v>
      </c>
      <c r="J29" s="64">
        <v>0</v>
      </c>
      <c r="K29" s="65">
        <v>0</v>
      </c>
      <c r="L29" s="51"/>
      <c r="M29" s="68">
        <v>0</v>
      </c>
      <c r="N29" s="65">
        <v>0</v>
      </c>
      <c r="O29" s="51"/>
      <c r="P29" s="70">
        <v>0</v>
      </c>
      <c r="Q29" s="70">
        <v>0</v>
      </c>
      <c r="R29" s="70">
        <v>0</v>
      </c>
      <c r="S29" s="70">
        <v>0</v>
      </c>
      <c r="T29" s="70">
        <v>0</v>
      </c>
      <c r="U29" s="70">
        <v>0</v>
      </c>
      <c r="V29" s="26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</row>
    <row r="30" spans="1:72" ht="16.5">
      <c r="B30" s="144" t="s">
        <v>205</v>
      </c>
      <c r="C30" s="57"/>
      <c r="D30" s="61">
        <v>0</v>
      </c>
      <c r="E30" s="48"/>
      <c r="F30" s="49" t="s">
        <v>51</v>
      </c>
      <c r="G30" s="49">
        <v>0</v>
      </c>
      <c r="H30" s="50"/>
      <c r="I30" s="63">
        <v>0</v>
      </c>
      <c r="J30" s="64">
        <v>0</v>
      </c>
      <c r="K30" s="65">
        <v>0</v>
      </c>
      <c r="L30" s="51"/>
      <c r="M30" s="68">
        <v>0</v>
      </c>
      <c r="N30" s="65">
        <v>0</v>
      </c>
      <c r="O30" s="51"/>
      <c r="P30" s="70">
        <v>0</v>
      </c>
      <c r="Q30" s="70">
        <v>0</v>
      </c>
      <c r="R30" s="70">
        <v>0</v>
      </c>
      <c r="S30" s="70">
        <v>0</v>
      </c>
      <c r="T30" s="70">
        <v>0</v>
      </c>
      <c r="U30" s="70">
        <v>0</v>
      </c>
      <c r="V30" s="26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</row>
    <row r="31" spans="1:72">
      <c r="B31" s="144" t="s">
        <v>156</v>
      </c>
      <c r="C31" s="57"/>
      <c r="D31" s="61">
        <v>1050663.3733423003</v>
      </c>
      <c r="E31" s="48"/>
      <c r="F31" s="49">
        <v>2056</v>
      </c>
      <c r="G31" s="49">
        <v>35</v>
      </c>
      <c r="H31" s="50"/>
      <c r="I31" s="63">
        <v>1724684.3936513034</v>
      </c>
      <c r="J31" s="64">
        <v>4208719.2667757012</v>
      </c>
      <c r="K31" s="65">
        <v>5933403.6604270041</v>
      </c>
      <c r="L31" s="51"/>
      <c r="M31" s="68">
        <v>0</v>
      </c>
      <c r="N31" s="65">
        <v>5933403.6604270041</v>
      </c>
      <c r="O31" s="51"/>
      <c r="P31" s="70">
        <v>64738.399123541087</v>
      </c>
      <c r="Q31" s="70">
        <v>68021.014869475082</v>
      </c>
      <c r="R31" s="70">
        <v>71470.078446701446</v>
      </c>
      <c r="S31" s="70">
        <v>75094.029734476921</v>
      </c>
      <c r="T31" s="70">
        <v>69830.880543548643</v>
      </c>
      <c r="U31" s="70">
        <v>5819.2400452957199</v>
      </c>
      <c r="V31" s="26"/>
      <c r="W31" s="27"/>
      <c r="X31" s="27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</row>
    <row r="32" spans="1:72" s="182" customFormat="1">
      <c r="A32" s="28"/>
      <c r="B32" s="171" t="s">
        <v>5</v>
      </c>
      <c r="C32" s="57"/>
      <c r="D32" s="183"/>
      <c r="E32" s="48"/>
      <c r="F32" s="173"/>
      <c r="G32" s="173"/>
      <c r="H32" s="50"/>
      <c r="I32" s="184"/>
      <c r="J32" s="185"/>
      <c r="K32" s="186"/>
      <c r="L32" s="51"/>
      <c r="M32" s="187"/>
      <c r="N32" s="186"/>
      <c r="O32" s="51"/>
      <c r="P32" s="188"/>
      <c r="Q32" s="188"/>
      <c r="R32" s="188"/>
      <c r="S32" s="188"/>
      <c r="T32" s="188"/>
      <c r="U32" s="188"/>
      <c r="V32" s="180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</row>
    <row r="33" spans="1:72">
      <c r="B33" s="144" t="s">
        <v>64</v>
      </c>
      <c r="C33" s="57"/>
      <c r="D33" s="61">
        <v>12871892.159318466</v>
      </c>
      <c r="E33" s="48"/>
      <c r="F33" s="49">
        <v>2045</v>
      </c>
      <c r="G33" s="49">
        <v>24</v>
      </c>
      <c r="H33" s="50"/>
      <c r="I33" s="63">
        <v>6981239.3178288667</v>
      </c>
      <c r="J33" s="64">
        <v>16753593.191692511</v>
      </c>
      <c r="K33" s="65">
        <v>23734832.509521376</v>
      </c>
      <c r="L33" s="51"/>
      <c r="M33" s="68">
        <v>0</v>
      </c>
      <c r="N33" s="65">
        <v>23734832.509521376</v>
      </c>
      <c r="O33" s="51"/>
      <c r="P33" s="70">
        <v>726267.84042683814</v>
      </c>
      <c r="Q33" s="70">
        <v>745022.6413397477</v>
      </c>
      <c r="R33" s="70">
        <v>764261.7574566406</v>
      </c>
      <c r="S33" s="70">
        <v>783997.69550674839</v>
      </c>
      <c r="T33" s="70">
        <v>754887.48368249368</v>
      </c>
      <c r="U33" s="70">
        <v>62907.290306874471</v>
      </c>
      <c r="V33" s="26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</row>
    <row r="34" spans="1:72">
      <c r="B34" s="144" t="s">
        <v>65</v>
      </c>
      <c r="C34" s="57"/>
      <c r="D34" s="61">
        <v>34650000</v>
      </c>
      <c r="E34" s="48"/>
      <c r="F34" s="49" t="s">
        <v>51</v>
      </c>
      <c r="G34" s="49">
        <v>0</v>
      </c>
      <c r="H34" s="50"/>
      <c r="I34" s="63">
        <v>0</v>
      </c>
      <c r="J34" s="64">
        <v>0</v>
      </c>
      <c r="K34" s="65">
        <v>34650000</v>
      </c>
      <c r="L34" s="51"/>
      <c r="M34" s="68">
        <v>34650000</v>
      </c>
      <c r="N34" s="65">
        <v>0</v>
      </c>
      <c r="O34" s="51"/>
      <c r="P34" s="70">
        <v>0</v>
      </c>
      <c r="Q34" s="70">
        <v>0</v>
      </c>
      <c r="R34" s="70">
        <v>0</v>
      </c>
      <c r="S34" s="70">
        <v>0</v>
      </c>
      <c r="T34" s="70">
        <v>0</v>
      </c>
      <c r="U34" s="70">
        <v>0</v>
      </c>
      <c r="V34" s="26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</row>
    <row r="35" spans="1:72" s="29" customFormat="1">
      <c r="A35" s="28"/>
      <c r="B35" s="144" t="s">
        <v>66</v>
      </c>
      <c r="C35" s="57"/>
      <c r="D35" s="61">
        <v>34650000</v>
      </c>
      <c r="E35" s="48"/>
      <c r="F35" s="49" t="s">
        <v>51</v>
      </c>
      <c r="G35" s="49">
        <v>0</v>
      </c>
      <c r="H35" s="50"/>
      <c r="I35" s="63">
        <v>0</v>
      </c>
      <c r="J35" s="64">
        <v>0</v>
      </c>
      <c r="K35" s="65">
        <v>34650000</v>
      </c>
      <c r="L35" s="51"/>
      <c r="M35" s="68">
        <v>34650000</v>
      </c>
      <c r="N35" s="65">
        <v>0</v>
      </c>
      <c r="O35" s="51"/>
      <c r="P35" s="70">
        <v>0</v>
      </c>
      <c r="Q35" s="70">
        <v>0</v>
      </c>
      <c r="R35" s="70">
        <v>0</v>
      </c>
      <c r="S35" s="70">
        <v>0</v>
      </c>
      <c r="T35" s="70">
        <v>0</v>
      </c>
      <c r="U35" s="70">
        <v>0</v>
      </c>
      <c r="V35" s="26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</row>
    <row r="36" spans="1:72" s="29" customFormat="1">
      <c r="A36" s="28"/>
      <c r="B36" s="144" t="s">
        <v>67</v>
      </c>
      <c r="C36" s="57"/>
      <c r="D36" s="61">
        <v>2925994.6272888798</v>
      </c>
      <c r="E36" s="48"/>
      <c r="F36" s="49">
        <v>2045</v>
      </c>
      <c r="G36" s="49">
        <v>24</v>
      </c>
      <c r="H36" s="50"/>
      <c r="I36" s="63">
        <v>2496741.1547985524</v>
      </c>
      <c r="J36" s="64">
        <v>6099328.1576152807</v>
      </c>
      <c r="K36" s="65">
        <v>8596069.312413834</v>
      </c>
      <c r="L36" s="51"/>
      <c r="M36" s="68">
        <v>0</v>
      </c>
      <c r="N36" s="65">
        <v>8596069.312413834</v>
      </c>
      <c r="O36" s="51"/>
      <c r="P36" s="70">
        <v>203726.00639884212</v>
      </c>
      <c r="Q36" s="70">
        <v>213082.39583931136</v>
      </c>
      <c r="R36" s="70">
        <v>222868.48998419786</v>
      </c>
      <c r="S36" s="70">
        <v>233104.02359702054</v>
      </c>
      <c r="T36" s="70">
        <v>218195.22895484298</v>
      </c>
      <c r="U36" s="70">
        <v>18182.935746236915</v>
      </c>
      <c r="V36" s="26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</row>
    <row r="37" spans="1:72" s="182" customFormat="1">
      <c r="A37" s="28"/>
      <c r="B37" s="171" t="s">
        <v>172</v>
      </c>
      <c r="C37" s="57"/>
      <c r="D37" s="183"/>
      <c r="E37" s="48"/>
      <c r="F37" s="173"/>
      <c r="G37" s="173"/>
      <c r="H37" s="50"/>
      <c r="I37" s="184"/>
      <c r="J37" s="185"/>
      <c r="K37" s="186"/>
      <c r="L37" s="51"/>
      <c r="M37" s="187"/>
      <c r="N37" s="186"/>
      <c r="O37" s="51"/>
      <c r="P37" s="188"/>
      <c r="Q37" s="188"/>
      <c r="R37" s="188"/>
      <c r="S37" s="188"/>
      <c r="T37" s="188"/>
      <c r="U37" s="188"/>
      <c r="V37" s="180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</row>
    <row r="38" spans="1:72" ht="16.5">
      <c r="B38" s="144" t="s">
        <v>206</v>
      </c>
      <c r="C38" s="57"/>
      <c r="D38" s="61">
        <v>17076373.120623294</v>
      </c>
      <c r="E38" s="48"/>
      <c r="F38" s="49">
        <v>2041</v>
      </c>
      <c r="G38" s="49">
        <v>20</v>
      </c>
      <c r="H38" s="50"/>
      <c r="I38" s="63">
        <v>9521878.0552949831</v>
      </c>
      <c r="J38" s="64">
        <v>22965763.394886516</v>
      </c>
      <c r="K38" s="65">
        <v>32487641.450181499</v>
      </c>
      <c r="L38" s="51"/>
      <c r="M38" s="68">
        <v>0</v>
      </c>
      <c r="N38" s="65">
        <v>32487641.450181499</v>
      </c>
      <c r="O38" s="51"/>
      <c r="P38" s="70">
        <v>1176437.6143215634</v>
      </c>
      <c r="Q38" s="70">
        <v>1214884.6062634673</v>
      </c>
      <c r="R38" s="70">
        <v>1254588.0789327689</v>
      </c>
      <c r="S38" s="70">
        <v>1295589.0951991123</v>
      </c>
      <c r="T38" s="70">
        <v>1235374.8486792278</v>
      </c>
      <c r="U38" s="70">
        <v>102947.90405660232</v>
      </c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</row>
    <row r="39" spans="1:72" s="182" customFormat="1">
      <c r="A39" s="28"/>
      <c r="B39" s="171" t="s">
        <v>6</v>
      </c>
      <c r="C39" s="57"/>
      <c r="D39" s="183"/>
      <c r="E39" s="48"/>
      <c r="F39" s="173"/>
      <c r="G39" s="173"/>
      <c r="H39" s="50"/>
      <c r="I39" s="184"/>
      <c r="J39" s="185"/>
      <c r="K39" s="186"/>
      <c r="L39" s="51"/>
      <c r="M39" s="187"/>
      <c r="N39" s="186"/>
      <c r="O39" s="51"/>
      <c r="P39" s="188"/>
      <c r="Q39" s="188"/>
      <c r="R39" s="188"/>
      <c r="S39" s="188"/>
      <c r="T39" s="188"/>
      <c r="U39" s="188"/>
    </row>
    <row r="40" spans="1:72">
      <c r="B40" s="144" t="s">
        <v>68</v>
      </c>
      <c r="C40" s="57"/>
      <c r="D40" s="61">
        <v>28389846.680980694</v>
      </c>
      <c r="E40" s="48"/>
      <c r="F40" s="49">
        <v>2045</v>
      </c>
      <c r="G40" s="49">
        <v>24</v>
      </c>
      <c r="H40" s="50"/>
      <c r="I40" s="63">
        <v>15716839.695701394</v>
      </c>
      <c r="J40" s="64">
        <v>37743642.07281594</v>
      </c>
      <c r="K40" s="65">
        <v>53460481.76851733</v>
      </c>
      <c r="L40" s="51"/>
      <c r="M40" s="68">
        <v>0</v>
      </c>
      <c r="N40" s="65">
        <v>53460481.76851733</v>
      </c>
      <c r="O40" s="51"/>
      <c r="P40" s="70">
        <v>1617711.6957308238</v>
      </c>
      <c r="Q40" s="70">
        <v>1660940.3455338161</v>
      </c>
      <c r="R40" s="70">
        <v>1705324.1555354528</v>
      </c>
      <c r="S40" s="70">
        <v>1750893.994039292</v>
      </c>
      <c r="T40" s="70">
        <v>1683717.5477098464</v>
      </c>
      <c r="U40" s="70">
        <v>140309.79564248721</v>
      </c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</row>
    <row r="41" spans="1:72">
      <c r="B41" s="144" t="s">
        <v>142</v>
      </c>
      <c r="C41" s="57"/>
      <c r="D41" s="61">
        <v>9525663.5481070392</v>
      </c>
      <c r="E41" s="48"/>
      <c r="F41" s="49">
        <v>2045</v>
      </c>
      <c r="G41" s="49">
        <v>24</v>
      </c>
      <c r="H41" s="50"/>
      <c r="I41" s="63">
        <v>6116321.1891482482</v>
      </c>
      <c r="J41" s="64">
        <v>14783272.315809911</v>
      </c>
      <c r="K41" s="65">
        <v>20899593.50495816</v>
      </c>
      <c r="L41" s="51"/>
      <c r="M41" s="68">
        <v>0</v>
      </c>
      <c r="N41" s="65">
        <v>20899593.50495816</v>
      </c>
      <c r="O41" s="51"/>
      <c r="P41" s="70">
        <v>582530.72282974818</v>
      </c>
      <c r="Q41" s="70">
        <v>601917.92515094974</v>
      </c>
      <c r="R41" s="70">
        <v>621950.35286389955</v>
      </c>
      <c r="S41" s="70">
        <v>642649.47971190827</v>
      </c>
      <c r="T41" s="70">
        <v>612262.12013912643</v>
      </c>
      <c r="U41" s="70">
        <v>51021.843344927205</v>
      </c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</row>
    <row r="42" spans="1:72" ht="16.5">
      <c r="B42" s="144" t="s">
        <v>207</v>
      </c>
      <c r="C42" s="57"/>
      <c r="D42" s="61">
        <v>9250000</v>
      </c>
      <c r="E42" s="48"/>
      <c r="F42" s="49" t="s">
        <v>51</v>
      </c>
      <c r="G42" s="49">
        <v>0</v>
      </c>
      <c r="H42" s="50"/>
      <c r="I42" s="63">
        <v>0</v>
      </c>
      <c r="J42" s="64">
        <v>0</v>
      </c>
      <c r="K42" s="65">
        <v>9250000</v>
      </c>
      <c r="L42" s="51"/>
      <c r="M42" s="68">
        <v>9249999.9999999572</v>
      </c>
      <c r="N42" s="65">
        <v>0</v>
      </c>
      <c r="O42" s="51"/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</row>
    <row r="43" spans="1:72" ht="16.5">
      <c r="B43" s="144" t="s">
        <v>208</v>
      </c>
      <c r="C43" s="57"/>
      <c r="D43" s="61">
        <v>9250000</v>
      </c>
      <c r="E43" s="48"/>
      <c r="F43" s="49" t="s">
        <v>51</v>
      </c>
      <c r="G43" s="49">
        <v>0</v>
      </c>
      <c r="H43" s="50"/>
      <c r="I43" s="63">
        <v>0</v>
      </c>
      <c r="J43" s="64">
        <v>0</v>
      </c>
      <c r="K43" s="65">
        <v>9250000</v>
      </c>
      <c r="L43" s="51"/>
      <c r="M43" s="68">
        <v>9250000.0000000224</v>
      </c>
      <c r="N43" s="65">
        <v>0</v>
      </c>
      <c r="O43" s="51"/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</row>
    <row r="44" spans="1:72">
      <c r="B44" s="144" t="s">
        <v>69</v>
      </c>
      <c r="C44" s="57"/>
      <c r="D44" s="61">
        <v>820185.76542524481</v>
      </c>
      <c r="E44" s="48"/>
      <c r="F44" s="49">
        <v>2034</v>
      </c>
      <c r="G44" s="49">
        <v>13</v>
      </c>
      <c r="H44" s="50"/>
      <c r="I44" s="63">
        <v>508236.59580624744</v>
      </c>
      <c r="J44" s="64">
        <v>1257390.481851832</v>
      </c>
      <c r="K44" s="65">
        <v>1765627.0776580796</v>
      </c>
      <c r="L44" s="51"/>
      <c r="M44" s="68">
        <v>1191798.2774192002</v>
      </c>
      <c r="N44" s="65">
        <v>573828.8002388794</v>
      </c>
      <c r="O44" s="51"/>
      <c r="P44" s="70">
        <v>30243.316474955231</v>
      </c>
      <c r="Q44" s="70">
        <v>32080.695838620326</v>
      </c>
      <c r="R44" s="70">
        <v>34029.701945629458</v>
      </c>
      <c r="S44" s="70">
        <v>36097.116481940364</v>
      </c>
      <c r="T44" s="70">
        <v>33112.707685286339</v>
      </c>
      <c r="U44" s="70">
        <v>2759.3923071071949</v>
      </c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</row>
    <row r="45" spans="1:72">
      <c r="B45" s="144" t="s">
        <v>70</v>
      </c>
      <c r="C45" s="57"/>
      <c r="D45" s="61">
        <v>855796.60000969889</v>
      </c>
      <c r="E45" s="48"/>
      <c r="F45" s="49">
        <v>2034</v>
      </c>
      <c r="G45" s="49">
        <v>13</v>
      </c>
      <c r="H45" s="50"/>
      <c r="I45" s="63">
        <v>517637.73893880087</v>
      </c>
      <c r="J45" s="64">
        <v>1278710.3558534035</v>
      </c>
      <c r="K45" s="65">
        <v>1796348.0947922044</v>
      </c>
      <c r="L45" s="51"/>
      <c r="M45" s="68">
        <v>1212534.9639847404</v>
      </c>
      <c r="N45" s="65">
        <v>583813.13080746401</v>
      </c>
      <c r="O45" s="51"/>
      <c r="P45" s="70">
        <v>31178.928722216158</v>
      </c>
      <c r="Q45" s="70">
        <v>33008.968547295655</v>
      </c>
      <c r="R45" s="70">
        <v>34946.422125785823</v>
      </c>
      <c r="S45" s="70">
        <v>36997.59408246239</v>
      </c>
      <c r="T45" s="70">
        <v>34032.97836944001</v>
      </c>
      <c r="U45" s="70">
        <v>2836.0815307866674</v>
      </c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</row>
    <row r="46" spans="1:72">
      <c r="B46" s="144" t="s">
        <v>71</v>
      </c>
      <c r="C46" s="57"/>
      <c r="D46" s="61">
        <v>3098680.9837649623</v>
      </c>
      <c r="E46" s="48"/>
      <c r="F46" s="49">
        <v>2045</v>
      </c>
      <c r="G46" s="49">
        <v>24</v>
      </c>
      <c r="H46" s="50"/>
      <c r="I46" s="63">
        <v>2548940.0466823061</v>
      </c>
      <c r="J46" s="64">
        <v>6219326.8419822101</v>
      </c>
      <c r="K46" s="65">
        <v>8768266.8886645157</v>
      </c>
      <c r="L46" s="51"/>
      <c r="M46" s="68">
        <v>0</v>
      </c>
      <c r="N46" s="65">
        <v>8768266.8886645157</v>
      </c>
      <c r="O46" s="51"/>
      <c r="P46" s="70">
        <v>212263.08412483399</v>
      </c>
      <c r="Q46" s="70">
        <v>221664.8547813865</v>
      </c>
      <c r="R46" s="70">
        <v>231483.05814852013</v>
      </c>
      <c r="S46" s="70">
        <v>241736.13928395609</v>
      </c>
      <c r="T46" s="70">
        <v>226786.78408467415</v>
      </c>
      <c r="U46" s="70">
        <v>18898.898673722844</v>
      </c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</row>
    <row r="47" spans="1:72" s="182" customFormat="1">
      <c r="A47" s="28"/>
      <c r="B47" s="171" t="s">
        <v>13</v>
      </c>
      <c r="C47" s="57"/>
      <c r="D47" s="183"/>
      <c r="E47" s="48"/>
      <c r="F47" s="173"/>
      <c r="G47" s="173"/>
      <c r="H47" s="50"/>
      <c r="I47" s="184"/>
      <c r="J47" s="185"/>
      <c r="K47" s="186"/>
      <c r="L47" s="51"/>
      <c r="M47" s="187"/>
      <c r="N47" s="186"/>
      <c r="O47" s="51"/>
      <c r="P47" s="188"/>
      <c r="Q47" s="188"/>
      <c r="R47" s="188"/>
      <c r="S47" s="188"/>
      <c r="T47" s="188"/>
      <c r="U47" s="188"/>
    </row>
    <row r="48" spans="1:72">
      <c r="B48" s="144" t="s">
        <v>157</v>
      </c>
      <c r="C48" s="57"/>
      <c r="D48" s="61">
        <v>16522801.369249254</v>
      </c>
      <c r="E48" s="48"/>
      <c r="F48" s="49">
        <v>2059</v>
      </c>
      <c r="G48" s="49">
        <v>38</v>
      </c>
      <c r="H48" s="50"/>
      <c r="I48" s="63">
        <v>15342874.257768534</v>
      </c>
      <c r="J48" s="64">
        <v>36988843.342962451</v>
      </c>
      <c r="K48" s="65">
        <v>52331717.600730985</v>
      </c>
      <c r="L48" s="51"/>
      <c r="M48" s="68">
        <v>0</v>
      </c>
      <c r="N48" s="65">
        <v>52331717.600730985</v>
      </c>
      <c r="O48" s="51"/>
      <c r="P48" s="70">
        <v>743798.89843866217</v>
      </c>
      <c r="Q48" s="70">
        <v>766710.40079360583</v>
      </c>
      <c r="R48" s="70">
        <v>790327.654314977</v>
      </c>
      <c r="S48" s="70">
        <v>814672.39850729168</v>
      </c>
      <c r="T48" s="70">
        <v>778877.33801363409</v>
      </c>
      <c r="U48" s="70">
        <v>64906.444834469505</v>
      </c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</row>
    <row r="49" spans="1:72">
      <c r="B49" s="144" t="s">
        <v>158</v>
      </c>
      <c r="C49" s="57"/>
      <c r="D49" s="61">
        <v>4691808.0405994635</v>
      </c>
      <c r="E49" s="48"/>
      <c r="F49" s="49">
        <v>2059</v>
      </c>
      <c r="G49" s="49">
        <v>38</v>
      </c>
      <c r="H49" s="50"/>
      <c r="I49" s="63">
        <v>6549128.9988542944</v>
      </c>
      <c r="J49" s="64">
        <v>15911357.788079923</v>
      </c>
      <c r="K49" s="65">
        <v>22460486.786934219</v>
      </c>
      <c r="L49" s="51"/>
      <c r="M49" s="68">
        <v>0</v>
      </c>
      <c r="N49" s="65">
        <v>22460486.786934219</v>
      </c>
      <c r="O49" s="51"/>
      <c r="P49" s="70">
        <v>249502.44841359532</v>
      </c>
      <c r="Q49" s="70">
        <v>259998.96893937833</v>
      </c>
      <c r="R49" s="70">
        <v>270937.07608624949</v>
      </c>
      <c r="S49" s="70">
        <v>282335.34731932648</v>
      </c>
      <c r="T49" s="70">
        <v>265693.46018963738</v>
      </c>
      <c r="U49" s="70">
        <v>22141.12168246978</v>
      </c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</row>
    <row r="50" spans="1:72" s="182" customFormat="1">
      <c r="A50" s="28"/>
      <c r="B50" s="171" t="s">
        <v>7</v>
      </c>
      <c r="C50" s="57"/>
      <c r="D50" s="183"/>
      <c r="E50" s="48"/>
      <c r="F50" s="173"/>
      <c r="G50" s="173"/>
      <c r="H50" s="50"/>
      <c r="I50" s="184"/>
      <c r="J50" s="185"/>
      <c r="K50" s="186"/>
      <c r="L50" s="51"/>
      <c r="M50" s="187"/>
      <c r="N50" s="186"/>
      <c r="O50" s="51"/>
      <c r="P50" s="188"/>
      <c r="Q50" s="188"/>
      <c r="R50" s="188"/>
      <c r="S50" s="188"/>
      <c r="T50" s="188"/>
      <c r="U50" s="188"/>
    </row>
    <row r="51" spans="1:72">
      <c r="B51" s="144" t="s">
        <v>164</v>
      </c>
      <c r="C51" s="57"/>
      <c r="D51" s="61">
        <v>7007741.2442208324</v>
      </c>
      <c r="E51" s="48"/>
      <c r="F51" s="49">
        <v>2056</v>
      </c>
      <c r="G51" s="49">
        <v>35</v>
      </c>
      <c r="H51" s="50"/>
      <c r="I51" s="63">
        <v>5340603.4788094033</v>
      </c>
      <c r="J51" s="64">
        <v>12846294.958503297</v>
      </c>
      <c r="K51" s="65">
        <v>18186898.4373127</v>
      </c>
      <c r="L51" s="51"/>
      <c r="M51" s="68">
        <v>0</v>
      </c>
      <c r="N51" s="65">
        <v>18186898.4373127</v>
      </c>
      <c r="O51" s="51"/>
      <c r="P51" s="70">
        <v>314916.42845222831</v>
      </c>
      <c r="Q51" s="70">
        <v>323615.30161809939</v>
      </c>
      <c r="R51" s="70">
        <v>332554.46200787881</v>
      </c>
      <c r="S51" s="70">
        <v>341740.54702722502</v>
      </c>
      <c r="T51" s="70">
        <v>328206.68477635784</v>
      </c>
      <c r="U51" s="70">
        <v>27350.557064696488</v>
      </c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</row>
    <row r="52" spans="1:72" ht="16.5">
      <c r="B52" s="144" t="s">
        <v>209</v>
      </c>
      <c r="C52" s="57"/>
      <c r="D52" s="61">
        <v>0</v>
      </c>
      <c r="E52" s="48"/>
      <c r="F52" s="49" t="s">
        <v>51</v>
      </c>
      <c r="G52" s="49">
        <v>0</v>
      </c>
      <c r="H52" s="50"/>
      <c r="I52" s="63">
        <v>0</v>
      </c>
      <c r="J52" s="64">
        <v>0</v>
      </c>
      <c r="K52" s="65">
        <v>0</v>
      </c>
      <c r="L52" s="51"/>
      <c r="M52" s="68">
        <v>0</v>
      </c>
      <c r="N52" s="65">
        <v>0</v>
      </c>
      <c r="O52" s="51"/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</row>
    <row r="53" spans="1:72">
      <c r="B53" s="144" t="s">
        <v>165</v>
      </c>
      <c r="C53" s="57"/>
      <c r="D53" s="61">
        <v>2517339.345618194</v>
      </c>
      <c r="E53" s="48"/>
      <c r="F53" s="49">
        <v>2056</v>
      </c>
      <c r="G53" s="49">
        <v>35</v>
      </c>
      <c r="H53" s="50"/>
      <c r="I53" s="63">
        <v>3918934.321545369</v>
      </c>
      <c r="J53" s="64">
        <v>9556959.8278837912</v>
      </c>
      <c r="K53" s="65">
        <v>13475894.149429161</v>
      </c>
      <c r="L53" s="51"/>
      <c r="M53" s="68">
        <v>0</v>
      </c>
      <c r="N53" s="65">
        <v>13475894.149429161</v>
      </c>
      <c r="O53" s="51"/>
      <c r="P53" s="70">
        <v>151999.6861144701</v>
      </c>
      <c r="Q53" s="70">
        <v>159463.13067660527</v>
      </c>
      <c r="R53" s="70">
        <v>167293.04313190514</v>
      </c>
      <c r="S53" s="70">
        <v>175507.41768071547</v>
      </c>
      <c r="T53" s="70">
        <v>163565.819400924</v>
      </c>
      <c r="U53" s="70">
        <v>13630.484950077</v>
      </c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</row>
    <row r="54" spans="1:72" s="182" customFormat="1">
      <c r="A54" s="28"/>
      <c r="B54" s="171" t="s">
        <v>54</v>
      </c>
      <c r="C54" s="57"/>
      <c r="D54" s="183"/>
      <c r="E54" s="48"/>
      <c r="F54" s="173"/>
      <c r="G54" s="173"/>
      <c r="H54" s="50"/>
      <c r="I54" s="184"/>
      <c r="J54" s="185"/>
      <c r="K54" s="186"/>
      <c r="L54" s="51"/>
      <c r="M54" s="187"/>
      <c r="N54" s="186"/>
      <c r="O54" s="51"/>
      <c r="P54" s="188"/>
      <c r="Q54" s="188"/>
      <c r="R54" s="188"/>
      <c r="S54" s="188"/>
      <c r="T54" s="188"/>
      <c r="U54" s="188"/>
    </row>
    <row r="55" spans="1:72">
      <c r="B55" s="144" t="s">
        <v>166</v>
      </c>
      <c r="C55" s="57"/>
      <c r="D55" s="61">
        <v>4187447.1305565573</v>
      </c>
      <c r="E55" s="48"/>
      <c r="F55" s="49">
        <v>2054</v>
      </c>
      <c r="G55" s="49">
        <v>33</v>
      </c>
      <c r="H55" s="50"/>
      <c r="I55" s="63">
        <v>3299042.2205267507</v>
      </c>
      <c r="J55" s="64">
        <v>7951393.8169226525</v>
      </c>
      <c r="K55" s="65">
        <v>11250436.037449403</v>
      </c>
      <c r="L55" s="51"/>
      <c r="M55" s="68">
        <v>0</v>
      </c>
      <c r="N55" s="65">
        <v>11250436.037449403</v>
      </c>
      <c r="O55" s="51"/>
      <c r="P55" s="70">
        <v>202782.95576453939</v>
      </c>
      <c r="Q55" s="70">
        <v>208947.95079049288</v>
      </c>
      <c r="R55" s="70">
        <v>215300.37361838727</v>
      </c>
      <c r="S55" s="70">
        <v>221845.92241680057</v>
      </c>
      <c r="T55" s="70">
        <v>212219.30064755504</v>
      </c>
      <c r="U55" s="70">
        <v>17684.941720629588</v>
      </c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</row>
    <row r="56" spans="1:72" s="29" customFormat="1">
      <c r="A56" s="28"/>
      <c r="B56" s="144" t="s">
        <v>167</v>
      </c>
      <c r="C56" s="57"/>
      <c r="D56" s="61">
        <v>-589452.75524583086</v>
      </c>
      <c r="E56" s="48"/>
      <c r="F56" s="49">
        <v>2054</v>
      </c>
      <c r="G56" s="49">
        <v>33</v>
      </c>
      <c r="H56" s="50"/>
      <c r="I56" s="63">
        <v>2103845.3202035823</v>
      </c>
      <c r="J56" s="64">
        <v>5239262.6182753714</v>
      </c>
      <c r="K56" s="65">
        <v>7343107.9384789541</v>
      </c>
      <c r="L56" s="51"/>
      <c r="M56" s="68">
        <v>0</v>
      </c>
      <c r="N56" s="65">
        <v>7343107.9384789541</v>
      </c>
      <c r="O56" s="51"/>
      <c r="P56" s="70">
        <v>132355.5040272378</v>
      </c>
      <c r="Q56" s="70">
        <v>136379.36797038373</v>
      </c>
      <c r="R56" s="70">
        <v>140525.56517916868</v>
      </c>
      <c r="S56" s="70">
        <v>144797.81482205691</v>
      </c>
      <c r="T56" s="70">
        <v>138514.56299971178</v>
      </c>
      <c r="U56" s="70">
        <v>11542.880249975982</v>
      </c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</row>
    <row r="57" spans="1:72" s="182" customFormat="1">
      <c r="A57" s="28"/>
      <c r="B57" s="171" t="s">
        <v>8</v>
      </c>
      <c r="C57" s="57"/>
      <c r="D57" s="183"/>
      <c r="E57" s="48"/>
      <c r="F57" s="173"/>
      <c r="G57" s="173"/>
      <c r="H57" s="50"/>
      <c r="I57" s="184"/>
      <c r="J57" s="185"/>
      <c r="K57" s="186"/>
      <c r="L57" s="51"/>
      <c r="M57" s="187"/>
      <c r="N57" s="186"/>
      <c r="O57" s="51"/>
      <c r="P57" s="188"/>
      <c r="Q57" s="188"/>
      <c r="R57" s="188"/>
      <c r="S57" s="188"/>
      <c r="T57" s="188"/>
      <c r="U57" s="188"/>
    </row>
    <row r="58" spans="1:72" s="29" customFormat="1">
      <c r="A58" s="28"/>
      <c r="B58" s="144" t="s">
        <v>72</v>
      </c>
      <c r="C58" s="57"/>
      <c r="D58" s="61">
        <v>7124143.6701240959</v>
      </c>
      <c r="E58" s="48"/>
      <c r="F58" s="49">
        <v>2043</v>
      </c>
      <c r="G58" s="49">
        <v>22</v>
      </c>
      <c r="H58" s="50"/>
      <c r="I58" s="63">
        <v>3965460.9851742908</v>
      </c>
      <c r="J58" s="64">
        <v>9543328.3026470933</v>
      </c>
      <c r="K58" s="65">
        <v>13508789.287821384</v>
      </c>
      <c r="L58" s="51"/>
      <c r="M58" s="68">
        <v>0</v>
      </c>
      <c r="N58" s="65">
        <v>13508789.287821384</v>
      </c>
      <c r="O58" s="51"/>
      <c r="P58" s="70">
        <v>444835.37713845161</v>
      </c>
      <c r="Q58" s="70">
        <v>457963.00743335317</v>
      </c>
      <c r="R58" s="70">
        <v>471478.04998460051</v>
      </c>
      <c r="S58" s="70">
        <v>485391.93779670354</v>
      </c>
      <c r="T58" s="70">
        <v>464917.09308827721</v>
      </c>
      <c r="U58" s="70">
        <v>38743.09109068977</v>
      </c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</row>
    <row r="59" spans="1:72" s="29" customFormat="1">
      <c r="A59" s="28"/>
      <c r="B59" s="144" t="s">
        <v>73</v>
      </c>
      <c r="C59" s="57"/>
      <c r="D59" s="61">
        <v>5082699.5445697829</v>
      </c>
      <c r="E59" s="48"/>
      <c r="F59" s="49">
        <v>2043</v>
      </c>
      <c r="G59" s="49">
        <v>22</v>
      </c>
      <c r="H59" s="50"/>
      <c r="I59" s="63">
        <v>3430898.1254046182</v>
      </c>
      <c r="J59" s="64">
        <v>8338890.609426151</v>
      </c>
      <c r="K59" s="65">
        <v>11769788.734830769</v>
      </c>
      <c r="L59" s="51"/>
      <c r="M59" s="68">
        <v>0</v>
      </c>
      <c r="N59" s="65">
        <v>11769788.734830769</v>
      </c>
      <c r="O59" s="51"/>
      <c r="P59" s="70">
        <v>348047.47174164798</v>
      </c>
      <c r="Q59" s="70">
        <v>361588.47919458867</v>
      </c>
      <c r="R59" s="70">
        <v>375656.30812370061</v>
      </c>
      <c r="S59" s="70">
        <v>390271.45485237177</v>
      </c>
      <c r="T59" s="70">
        <v>368890.92847807723</v>
      </c>
      <c r="U59" s="70">
        <v>30740.910706506435</v>
      </c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</row>
    <row r="60" spans="1:72">
      <c r="B60" s="144" t="s">
        <v>74</v>
      </c>
      <c r="C60" s="57"/>
      <c r="D60" s="61">
        <v>5227621.833004145</v>
      </c>
      <c r="E60" s="48"/>
      <c r="F60" s="49">
        <v>2042</v>
      </c>
      <c r="G60" s="49">
        <v>21</v>
      </c>
      <c r="H60" s="50"/>
      <c r="I60" s="63">
        <v>3385871.0237174621</v>
      </c>
      <c r="J60" s="64">
        <v>8227496.5856751082</v>
      </c>
      <c r="K60" s="65">
        <v>11613367.60939257</v>
      </c>
      <c r="L60" s="51"/>
      <c r="M60" s="68">
        <v>0</v>
      </c>
      <c r="N60" s="65">
        <v>11613367.60939257</v>
      </c>
      <c r="O60" s="51"/>
      <c r="P60" s="70">
        <v>368318.17003399937</v>
      </c>
      <c r="Q60" s="70">
        <v>382587.23701700056</v>
      </c>
      <c r="R60" s="70">
        <v>397409.10396788432</v>
      </c>
      <c r="S60" s="70">
        <v>412805.18698938924</v>
      </c>
      <c r="T60" s="70">
        <v>390279.92450206843</v>
      </c>
      <c r="U60" s="70">
        <v>32523.327041839035</v>
      </c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</row>
    <row r="61" spans="1:72" s="182" customFormat="1">
      <c r="A61" s="28"/>
      <c r="B61" s="171" t="s">
        <v>9</v>
      </c>
      <c r="C61" s="57"/>
      <c r="D61" s="183"/>
      <c r="E61" s="48"/>
      <c r="F61" s="173"/>
      <c r="G61" s="173"/>
      <c r="H61" s="50"/>
      <c r="I61" s="184"/>
      <c r="J61" s="185"/>
      <c r="K61" s="186"/>
      <c r="L61" s="51"/>
      <c r="M61" s="187"/>
      <c r="N61" s="186"/>
      <c r="O61" s="51"/>
      <c r="P61" s="188"/>
      <c r="Q61" s="188"/>
      <c r="R61" s="188"/>
      <c r="S61" s="188"/>
      <c r="T61" s="188"/>
      <c r="U61" s="188"/>
    </row>
    <row r="62" spans="1:72" ht="16.5">
      <c r="B62" s="144" t="s">
        <v>282</v>
      </c>
      <c r="C62" s="57"/>
      <c r="D62" s="61">
        <v>125977608.15882367</v>
      </c>
      <c r="E62" s="48"/>
      <c r="F62" s="49">
        <v>2066</v>
      </c>
      <c r="G62" s="49">
        <v>45</v>
      </c>
      <c r="H62" s="50"/>
      <c r="I62" s="63">
        <v>0</v>
      </c>
      <c r="J62" s="64">
        <v>0</v>
      </c>
      <c r="K62" s="65">
        <v>166715255.13153771</v>
      </c>
      <c r="L62" s="51"/>
      <c r="M62" s="68">
        <v>87103658.159471974</v>
      </c>
      <c r="N62" s="65">
        <v>79611596.972065732</v>
      </c>
      <c r="O62" s="51"/>
      <c r="P62" s="70">
        <v>4543268.7054183632</v>
      </c>
      <c r="Q62" s="70">
        <v>4664101.1048135171</v>
      </c>
      <c r="R62" s="70">
        <v>4788155.5772903133</v>
      </c>
      <c r="S62" s="70">
        <v>4915518.2816645484</v>
      </c>
      <c r="T62" s="70">
        <v>4727760.9172966853</v>
      </c>
      <c r="U62" s="70">
        <v>393980.07644139044</v>
      </c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</row>
    <row r="63" spans="1:72" ht="16.5">
      <c r="B63" s="144" t="s">
        <v>210</v>
      </c>
      <c r="C63" s="57"/>
      <c r="D63" s="61">
        <v>833505.46155770379</v>
      </c>
      <c r="E63" s="48"/>
      <c r="F63" s="49">
        <v>2047</v>
      </c>
      <c r="G63" s="49">
        <v>26</v>
      </c>
      <c r="H63" s="50"/>
      <c r="I63" s="63">
        <v>578971.0033009717</v>
      </c>
      <c r="J63" s="64">
        <v>1399376.4455988181</v>
      </c>
      <c r="K63" s="65">
        <v>1978347.4488997897</v>
      </c>
      <c r="L63" s="51"/>
      <c r="M63" s="68">
        <v>0</v>
      </c>
      <c r="N63" s="65">
        <v>1978347.4488997897</v>
      </c>
      <c r="O63" s="51"/>
      <c r="P63" s="70">
        <v>48689.396251663704</v>
      </c>
      <c r="Q63" s="70">
        <v>50335.295740559093</v>
      </c>
      <c r="R63" s="70">
        <v>52036.833321854392</v>
      </c>
      <c r="S63" s="70">
        <v>53795.889789210938</v>
      </c>
      <c r="T63" s="70">
        <v>51214.353775822034</v>
      </c>
      <c r="U63" s="70">
        <v>4267.8628146518358</v>
      </c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</row>
    <row r="64" spans="1:72" ht="16.5">
      <c r="B64" s="144" t="s">
        <v>212</v>
      </c>
      <c r="C64" s="57"/>
      <c r="D64" s="61">
        <v>9468698.62533338</v>
      </c>
      <c r="E64" s="48"/>
      <c r="F64" s="49">
        <v>2047</v>
      </c>
      <c r="G64" s="49">
        <v>26</v>
      </c>
      <c r="H64" s="50"/>
      <c r="I64" s="63">
        <v>5963850.3458415549</v>
      </c>
      <c r="J64" s="64">
        <v>14358953.864051539</v>
      </c>
      <c r="K64" s="65">
        <v>20322804.209893093</v>
      </c>
      <c r="L64" s="51"/>
      <c r="M64" s="68">
        <v>0</v>
      </c>
      <c r="N64" s="65">
        <v>20322804.209893093</v>
      </c>
      <c r="O64" s="51"/>
      <c r="P64" s="70">
        <v>528510.12168070441</v>
      </c>
      <c r="Q64" s="70">
        <v>544265.42370949558</v>
      </c>
      <c r="R64" s="70">
        <v>560490.4036722288</v>
      </c>
      <c r="S64" s="70">
        <v>577199.06303718616</v>
      </c>
      <c r="T64" s="70">
        <v>552616.25302490371</v>
      </c>
      <c r="U64" s="70">
        <v>46051.354418741976</v>
      </c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</row>
    <row r="65" spans="1:72" ht="16.5">
      <c r="B65" s="144" t="s">
        <v>262</v>
      </c>
      <c r="C65" s="57"/>
      <c r="D65" s="61">
        <v>15384472.880161624</v>
      </c>
      <c r="E65" s="48"/>
      <c r="F65" s="49">
        <v>2047</v>
      </c>
      <c r="G65" s="49">
        <v>26</v>
      </c>
      <c r="H65" s="50"/>
      <c r="I65" s="63">
        <v>10313080.907834584</v>
      </c>
      <c r="J65" s="64">
        <v>24896805.508440588</v>
      </c>
      <c r="K65" s="65">
        <v>35209886.416275173</v>
      </c>
      <c r="L65" s="51"/>
      <c r="M65" s="68">
        <v>0</v>
      </c>
      <c r="N65" s="65">
        <v>35209886.416275173</v>
      </c>
      <c r="O65" s="51"/>
      <c r="P65" s="70">
        <v>884094.45640007802</v>
      </c>
      <c r="Q65" s="70">
        <v>912701.45832025772</v>
      </c>
      <c r="R65" s="70">
        <v>942234.10857239668</v>
      </c>
      <c r="S65" s="70">
        <v>972722.35873397416</v>
      </c>
      <c r="T65" s="70">
        <v>927938.09550667671</v>
      </c>
      <c r="U65" s="70">
        <v>77328.174625556392</v>
      </c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</row>
    <row r="66" spans="1:72" s="182" customFormat="1">
      <c r="A66" s="28"/>
      <c r="B66" s="171" t="s">
        <v>56</v>
      </c>
      <c r="C66" s="57"/>
      <c r="D66" s="183"/>
      <c r="E66" s="48"/>
      <c r="F66" s="173"/>
      <c r="G66" s="173"/>
      <c r="H66" s="50"/>
      <c r="I66" s="184"/>
      <c r="J66" s="185"/>
      <c r="K66" s="186"/>
      <c r="L66" s="51"/>
      <c r="M66" s="187"/>
      <c r="N66" s="186"/>
      <c r="O66" s="51"/>
      <c r="P66" s="188"/>
      <c r="Q66" s="188"/>
      <c r="R66" s="188"/>
      <c r="S66" s="188"/>
      <c r="T66" s="188"/>
      <c r="U66" s="188"/>
    </row>
    <row r="67" spans="1:72" s="168" customFormat="1" ht="16.5">
      <c r="A67" s="167"/>
      <c r="B67" s="144" t="s">
        <v>284</v>
      </c>
      <c r="C67" s="57"/>
      <c r="D67" s="61">
        <v>0</v>
      </c>
      <c r="E67" s="48"/>
      <c r="F67" s="49" t="s">
        <v>51</v>
      </c>
      <c r="G67" s="49">
        <v>0</v>
      </c>
      <c r="H67" s="50"/>
      <c r="I67" s="63">
        <v>0</v>
      </c>
      <c r="J67" s="64">
        <v>0</v>
      </c>
      <c r="K67" s="65">
        <v>0</v>
      </c>
      <c r="L67" s="166"/>
      <c r="M67" s="68">
        <v>0</v>
      </c>
      <c r="N67" s="65">
        <v>0</v>
      </c>
      <c r="O67" s="166"/>
      <c r="P67" s="70">
        <v>0</v>
      </c>
      <c r="Q67" s="70">
        <v>0</v>
      </c>
      <c r="R67" s="70">
        <v>0</v>
      </c>
      <c r="S67" s="70">
        <v>0</v>
      </c>
      <c r="T67" s="70">
        <v>0</v>
      </c>
      <c r="U67" s="70">
        <v>-1.5522042910257974E-10</v>
      </c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7"/>
      <c r="BC67" s="167"/>
      <c r="BD67" s="167"/>
      <c r="BE67" s="167"/>
      <c r="BF67" s="167"/>
      <c r="BG67" s="167"/>
      <c r="BH67" s="167"/>
      <c r="BI67" s="167"/>
      <c r="BJ67" s="167"/>
      <c r="BK67" s="167"/>
      <c r="BL67" s="167"/>
      <c r="BM67" s="167"/>
      <c r="BN67" s="167"/>
      <c r="BO67" s="167"/>
      <c r="BP67" s="167"/>
      <c r="BQ67" s="167"/>
      <c r="BR67" s="167"/>
      <c r="BS67" s="167"/>
      <c r="BT67" s="167"/>
    </row>
    <row r="68" spans="1:72" ht="16.5">
      <c r="B68" s="144" t="s">
        <v>285</v>
      </c>
      <c r="C68" s="57"/>
      <c r="D68" s="61">
        <v>0</v>
      </c>
      <c r="E68" s="48"/>
      <c r="F68" s="49" t="s">
        <v>51</v>
      </c>
      <c r="G68" s="49">
        <v>0</v>
      </c>
      <c r="H68" s="50"/>
      <c r="I68" s="63">
        <v>0</v>
      </c>
      <c r="J68" s="64">
        <v>0</v>
      </c>
      <c r="K68" s="65">
        <v>0</v>
      </c>
      <c r="L68" s="51"/>
      <c r="M68" s="68">
        <v>0</v>
      </c>
      <c r="N68" s="65">
        <v>0</v>
      </c>
      <c r="O68" s="51"/>
      <c r="P68" s="70">
        <v>0</v>
      </c>
      <c r="Q68" s="70">
        <v>0</v>
      </c>
      <c r="R68" s="70">
        <v>0</v>
      </c>
      <c r="S68" s="70">
        <v>0</v>
      </c>
      <c r="T68" s="70">
        <v>0</v>
      </c>
      <c r="U68" s="70">
        <v>0</v>
      </c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</row>
    <row r="69" spans="1:72" ht="16.5">
      <c r="B69" s="144" t="s">
        <v>286</v>
      </c>
      <c r="C69" s="57"/>
      <c r="D69" s="61">
        <v>0</v>
      </c>
      <c r="E69" s="48"/>
      <c r="F69" s="49" t="s">
        <v>51</v>
      </c>
      <c r="G69" s="49">
        <v>0</v>
      </c>
      <c r="H69" s="50"/>
      <c r="I69" s="63">
        <v>0</v>
      </c>
      <c r="J69" s="64">
        <v>0</v>
      </c>
      <c r="K69" s="65">
        <v>0</v>
      </c>
      <c r="L69" s="51"/>
      <c r="M69" s="68">
        <v>0</v>
      </c>
      <c r="N69" s="65">
        <v>0</v>
      </c>
      <c r="O69" s="51"/>
      <c r="P69" s="70">
        <v>0</v>
      </c>
      <c r="Q69" s="70">
        <v>0</v>
      </c>
      <c r="R69" s="70">
        <v>0</v>
      </c>
      <c r="S69" s="70">
        <v>0</v>
      </c>
      <c r="T69" s="70">
        <v>0</v>
      </c>
      <c r="U69" s="70">
        <v>0</v>
      </c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</row>
    <row r="70" spans="1:72" ht="16.5">
      <c r="B70" s="144" t="s">
        <v>287</v>
      </c>
      <c r="C70" s="57"/>
      <c r="D70" s="61">
        <v>0</v>
      </c>
      <c r="E70" s="48"/>
      <c r="F70" s="49" t="s">
        <v>51</v>
      </c>
      <c r="G70" s="49">
        <v>0</v>
      </c>
      <c r="H70" s="50"/>
      <c r="I70" s="63">
        <v>0</v>
      </c>
      <c r="J70" s="64">
        <v>0</v>
      </c>
      <c r="K70" s="65">
        <v>0</v>
      </c>
      <c r="L70" s="51"/>
      <c r="M70" s="68">
        <v>0</v>
      </c>
      <c r="N70" s="65">
        <v>0</v>
      </c>
      <c r="O70" s="51"/>
      <c r="P70" s="70">
        <v>0</v>
      </c>
      <c r="Q70" s="70">
        <v>0</v>
      </c>
      <c r="R70" s="70">
        <v>0</v>
      </c>
      <c r="S70" s="70">
        <v>0</v>
      </c>
      <c r="T70" s="70">
        <v>0</v>
      </c>
      <c r="U70" s="70">
        <v>0</v>
      </c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</row>
    <row r="71" spans="1:72" s="182" customFormat="1">
      <c r="A71" s="28"/>
      <c r="B71" s="171" t="s">
        <v>168</v>
      </c>
      <c r="C71" s="57"/>
      <c r="D71" s="183"/>
      <c r="E71" s="48"/>
      <c r="F71" s="173"/>
      <c r="G71" s="173"/>
      <c r="H71" s="50"/>
      <c r="I71" s="184"/>
      <c r="J71" s="185"/>
      <c r="K71" s="186"/>
      <c r="L71" s="51"/>
      <c r="M71" s="187"/>
      <c r="N71" s="186"/>
      <c r="O71" s="51"/>
      <c r="P71" s="188"/>
      <c r="Q71" s="188"/>
      <c r="R71" s="188"/>
      <c r="S71" s="188"/>
      <c r="T71" s="188"/>
      <c r="U71" s="188"/>
    </row>
    <row r="72" spans="1:72" ht="16.5">
      <c r="B72" s="144" t="s">
        <v>216</v>
      </c>
      <c r="C72" s="57"/>
      <c r="D72" s="61">
        <v>6435095.9343235428</v>
      </c>
      <c r="E72" s="48"/>
      <c r="F72" s="49">
        <v>2050</v>
      </c>
      <c r="G72" s="49">
        <v>29</v>
      </c>
      <c r="H72" s="50"/>
      <c r="I72" s="63">
        <v>4793404.0073825745</v>
      </c>
      <c r="J72" s="64">
        <v>11575542.734817108</v>
      </c>
      <c r="K72" s="65">
        <v>16368946.742199682</v>
      </c>
      <c r="L72" s="51"/>
      <c r="M72" s="68">
        <v>0</v>
      </c>
      <c r="N72" s="65">
        <v>16368946.742199682</v>
      </c>
      <c r="O72" s="51"/>
      <c r="P72" s="70">
        <v>346928.11300987873</v>
      </c>
      <c r="Q72" s="70">
        <v>358278.76633849781</v>
      </c>
      <c r="R72" s="70">
        <v>370000.78574024577</v>
      </c>
      <c r="S72" s="70">
        <v>382106.32141972129</v>
      </c>
      <c r="T72" s="70">
        <v>364328.4966270859</v>
      </c>
      <c r="U72" s="70">
        <v>30360.70805225716</v>
      </c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</row>
    <row r="73" spans="1:72">
      <c r="B73" s="144" t="s">
        <v>52</v>
      </c>
      <c r="C73" s="57"/>
      <c r="D73" s="61">
        <v>6495540.3151662322</v>
      </c>
      <c r="E73" s="48"/>
      <c r="F73" s="49">
        <v>2046</v>
      </c>
      <c r="G73" s="49">
        <v>25</v>
      </c>
      <c r="H73" s="50"/>
      <c r="I73" s="63">
        <v>4197771.4664854044</v>
      </c>
      <c r="J73" s="64">
        <v>10131811.041331375</v>
      </c>
      <c r="K73" s="65">
        <v>14329582.50781678</v>
      </c>
      <c r="L73" s="51"/>
      <c r="M73" s="68">
        <v>0</v>
      </c>
      <c r="N73" s="65">
        <v>14329582.50781678</v>
      </c>
      <c r="O73" s="51"/>
      <c r="P73" s="70">
        <v>382036.89922539855</v>
      </c>
      <c r="Q73" s="70">
        <v>394321.12271893589</v>
      </c>
      <c r="R73" s="70">
        <v>407000.33985613729</v>
      </c>
      <c r="S73" s="70">
        <v>420087.25147874648</v>
      </c>
      <c r="T73" s="70">
        <v>400861.40331980458</v>
      </c>
      <c r="U73" s="70">
        <v>33405.116943317051</v>
      </c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</row>
    <row r="74" spans="1:72" ht="16.5">
      <c r="B74" s="144" t="s">
        <v>217</v>
      </c>
      <c r="C74" s="57"/>
      <c r="D74" s="61">
        <v>6918223.8307959996</v>
      </c>
      <c r="E74" s="48"/>
      <c r="F74" s="49">
        <v>2048</v>
      </c>
      <c r="G74" s="49">
        <v>27</v>
      </c>
      <c r="H74" s="50"/>
      <c r="I74" s="63">
        <v>4732172.3363546515</v>
      </c>
      <c r="J74" s="64">
        <v>11418497.841050232</v>
      </c>
      <c r="K74" s="65">
        <v>16150670.177404884</v>
      </c>
      <c r="L74" s="51"/>
      <c r="M74" s="68">
        <v>0</v>
      </c>
      <c r="N74" s="65">
        <v>16150670.177404884</v>
      </c>
      <c r="O74" s="51"/>
      <c r="P74" s="70">
        <v>386042.89922639349</v>
      </c>
      <c r="Q74" s="70">
        <v>398357.00195716467</v>
      </c>
      <c r="R74" s="70">
        <v>411063.90332862543</v>
      </c>
      <c r="S74" s="70">
        <v>424176.13294000848</v>
      </c>
      <c r="T74" s="70">
        <v>404909.98436304805</v>
      </c>
      <c r="U74" s="70">
        <v>33742.498696920673</v>
      </c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</row>
    <row r="75" spans="1:72" ht="16.5">
      <c r="B75" s="144" t="s">
        <v>218</v>
      </c>
      <c r="C75" s="57"/>
      <c r="D75" s="61">
        <v>6431737.3207385</v>
      </c>
      <c r="E75" s="48"/>
      <c r="F75" s="49">
        <v>2048</v>
      </c>
      <c r="G75" s="49">
        <v>27</v>
      </c>
      <c r="H75" s="50"/>
      <c r="I75" s="63">
        <v>4351125.7722073803</v>
      </c>
      <c r="J75" s="64">
        <v>10495277.338913027</v>
      </c>
      <c r="K75" s="65">
        <v>14846403.111120407</v>
      </c>
      <c r="L75" s="51"/>
      <c r="M75" s="68">
        <v>0</v>
      </c>
      <c r="N75" s="65">
        <v>14846403.111120407</v>
      </c>
      <c r="O75" s="51"/>
      <c r="P75" s="70">
        <v>357080.87182243291</v>
      </c>
      <c r="Q75" s="70">
        <v>368317.09863009502</v>
      </c>
      <c r="R75" s="70">
        <v>379906.89462288003</v>
      </c>
      <c r="S75" s="70">
        <v>391861.38552571397</v>
      </c>
      <c r="T75" s="70">
        <v>374291.56265028048</v>
      </c>
      <c r="U75" s="70">
        <v>31190.963554190039</v>
      </c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</row>
    <row r="76" spans="1:72" ht="16.5">
      <c r="B76" s="144" t="s">
        <v>219</v>
      </c>
      <c r="C76" s="57"/>
      <c r="D76" s="61">
        <v>6458741.8569840342</v>
      </c>
      <c r="E76" s="48"/>
      <c r="F76" s="49">
        <v>2050</v>
      </c>
      <c r="G76" s="49">
        <v>29</v>
      </c>
      <c r="H76" s="50"/>
      <c r="I76" s="63">
        <v>4752692.0768201156</v>
      </c>
      <c r="J76" s="64">
        <v>11473081.142285991</v>
      </c>
      <c r="K76" s="65">
        <v>16225773.219106108</v>
      </c>
      <c r="L76" s="51"/>
      <c r="M76" s="68">
        <v>0</v>
      </c>
      <c r="N76" s="65">
        <v>16225773.219106108</v>
      </c>
      <c r="O76" s="51"/>
      <c r="P76" s="70">
        <v>346295.32375694066</v>
      </c>
      <c r="Q76" s="70">
        <v>357471.73844972427</v>
      </c>
      <c r="R76" s="70">
        <v>369008.86331332364</v>
      </c>
      <c r="S76" s="70">
        <v>380918.33999051125</v>
      </c>
      <c r="T76" s="70">
        <v>363423.56637762499</v>
      </c>
      <c r="U76" s="70">
        <v>30285.297198135417</v>
      </c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</row>
    <row r="77" spans="1:72" ht="16.5">
      <c r="B77" s="144" t="s">
        <v>221</v>
      </c>
      <c r="C77" s="57"/>
      <c r="D77" s="61">
        <v>5022744.539117096</v>
      </c>
      <c r="E77" s="48"/>
      <c r="F77" s="49">
        <v>2050</v>
      </c>
      <c r="G77" s="49">
        <v>29</v>
      </c>
      <c r="H77" s="50"/>
      <c r="I77" s="63">
        <v>3799226.4920768435</v>
      </c>
      <c r="J77" s="64">
        <v>9178833.6389315855</v>
      </c>
      <c r="K77" s="65">
        <v>12978060.131008429</v>
      </c>
      <c r="L77" s="51"/>
      <c r="M77" s="68">
        <v>0</v>
      </c>
      <c r="N77" s="65">
        <v>12978060.131008429</v>
      </c>
      <c r="O77" s="51"/>
      <c r="P77" s="70">
        <v>272658.45881982445</v>
      </c>
      <c r="Q77" s="70">
        <v>281731.32472138287</v>
      </c>
      <c r="R77" s="70">
        <v>291106.09541630058</v>
      </c>
      <c r="S77" s="70">
        <v>300792.8169589602</v>
      </c>
      <c r="T77" s="70">
        <v>286572.17397911701</v>
      </c>
      <c r="U77" s="70">
        <v>23881.014498259752</v>
      </c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</row>
    <row r="78" spans="1:72">
      <c r="B78" s="144" t="s">
        <v>22</v>
      </c>
      <c r="C78" s="57"/>
      <c r="D78" s="61">
        <v>6347309.133793924</v>
      </c>
      <c r="E78" s="48"/>
      <c r="F78" s="49">
        <v>2046</v>
      </c>
      <c r="G78" s="49">
        <v>25</v>
      </c>
      <c r="H78" s="50"/>
      <c r="I78" s="63">
        <v>4087930.3566434425</v>
      </c>
      <c r="J78" s="64">
        <v>9865428.3028865047</v>
      </c>
      <c r="K78" s="65">
        <v>13953358.659529947</v>
      </c>
      <c r="L78" s="51"/>
      <c r="M78" s="68">
        <v>0</v>
      </c>
      <c r="N78" s="65">
        <v>13953358.659529947</v>
      </c>
      <c r="O78" s="51"/>
      <c r="P78" s="70">
        <v>372721.05832661421</v>
      </c>
      <c r="Q78" s="70">
        <v>384651.55715054926</v>
      </c>
      <c r="R78" s="70">
        <v>396963.94156696188</v>
      </c>
      <c r="S78" s="70">
        <v>409670.43542398227</v>
      </c>
      <c r="T78" s="70">
        <v>391001.74811702693</v>
      </c>
      <c r="U78" s="70">
        <v>32583.479009752245</v>
      </c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</row>
    <row r="79" spans="1:72" ht="16.5">
      <c r="B79" s="144" t="s">
        <v>222</v>
      </c>
      <c r="C79" s="57"/>
      <c r="D79" s="61">
        <v>6433822.2364191804</v>
      </c>
      <c r="E79" s="48"/>
      <c r="F79" s="49">
        <v>2048</v>
      </c>
      <c r="G79" s="49">
        <v>27</v>
      </c>
      <c r="H79" s="50"/>
      <c r="I79" s="63">
        <v>4345965.1586627327</v>
      </c>
      <c r="J79" s="64">
        <v>10481822.220467508</v>
      </c>
      <c r="K79" s="65">
        <v>14827787.379130241</v>
      </c>
      <c r="L79" s="51"/>
      <c r="M79" s="68">
        <v>0</v>
      </c>
      <c r="N79" s="65">
        <v>14827787.379130241</v>
      </c>
      <c r="O79" s="51"/>
      <c r="P79" s="70">
        <v>356943.07309632946</v>
      </c>
      <c r="Q79" s="70">
        <v>368153.43597441242</v>
      </c>
      <c r="R79" s="70">
        <v>379715.87806436565</v>
      </c>
      <c r="S79" s="70">
        <v>391641.45697179739</v>
      </c>
      <c r="T79" s="70">
        <v>374113.46102672623</v>
      </c>
      <c r="U79" s="70">
        <v>31176.121752227187</v>
      </c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</row>
    <row r="80" spans="1:72">
      <c r="B80" s="144" t="s">
        <v>125</v>
      </c>
      <c r="C80" s="57"/>
      <c r="D80" s="61">
        <v>1628168.8872261771</v>
      </c>
      <c r="E80" s="48"/>
      <c r="F80" s="49">
        <v>2039</v>
      </c>
      <c r="G80" s="49">
        <v>18</v>
      </c>
      <c r="H80" s="50"/>
      <c r="I80" s="63">
        <v>866314.74836359685</v>
      </c>
      <c r="J80" s="64">
        <v>2093186.0331231763</v>
      </c>
      <c r="K80" s="65">
        <v>2959500.7814867729</v>
      </c>
      <c r="L80" s="51"/>
      <c r="M80" s="68">
        <v>1183800.3125947092</v>
      </c>
      <c r="N80" s="65">
        <v>1775700.4688920637</v>
      </c>
      <c r="O80" s="51"/>
      <c r="P80" s="70">
        <v>73303.377272462094</v>
      </c>
      <c r="Q80" s="70">
        <v>75777.750134089758</v>
      </c>
      <c r="R80" s="70">
        <v>78335.646037713188</v>
      </c>
      <c r="S80" s="70">
        <v>80979.884323397273</v>
      </c>
      <c r="T80" s="70">
        <v>77099.164441915578</v>
      </c>
      <c r="U80" s="70">
        <v>6424.9303701596318</v>
      </c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</row>
    <row r="81" spans="2:72" ht="16.5">
      <c r="B81" s="144" t="s">
        <v>223</v>
      </c>
      <c r="C81" s="57"/>
      <c r="D81" s="61">
        <v>5483350.2573592402</v>
      </c>
      <c r="E81" s="48"/>
      <c r="F81" s="49">
        <v>2050</v>
      </c>
      <c r="G81" s="49">
        <v>29</v>
      </c>
      <c r="H81" s="50"/>
      <c r="I81" s="63">
        <v>4099040.6031613387</v>
      </c>
      <c r="J81" s="64">
        <v>9899267.3307029251</v>
      </c>
      <c r="K81" s="65">
        <v>13998307.933864264</v>
      </c>
      <c r="L81" s="51"/>
      <c r="M81" s="68">
        <v>0</v>
      </c>
      <c r="N81" s="65">
        <v>13998307.933864264</v>
      </c>
      <c r="O81" s="51"/>
      <c r="P81" s="70">
        <v>296086.98911702575</v>
      </c>
      <c r="Q81" s="70">
        <v>305812.2130506034</v>
      </c>
      <c r="R81" s="70">
        <v>315856.87006984378</v>
      </c>
      <c r="S81" s="70">
        <v>326231.45222067944</v>
      </c>
      <c r="T81" s="70">
        <v>310996.88111453812</v>
      </c>
      <c r="U81" s="70">
        <v>25916.406759544843</v>
      </c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</row>
    <row r="82" spans="2:72" ht="16.5">
      <c r="B82" s="144" t="s">
        <v>224</v>
      </c>
      <c r="C82" s="57"/>
      <c r="D82" s="61">
        <v>7034483.2271660306</v>
      </c>
      <c r="E82" s="48"/>
      <c r="F82" s="49">
        <v>2050</v>
      </c>
      <c r="G82" s="49">
        <v>29</v>
      </c>
      <c r="H82" s="50"/>
      <c r="I82" s="63">
        <v>5096577.5574360471</v>
      </c>
      <c r="J82" s="64">
        <v>12297359.232538529</v>
      </c>
      <c r="K82" s="65">
        <v>17393936.789974578</v>
      </c>
      <c r="L82" s="51"/>
      <c r="M82" s="68">
        <v>0</v>
      </c>
      <c r="N82" s="65">
        <v>17393936.789974578</v>
      </c>
      <c r="O82" s="51"/>
      <c r="P82" s="70">
        <v>374526.79348328407</v>
      </c>
      <c r="Q82" s="70">
        <v>386402.85796065017</v>
      </c>
      <c r="R82" s="70">
        <v>398655.50673031434</v>
      </c>
      <c r="S82" s="70">
        <v>411296.68109905167</v>
      </c>
      <c r="T82" s="70">
        <v>392720.45981832506</v>
      </c>
      <c r="U82" s="70">
        <v>32726.704984860422</v>
      </c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</row>
    <row r="83" spans="2:72" ht="16.5">
      <c r="B83" s="144" t="s">
        <v>225</v>
      </c>
      <c r="C83" s="57"/>
      <c r="D83" s="61">
        <v>6378054.2240608037</v>
      </c>
      <c r="E83" s="48"/>
      <c r="F83" s="49">
        <v>2048</v>
      </c>
      <c r="G83" s="49">
        <v>27</v>
      </c>
      <c r="H83" s="50"/>
      <c r="I83" s="63">
        <v>4363571.6211898997</v>
      </c>
      <c r="J83" s="64">
        <v>10529159.446836878</v>
      </c>
      <c r="K83" s="65">
        <v>14892731.068026777</v>
      </c>
      <c r="L83" s="51"/>
      <c r="M83" s="68">
        <v>0</v>
      </c>
      <c r="N83" s="65">
        <v>14892731.068026777</v>
      </c>
      <c r="O83" s="51"/>
      <c r="P83" s="70">
        <v>355934.14144099143</v>
      </c>
      <c r="Q83" s="70">
        <v>367290.65205879492</v>
      </c>
      <c r="R83" s="70">
        <v>379009.50592608313</v>
      </c>
      <c r="S83" s="70">
        <v>391102.2640438418</v>
      </c>
      <c r="T83" s="70">
        <v>373334.14086742781</v>
      </c>
      <c r="U83" s="70">
        <v>31111.178405618983</v>
      </c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</row>
    <row r="84" spans="2:72" ht="16.5">
      <c r="B84" s="144" t="s">
        <v>226</v>
      </c>
      <c r="C84" s="57"/>
      <c r="D84" s="61">
        <v>5296830.2020667931</v>
      </c>
      <c r="E84" s="48"/>
      <c r="F84" s="49">
        <v>2050</v>
      </c>
      <c r="G84" s="49">
        <v>29</v>
      </c>
      <c r="H84" s="50"/>
      <c r="I84" s="63">
        <v>3904216.3151814365</v>
      </c>
      <c r="J84" s="64">
        <v>9425230.1925940197</v>
      </c>
      <c r="K84" s="65">
        <v>13329446.507775456</v>
      </c>
      <c r="L84" s="51"/>
      <c r="M84" s="68">
        <v>0</v>
      </c>
      <c r="N84" s="65">
        <v>13329446.507775456</v>
      </c>
      <c r="O84" s="51"/>
      <c r="P84" s="70">
        <v>284211.00273216161</v>
      </c>
      <c r="Q84" s="70">
        <v>293400.89941585698</v>
      </c>
      <c r="R84" s="70">
        <v>302887.94927182619</v>
      </c>
      <c r="S84" s="70">
        <v>312681.76067879557</v>
      </c>
      <c r="T84" s="70">
        <v>298295.40302466007</v>
      </c>
      <c r="U84" s="70">
        <v>24857.950252055005</v>
      </c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</row>
    <row r="85" spans="2:72" ht="16.5">
      <c r="B85" s="144" t="s">
        <v>227</v>
      </c>
      <c r="C85" s="57"/>
      <c r="D85" s="61">
        <v>7195906.6431992687</v>
      </c>
      <c r="E85" s="48"/>
      <c r="F85" s="49">
        <v>2048</v>
      </c>
      <c r="G85" s="49">
        <v>27</v>
      </c>
      <c r="H85" s="50"/>
      <c r="I85" s="63">
        <v>4951189.099608954</v>
      </c>
      <c r="J85" s="64">
        <v>11949214.753573574</v>
      </c>
      <c r="K85" s="65">
        <v>16900403.853182528</v>
      </c>
      <c r="L85" s="51"/>
      <c r="M85" s="68">
        <v>0</v>
      </c>
      <c r="N85" s="65">
        <v>16900403.853182528</v>
      </c>
      <c r="O85" s="51"/>
      <c r="P85" s="70">
        <v>402624.06769385631</v>
      </c>
      <c r="Q85" s="70">
        <v>415559.76667672995</v>
      </c>
      <c r="R85" s="70">
        <v>428911.0699952658</v>
      </c>
      <c r="S85" s="70">
        <v>442691.3303847161</v>
      </c>
      <c r="T85" s="70">
        <v>422446.55868764204</v>
      </c>
      <c r="U85" s="70">
        <v>35203.879890636839</v>
      </c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</row>
    <row r="86" spans="2:72" ht="16.5">
      <c r="B86" s="144" t="s">
        <v>228</v>
      </c>
      <c r="C86" s="57"/>
      <c r="D86" s="61">
        <v>7523871.1792281894</v>
      </c>
      <c r="E86" s="48"/>
      <c r="F86" s="49">
        <v>2048</v>
      </c>
      <c r="G86" s="49">
        <v>27</v>
      </c>
      <c r="H86" s="50"/>
      <c r="I86" s="63">
        <v>5093743.9736814769</v>
      </c>
      <c r="J86" s="64">
        <v>12287472.753321765</v>
      </c>
      <c r="K86" s="65">
        <v>17381216.727003243</v>
      </c>
      <c r="L86" s="51"/>
      <c r="M86" s="68">
        <v>0</v>
      </c>
      <c r="N86" s="65">
        <v>17381216.727003243</v>
      </c>
      <c r="O86" s="51"/>
      <c r="P86" s="70">
        <v>417864.20345650706</v>
      </c>
      <c r="Q86" s="70">
        <v>431025.80662447715</v>
      </c>
      <c r="R86" s="70">
        <v>444601.96503914747</v>
      </c>
      <c r="S86" s="70">
        <v>458605.73608041118</v>
      </c>
      <c r="T86" s="70">
        <v>438024.42780013569</v>
      </c>
      <c r="U86" s="70">
        <v>36502.035650011305</v>
      </c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</row>
    <row r="87" spans="2:72" ht="16.5">
      <c r="B87" s="144" t="s">
        <v>229</v>
      </c>
      <c r="C87" s="57"/>
      <c r="D87" s="61">
        <v>5603001.2466933262</v>
      </c>
      <c r="E87" s="48"/>
      <c r="F87" s="49">
        <v>2049</v>
      </c>
      <c r="G87" s="49">
        <v>28</v>
      </c>
      <c r="H87" s="50"/>
      <c r="I87" s="63">
        <v>4003734.5626328764</v>
      </c>
      <c r="J87" s="64">
        <v>9666214.9153719991</v>
      </c>
      <c r="K87" s="65">
        <v>13669949.478004877</v>
      </c>
      <c r="L87" s="51"/>
      <c r="M87" s="68">
        <v>0</v>
      </c>
      <c r="N87" s="65">
        <v>13669949.478004877</v>
      </c>
      <c r="O87" s="51"/>
      <c r="P87" s="70">
        <v>307305.66174648807</v>
      </c>
      <c r="Q87" s="70">
        <v>317251.98946860014</v>
      </c>
      <c r="R87" s="70">
        <v>327520.24238595075</v>
      </c>
      <c r="S87" s="70">
        <v>338120.84000554041</v>
      </c>
      <c r="T87" s="70">
        <v>322549.68340164481</v>
      </c>
      <c r="U87" s="70">
        <v>26879.140283470402</v>
      </c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</row>
    <row r="88" spans="2:72" ht="16.5">
      <c r="B88" s="144" t="s">
        <v>230</v>
      </c>
      <c r="C88" s="57"/>
      <c r="D88" s="61">
        <v>7034483.2271660306</v>
      </c>
      <c r="E88" s="48"/>
      <c r="F88" s="49">
        <v>2050</v>
      </c>
      <c r="G88" s="49">
        <v>29</v>
      </c>
      <c r="H88" s="50"/>
      <c r="I88" s="63">
        <v>5096577.5574360471</v>
      </c>
      <c r="J88" s="64">
        <v>12297359.232538529</v>
      </c>
      <c r="K88" s="65">
        <v>17393936.789974578</v>
      </c>
      <c r="L88" s="51"/>
      <c r="M88" s="68">
        <v>0</v>
      </c>
      <c r="N88" s="65">
        <v>17393936.789974578</v>
      </c>
      <c r="O88" s="51"/>
      <c r="P88" s="70">
        <v>374526.79348328407</v>
      </c>
      <c r="Q88" s="70">
        <v>386402.85796065017</v>
      </c>
      <c r="R88" s="70">
        <v>398655.50673031434</v>
      </c>
      <c r="S88" s="70">
        <v>411296.68109905167</v>
      </c>
      <c r="T88" s="70">
        <v>392720.45981832506</v>
      </c>
      <c r="U88" s="70">
        <v>32726.704984860422</v>
      </c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</row>
    <row r="89" spans="2:72" ht="16.5">
      <c r="B89" s="144" t="s">
        <v>231</v>
      </c>
      <c r="C89" s="57"/>
      <c r="D89" s="61">
        <v>6529704.7451199666</v>
      </c>
      <c r="E89" s="48"/>
      <c r="F89" s="49">
        <v>2048</v>
      </c>
      <c r="G89" s="49">
        <v>27</v>
      </c>
      <c r="H89" s="50"/>
      <c r="I89" s="63">
        <v>4494457.3336534612</v>
      </c>
      <c r="J89" s="64">
        <v>10847394.619540982</v>
      </c>
      <c r="K89" s="65">
        <v>15341851.953194443</v>
      </c>
      <c r="L89" s="51"/>
      <c r="M89" s="68">
        <v>0</v>
      </c>
      <c r="N89" s="65">
        <v>15341851.953194443</v>
      </c>
      <c r="O89" s="51"/>
      <c r="P89" s="70">
        <v>365413.98839555297</v>
      </c>
      <c r="Q89" s="70">
        <v>377159.73828528955</v>
      </c>
      <c r="R89" s="70">
        <v>389283.03978731669</v>
      </c>
      <c r="S89" s="70">
        <v>401796.02879940852</v>
      </c>
      <c r="T89" s="70">
        <v>383413.19881689193</v>
      </c>
      <c r="U89" s="70">
        <v>31951.099901407662</v>
      </c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</row>
    <row r="90" spans="2:72" ht="16.5">
      <c r="B90" s="144" t="s">
        <v>232</v>
      </c>
      <c r="C90" s="57"/>
      <c r="D90" s="61">
        <v>7034483.2271660306</v>
      </c>
      <c r="E90" s="48"/>
      <c r="F90" s="49">
        <v>2050</v>
      </c>
      <c r="G90" s="49">
        <v>29</v>
      </c>
      <c r="H90" s="50"/>
      <c r="I90" s="63">
        <v>5096577.5574360471</v>
      </c>
      <c r="J90" s="64">
        <v>12297359.232538529</v>
      </c>
      <c r="K90" s="65">
        <v>17393936.789974578</v>
      </c>
      <c r="L90" s="51"/>
      <c r="M90" s="68">
        <v>0</v>
      </c>
      <c r="N90" s="65">
        <v>17393936.789974578</v>
      </c>
      <c r="O90" s="51"/>
      <c r="P90" s="70">
        <v>374526.79348328407</v>
      </c>
      <c r="Q90" s="70">
        <v>386402.85796065017</v>
      </c>
      <c r="R90" s="70">
        <v>398655.50673031434</v>
      </c>
      <c r="S90" s="70">
        <v>411296.68109905167</v>
      </c>
      <c r="T90" s="70">
        <v>392720.45981832506</v>
      </c>
      <c r="U90" s="70">
        <v>32726.704984860422</v>
      </c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</row>
    <row r="91" spans="2:72">
      <c r="B91" s="144" t="s">
        <v>12</v>
      </c>
      <c r="C91" s="57"/>
      <c r="D91" s="61">
        <v>6759240.1771117244</v>
      </c>
      <c r="E91" s="48"/>
      <c r="F91" s="49">
        <v>2046</v>
      </c>
      <c r="G91" s="49">
        <v>25</v>
      </c>
      <c r="H91" s="50"/>
      <c r="I91" s="63">
        <v>4360127.7023835955</v>
      </c>
      <c r="J91" s="64">
        <v>10522790.741998568</v>
      </c>
      <c r="K91" s="65">
        <v>14882918.444382165</v>
      </c>
      <c r="L91" s="51"/>
      <c r="M91" s="68">
        <v>0</v>
      </c>
      <c r="N91" s="65">
        <v>14882918.444382165</v>
      </c>
      <c r="O91" s="51"/>
      <c r="P91" s="70">
        <v>397201.80590986885</v>
      </c>
      <c r="Q91" s="70">
        <v>409942.38486036879</v>
      </c>
      <c r="R91" s="70">
        <v>423091.62849863898</v>
      </c>
      <c r="S91" s="70">
        <v>436662.64508511865</v>
      </c>
      <c r="T91" s="70">
        <v>416724.61608849885</v>
      </c>
      <c r="U91" s="70">
        <v>34727.05134070824</v>
      </c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</row>
    <row r="92" spans="2:72" ht="16.5">
      <c r="B92" s="144" t="s">
        <v>233</v>
      </c>
      <c r="C92" s="57"/>
      <c r="D92" s="61">
        <v>5244173.1884626932</v>
      </c>
      <c r="E92" s="48"/>
      <c r="F92" s="49">
        <v>2049</v>
      </c>
      <c r="G92" s="49">
        <v>28</v>
      </c>
      <c r="H92" s="50"/>
      <c r="I92" s="63">
        <v>3790565.0651644785</v>
      </c>
      <c r="J92" s="64">
        <v>9154039.9891472869</v>
      </c>
      <c r="K92" s="65">
        <v>12944605.054311765</v>
      </c>
      <c r="L92" s="51"/>
      <c r="M92" s="68">
        <v>0</v>
      </c>
      <c r="N92" s="65">
        <v>12944605.054311765</v>
      </c>
      <c r="O92" s="51"/>
      <c r="P92" s="70">
        <v>289119.0024612546</v>
      </c>
      <c r="Q92" s="70">
        <v>298601.05867884366</v>
      </c>
      <c r="R92" s="70">
        <v>308394.09200049064</v>
      </c>
      <c r="S92" s="70">
        <v>318508.301348985</v>
      </c>
      <c r="T92" s="70">
        <v>303655.61362239346</v>
      </c>
      <c r="U92" s="70">
        <v>25304.634468532789</v>
      </c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</row>
    <row r="93" spans="2:72" ht="16.5">
      <c r="B93" s="144" t="s">
        <v>234</v>
      </c>
      <c r="C93" s="57"/>
      <c r="D93" s="61">
        <v>7034483.2271660306</v>
      </c>
      <c r="E93" s="48"/>
      <c r="F93" s="49">
        <v>2050</v>
      </c>
      <c r="G93" s="49">
        <v>29</v>
      </c>
      <c r="H93" s="50"/>
      <c r="I93" s="63">
        <v>5096577.5574360471</v>
      </c>
      <c r="J93" s="64">
        <v>12297359.232538529</v>
      </c>
      <c r="K93" s="65">
        <v>17393936.789974578</v>
      </c>
      <c r="L93" s="51"/>
      <c r="M93" s="68">
        <v>0</v>
      </c>
      <c r="N93" s="65">
        <v>17393936.789974578</v>
      </c>
      <c r="O93" s="51"/>
      <c r="P93" s="70">
        <v>374526.79348328407</v>
      </c>
      <c r="Q93" s="70">
        <v>386402.85796065017</v>
      </c>
      <c r="R93" s="70">
        <v>398655.50673031434</v>
      </c>
      <c r="S93" s="70">
        <v>411296.68109905167</v>
      </c>
      <c r="T93" s="70">
        <v>392720.45981832506</v>
      </c>
      <c r="U93" s="70">
        <v>32726.704984860422</v>
      </c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</row>
    <row r="94" spans="2:72" ht="16.5">
      <c r="B94" s="144" t="s">
        <v>235</v>
      </c>
      <c r="C94" s="57"/>
      <c r="D94" s="61">
        <v>5928396.2288355576</v>
      </c>
      <c r="E94" s="48"/>
      <c r="F94" s="49">
        <v>2050</v>
      </c>
      <c r="G94" s="49">
        <v>29</v>
      </c>
      <c r="H94" s="50"/>
      <c r="I94" s="63">
        <v>4413268.961984125</v>
      </c>
      <c r="J94" s="64">
        <v>10657110.833199266</v>
      </c>
      <c r="K94" s="65">
        <v>15070379.79518339</v>
      </c>
      <c r="L94" s="51"/>
      <c r="M94" s="68">
        <v>0</v>
      </c>
      <c r="N94" s="65">
        <v>15070379.79518339</v>
      </c>
      <c r="O94" s="51"/>
      <c r="P94" s="70">
        <v>319520.59902821615</v>
      </c>
      <c r="Q94" s="70">
        <v>329967.24170494376</v>
      </c>
      <c r="R94" s="70">
        <v>340755.4346402373</v>
      </c>
      <c r="S94" s="70">
        <v>351896.34473074833</v>
      </c>
      <c r="T94" s="70">
        <v>335534.90502603637</v>
      </c>
      <c r="U94" s="70">
        <v>27961.242085503032</v>
      </c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</row>
    <row r="95" spans="2:72" ht="16.5">
      <c r="B95" s="144" t="s">
        <v>236</v>
      </c>
      <c r="C95" s="57"/>
      <c r="D95" s="61">
        <v>7298294.4396212567</v>
      </c>
      <c r="E95" s="48"/>
      <c r="F95" s="49">
        <v>2050</v>
      </c>
      <c r="G95" s="49">
        <v>29</v>
      </c>
      <c r="H95" s="50"/>
      <c r="I95" s="63">
        <v>5200055.3828394655</v>
      </c>
      <c r="J95" s="64">
        <v>12540667.316917172</v>
      </c>
      <c r="K95" s="65">
        <v>17740722.699756637</v>
      </c>
      <c r="L95" s="51"/>
      <c r="M95" s="68">
        <v>0</v>
      </c>
      <c r="N95" s="65">
        <v>17740722.699756637</v>
      </c>
      <c r="O95" s="51"/>
      <c r="P95" s="70">
        <v>385640.43791768106</v>
      </c>
      <c r="Q95" s="70">
        <v>397634.71140114724</v>
      </c>
      <c r="R95" s="70">
        <v>410002.0334092261</v>
      </c>
      <c r="S95" s="70">
        <v>422754.00657895172</v>
      </c>
      <c r="T95" s="70">
        <v>404007.79732675152</v>
      </c>
      <c r="U95" s="70">
        <v>33667.316443895957</v>
      </c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</row>
    <row r="96" spans="2:72" ht="16.5">
      <c r="B96" s="144" t="s">
        <v>237</v>
      </c>
      <c r="C96" s="57"/>
      <c r="D96" s="61">
        <v>6916460.1024836954</v>
      </c>
      <c r="E96" s="48"/>
      <c r="F96" s="49">
        <v>2049</v>
      </c>
      <c r="G96" s="49">
        <v>28</v>
      </c>
      <c r="H96" s="50"/>
      <c r="I96" s="63">
        <v>4943427.8652934739</v>
      </c>
      <c r="J96" s="64">
        <v>11935084.279773649</v>
      </c>
      <c r="K96" s="65">
        <v>16878512.145067122</v>
      </c>
      <c r="L96" s="51"/>
      <c r="M96" s="68">
        <v>0</v>
      </c>
      <c r="N96" s="65">
        <v>16878512.145067122</v>
      </c>
      <c r="O96" s="51"/>
      <c r="P96" s="70">
        <v>379384.86145383236</v>
      </c>
      <c r="Q96" s="70">
        <v>391667.47433632007</v>
      </c>
      <c r="R96" s="70">
        <v>404347.73771715118</v>
      </c>
      <c r="S96" s="70">
        <v>417438.52556055016</v>
      </c>
      <c r="T96" s="70">
        <v>398209.64976696344</v>
      </c>
      <c r="U96" s="70">
        <v>33184.137480580284</v>
      </c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</row>
    <row r="97" spans="1:72" ht="16.5">
      <c r="B97" s="144" t="s">
        <v>239</v>
      </c>
      <c r="C97" s="57"/>
      <c r="D97" s="61">
        <v>56275865.817328244</v>
      </c>
      <c r="E97" s="48"/>
      <c r="F97" s="49">
        <v>2051</v>
      </c>
      <c r="G97" s="49">
        <v>30</v>
      </c>
      <c r="H97" s="50"/>
      <c r="I97" s="63">
        <v>42162374.511560671</v>
      </c>
      <c r="J97" s="64">
        <v>101737341.44758001</v>
      </c>
      <c r="K97" s="65">
        <v>143899715.95914069</v>
      </c>
      <c r="L97" s="51"/>
      <c r="M97" s="68">
        <v>0</v>
      </c>
      <c r="N97" s="65">
        <v>143899715.95914069</v>
      </c>
      <c r="O97" s="51"/>
      <c r="P97" s="70">
        <v>2937977.727114995</v>
      </c>
      <c r="Q97" s="70">
        <v>3031375.6478557591</v>
      </c>
      <c r="R97" s="70">
        <v>3127742.676060542</v>
      </c>
      <c r="S97" s="70">
        <v>3227173.1992602753</v>
      </c>
      <c r="T97" s="70">
        <v>3081067.3125728932</v>
      </c>
      <c r="U97" s="70">
        <v>256755.60938107444</v>
      </c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</row>
    <row r="98" spans="1:72" ht="16.5">
      <c r="B98" s="144" t="s">
        <v>240</v>
      </c>
      <c r="C98" s="57"/>
      <c r="D98" s="61">
        <v>42206899.362996176</v>
      </c>
      <c r="E98" s="48"/>
      <c r="F98" s="49">
        <v>2052</v>
      </c>
      <c r="G98" s="49">
        <v>30</v>
      </c>
      <c r="H98" s="50"/>
      <c r="I98" s="63">
        <v>32701288.322436433</v>
      </c>
      <c r="J98" s="64">
        <v>78911816.255929843</v>
      </c>
      <c r="K98" s="65">
        <v>111613104.57836628</v>
      </c>
      <c r="L98" s="51"/>
      <c r="M98" s="68">
        <v>0</v>
      </c>
      <c r="N98" s="65">
        <v>111613104.57836628</v>
      </c>
      <c r="O98" s="51"/>
      <c r="P98" s="70">
        <v>2236177.9899512338</v>
      </c>
      <c r="Q98" s="70">
        <v>2309851.6761208968</v>
      </c>
      <c r="R98" s="70">
        <v>2385952.6342063989</v>
      </c>
      <c r="S98" s="70">
        <v>2464560.8337227693</v>
      </c>
      <c r="T98" s="70">
        <v>2349135.7835003249</v>
      </c>
      <c r="U98" s="70">
        <v>195761.31529169375</v>
      </c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</row>
    <row r="99" spans="1:72" ht="16.5">
      <c r="B99" s="144" t="s">
        <v>241</v>
      </c>
      <c r="C99" s="57"/>
      <c r="D99" s="61">
        <v>70344832.271660298</v>
      </c>
      <c r="E99" s="48"/>
      <c r="F99" s="49">
        <v>2053</v>
      </c>
      <c r="G99" s="49">
        <v>30</v>
      </c>
      <c r="H99" s="50"/>
      <c r="I99" s="63">
        <v>56365583.039949901</v>
      </c>
      <c r="J99" s="64">
        <v>136023137.25276977</v>
      </c>
      <c r="K99" s="65">
        <v>192388720.29271966</v>
      </c>
      <c r="L99" s="51"/>
      <c r="M99" s="68">
        <v>0</v>
      </c>
      <c r="N99" s="65">
        <v>192388720.29271966</v>
      </c>
      <c r="O99" s="51"/>
      <c r="P99" s="70">
        <v>0</v>
      </c>
      <c r="Q99" s="70">
        <v>3782005.7047366356</v>
      </c>
      <c r="R99" s="70">
        <v>3910993.4910994796</v>
      </c>
      <c r="S99" s="70">
        <v>4044380.4905597414</v>
      </c>
      <c r="T99" s="70">
        <v>2934344.9215989644</v>
      </c>
      <c r="U99" s="70">
        <v>244528.74346658037</v>
      </c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</row>
    <row r="100" spans="1:72" ht="16.5">
      <c r="B100" s="144" t="s">
        <v>242</v>
      </c>
      <c r="C100" s="57"/>
      <c r="D100" s="61">
        <v>70344832.271660298</v>
      </c>
      <c r="E100" s="48"/>
      <c r="F100" s="49">
        <v>2054</v>
      </c>
      <c r="G100" s="49">
        <v>30</v>
      </c>
      <c r="H100" s="50"/>
      <c r="I100" s="63">
        <v>58295630.251187049</v>
      </c>
      <c r="J100" s="64">
        <v>140687705.50394198</v>
      </c>
      <c r="K100" s="65">
        <v>198983335.75512904</v>
      </c>
      <c r="L100" s="51"/>
      <c r="M100" s="68">
        <v>0</v>
      </c>
      <c r="N100" s="65">
        <v>198983335.75512904</v>
      </c>
      <c r="O100" s="51"/>
      <c r="P100" s="70">
        <v>0</v>
      </c>
      <c r="Q100" s="70">
        <v>0</v>
      </c>
      <c r="R100" s="70">
        <v>3837598.5647039064</v>
      </c>
      <c r="S100" s="70">
        <v>3972943.2353426386</v>
      </c>
      <c r="T100" s="70">
        <v>1952635.4500116361</v>
      </c>
      <c r="U100" s="70">
        <v>162719.620834303</v>
      </c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</row>
    <row r="101" spans="1:72" ht="16.5">
      <c r="B101" s="144" t="s">
        <v>243</v>
      </c>
      <c r="C101" s="57"/>
      <c r="D101" s="61">
        <v>49241382.59016221</v>
      </c>
      <c r="E101" s="48"/>
      <c r="F101" s="49">
        <v>2055</v>
      </c>
      <c r="G101" s="49">
        <v>30</v>
      </c>
      <c r="H101" s="50"/>
      <c r="I101" s="63">
        <v>42206311.651182592</v>
      </c>
      <c r="J101" s="64">
        <v>101863515.95685849</v>
      </c>
      <c r="K101" s="65">
        <v>144069827.60804108</v>
      </c>
      <c r="L101" s="51"/>
      <c r="M101" s="68">
        <v>0</v>
      </c>
      <c r="N101" s="65">
        <v>144069827.60804108</v>
      </c>
      <c r="O101" s="51"/>
      <c r="P101" s="70">
        <v>0</v>
      </c>
      <c r="Q101" s="70">
        <v>0</v>
      </c>
      <c r="R101" s="70">
        <v>0</v>
      </c>
      <c r="S101" s="70">
        <v>2725618.7144468972</v>
      </c>
      <c r="T101" s="70">
        <v>681404.67861172429</v>
      </c>
      <c r="U101" s="70">
        <v>56783.723217643688</v>
      </c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</row>
    <row r="102" spans="1:72" ht="16.5">
      <c r="B102" s="144" t="s">
        <v>244</v>
      </c>
      <c r="C102" s="57"/>
      <c r="D102" s="61">
        <v>5095345.889529299</v>
      </c>
      <c r="E102" s="48"/>
      <c r="F102" s="49">
        <v>2050</v>
      </c>
      <c r="G102" s="49">
        <v>29</v>
      </c>
      <c r="H102" s="50"/>
      <c r="I102" s="63">
        <v>3758157.6134923901</v>
      </c>
      <c r="J102" s="64">
        <v>9072819.2449726611</v>
      </c>
      <c r="K102" s="65">
        <v>12830976.858465051</v>
      </c>
      <c r="L102" s="51"/>
      <c r="M102" s="68">
        <v>0</v>
      </c>
      <c r="N102" s="65">
        <v>12830976.858465051</v>
      </c>
      <c r="O102" s="51"/>
      <c r="P102" s="70">
        <v>273480.60167802579</v>
      </c>
      <c r="Q102" s="70">
        <v>282330.0338397398</v>
      </c>
      <c r="R102" s="70">
        <v>291465.82067927835</v>
      </c>
      <c r="S102" s="70">
        <v>300897.22821507219</v>
      </c>
      <c r="T102" s="70">
        <v>287043.42110302905</v>
      </c>
      <c r="U102" s="70">
        <v>23920.285091919086</v>
      </c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</row>
    <row r="103" spans="1:72">
      <c r="B103" s="144" t="s">
        <v>11</v>
      </c>
      <c r="C103" s="57"/>
      <c r="D103" s="61">
        <v>336062.24178091018</v>
      </c>
      <c r="E103" s="48"/>
      <c r="F103" s="49">
        <v>2039</v>
      </c>
      <c r="G103" s="49">
        <v>18</v>
      </c>
      <c r="H103" s="50"/>
      <c r="I103" s="63">
        <v>218833.82203068389</v>
      </c>
      <c r="J103" s="64">
        <v>533819.84328660008</v>
      </c>
      <c r="K103" s="65">
        <v>752653.66531728394</v>
      </c>
      <c r="L103" s="51"/>
      <c r="M103" s="68">
        <v>285489.32132724603</v>
      </c>
      <c r="N103" s="65">
        <v>467164.34399003792</v>
      </c>
      <c r="O103" s="51"/>
      <c r="P103" s="70">
        <v>17265.190785524628</v>
      </c>
      <c r="Q103" s="70">
        <v>18056.167466505649</v>
      </c>
      <c r="R103" s="70">
        <v>18883.381459754328</v>
      </c>
      <c r="S103" s="70">
        <v>19748.492918890814</v>
      </c>
      <c r="T103" s="70">
        <v>18488.308157668853</v>
      </c>
      <c r="U103" s="70">
        <v>1540.6923464724043</v>
      </c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</row>
    <row r="104" spans="1:72" ht="16.5">
      <c r="B104" s="144" t="s">
        <v>245</v>
      </c>
      <c r="C104" s="57"/>
      <c r="D104" s="61">
        <v>7156786.0122801755</v>
      </c>
      <c r="E104" s="48"/>
      <c r="F104" s="49">
        <v>2049</v>
      </c>
      <c r="G104" s="49">
        <v>28</v>
      </c>
      <c r="H104" s="50"/>
      <c r="I104" s="63">
        <v>5064290.2386458069</v>
      </c>
      <c r="J104" s="64">
        <v>12222020.787748922</v>
      </c>
      <c r="K104" s="65">
        <v>17286311.026394729</v>
      </c>
      <c r="L104" s="51"/>
      <c r="M104" s="68">
        <v>0</v>
      </c>
      <c r="N104" s="65">
        <v>17286311.026394729</v>
      </c>
      <c r="O104" s="51"/>
      <c r="P104" s="70">
        <v>390775.06676942366</v>
      </c>
      <c r="Q104" s="70">
        <v>403278.30247274798</v>
      </c>
      <c r="R104" s="70">
        <v>416181.59159899229</v>
      </c>
      <c r="S104" s="70">
        <v>429497.73425406415</v>
      </c>
      <c r="T104" s="70">
        <v>409933.17377380701</v>
      </c>
      <c r="U104" s="70">
        <v>34161.097814483917</v>
      </c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</row>
    <row r="105" spans="1:72" ht="16.5">
      <c r="B105" s="144" t="s">
        <v>246</v>
      </c>
      <c r="C105" s="57"/>
      <c r="D105" s="61">
        <v>4594343.9411226586</v>
      </c>
      <c r="E105" s="48"/>
      <c r="F105" s="49">
        <v>2050</v>
      </c>
      <c r="G105" s="49">
        <v>29</v>
      </c>
      <c r="H105" s="50"/>
      <c r="I105" s="63">
        <v>3563006.5123935263</v>
      </c>
      <c r="J105" s="64">
        <v>8613903.0166380107</v>
      </c>
      <c r="K105" s="65">
        <v>12176909.529031537</v>
      </c>
      <c r="L105" s="51"/>
      <c r="M105" s="68">
        <v>0</v>
      </c>
      <c r="N105" s="65">
        <v>12176909.529031537</v>
      </c>
      <c r="O105" s="51"/>
      <c r="P105" s="70">
        <v>252198.93424069765</v>
      </c>
      <c r="Q105" s="70">
        <v>260819.62538872202</v>
      </c>
      <c r="R105" s="70">
        <v>269734.98993056297</v>
      </c>
      <c r="S105" s="70">
        <v>278955.10042392288</v>
      </c>
      <c r="T105" s="70">
        <v>265427.16249597643</v>
      </c>
      <c r="U105" s="70">
        <v>22118.930207998037</v>
      </c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</row>
    <row r="106" spans="1:72" ht="16.5">
      <c r="B106" s="144" t="s">
        <v>247</v>
      </c>
      <c r="C106" s="57"/>
      <c r="D106" s="61">
        <v>7034483.2271660306</v>
      </c>
      <c r="E106" s="48"/>
      <c r="F106" s="49">
        <v>2050</v>
      </c>
      <c r="G106" s="49">
        <v>29</v>
      </c>
      <c r="H106" s="50"/>
      <c r="I106" s="63">
        <v>5096577.5574360471</v>
      </c>
      <c r="J106" s="64">
        <v>12297359.232538529</v>
      </c>
      <c r="K106" s="65">
        <v>17393936.789974578</v>
      </c>
      <c r="L106" s="51"/>
      <c r="M106" s="68">
        <v>0</v>
      </c>
      <c r="N106" s="65">
        <v>17393936.789974578</v>
      </c>
      <c r="O106" s="51"/>
      <c r="P106" s="70">
        <v>374526.79348328407</v>
      </c>
      <c r="Q106" s="70">
        <v>386402.85796065017</v>
      </c>
      <c r="R106" s="70">
        <v>398655.50673031434</v>
      </c>
      <c r="S106" s="70">
        <v>411296.68109905167</v>
      </c>
      <c r="T106" s="70">
        <v>392720.45981832506</v>
      </c>
      <c r="U106" s="70">
        <v>32726.704984860422</v>
      </c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</row>
    <row r="107" spans="1:72" ht="16.5">
      <c r="B107" s="144" t="s">
        <v>248</v>
      </c>
      <c r="C107" s="57"/>
      <c r="D107" s="61">
        <v>5842353.9602551889</v>
      </c>
      <c r="E107" s="48"/>
      <c r="F107" s="49">
        <v>2050</v>
      </c>
      <c r="G107" s="49">
        <v>29</v>
      </c>
      <c r="H107" s="50"/>
      <c r="I107" s="63">
        <v>4316387.5151156019</v>
      </c>
      <c r="J107" s="64">
        <v>10420787.761739759</v>
      </c>
      <c r="K107" s="65">
        <v>14737175.276855361</v>
      </c>
      <c r="L107" s="51"/>
      <c r="M107" s="68">
        <v>0</v>
      </c>
      <c r="N107" s="65">
        <v>14737175.276855361</v>
      </c>
      <c r="O107" s="51"/>
      <c r="P107" s="70">
        <v>313810.51110665069</v>
      </c>
      <c r="Q107" s="70">
        <v>323984.00401150604</v>
      </c>
      <c r="R107" s="70">
        <v>334487.3136504158</v>
      </c>
      <c r="S107" s="70">
        <v>345331.1324255942</v>
      </c>
      <c r="T107" s="70">
        <v>329403.24029854167</v>
      </c>
      <c r="U107" s="70">
        <v>27450.270024878471</v>
      </c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</row>
    <row r="108" spans="1:72" ht="16.5">
      <c r="B108" s="144" t="s">
        <v>249</v>
      </c>
      <c r="C108" s="57"/>
      <c r="D108" s="61">
        <v>7034483.2271660306</v>
      </c>
      <c r="E108" s="48"/>
      <c r="F108" s="49">
        <v>2050</v>
      </c>
      <c r="G108" s="49">
        <v>29</v>
      </c>
      <c r="H108" s="50"/>
      <c r="I108" s="63">
        <v>5096577.5574360471</v>
      </c>
      <c r="J108" s="64">
        <v>12297359.232538529</v>
      </c>
      <c r="K108" s="65">
        <v>17393936.789974578</v>
      </c>
      <c r="L108" s="51"/>
      <c r="M108" s="68">
        <v>0</v>
      </c>
      <c r="N108" s="65">
        <v>17393936.789974578</v>
      </c>
      <c r="O108" s="51"/>
      <c r="P108" s="70">
        <v>374526.79348328407</v>
      </c>
      <c r="Q108" s="70">
        <v>386402.85796065017</v>
      </c>
      <c r="R108" s="70">
        <v>398655.50673031434</v>
      </c>
      <c r="S108" s="70">
        <v>411296.68109905167</v>
      </c>
      <c r="T108" s="70">
        <v>392720.45981832506</v>
      </c>
      <c r="U108" s="70">
        <v>32726.704984860422</v>
      </c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</row>
    <row r="109" spans="1:72" ht="16.5">
      <c r="B109" s="144" t="s">
        <v>250</v>
      </c>
      <c r="C109" s="57"/>
      <c r="D109" s="61">
        <v>6489430.7532197479</v>
      </c>
      <c r="E109" s="48"/>
      <c r="F109" s="49">
        <v>2048</v>
      </c>
      <c r="G109" s="49">
        <v>27</v>
      </c>
      <c r="H109" s="50"/>
      <c r="I109" s="63">
        <v>4443349.851830543</v>
      </c>
      <c r="J109" s="64">
        <v>10721967.805097334</v>
      </c>
      <c r="K109" s="65">
        <v>15165317.656927876</v>
      </c>
      <c r="L109" s="51"/>
      <c r="M109" s="68">
        <v>0</v>
      </c>
      <c r="N109" s="65">
        <v>15165317.656927876</v>
      </c>
      <c r="O109" s="51"/>
      <c r="P109" s="70">
        <v>362283.90472505183</v>
      </c>
      <c r="Q109" s="70">
        <v>373854.45057942602</v>
      </c>
      <c r="R109" s="70">
        <v>385794.53405228694</v>
      </c>
      <c r="S109" s="70">
        <v>398115.95735704747</v>
      </c>
      <c r="T109" s="70">
        <v>380012.21167845302</v>
      </c>
      <c r="U109" s="70">
        <v>31667.684306537751</v>
      </c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</row>
    <row r="110" spans="1:72" s="182" customFormat="1">
      <c r="A110" s="28"/>
      <c r="B110" s="171" t="s">
        <v>10</v>
      </c>
      <c r="C110" s="57"/>
      <c r="D110" s="183"/>
      <c r="E110" s="48"/>
      <c r="F110" s="173"/>
      <c r="G110" s="173"/>
      <c r="H110" s="50"/>
      <c r="I110" s="184"/>
      <c r="J110" s="185"/>
      <c r="K110" s="186"/>
      <c r="L110" s="51"/>
      <c r="M110" s="187"/>
      <c r="N110" s="186"/>
      <c r="O110" s="51"/>
      <c r="P110" s="188"/>
      <c r="Q110" s="188"/>
      <c r="R110" s="188"/>
      <c r="S110" s="188"/>
      <c r="T110" s="188"/>
      <c r="U110" s="188"/>
    </row>
    <row r="111" spans="1:72">
      <c r="B111" s="144" t="s">
        <v>75</v>
      </c>
      <c r="C111" s="57"/>
      <c r="D111" s="61">
        <v>3962350.172020054</v>
      </c>
      <c r="E111" s="48"/>
      <c r="F111" s="49">
        <v>2047</v>
      </c>
      <c r="G111" s="49">
        <v>26</v>
      </c>
      <c r="H111" s="50"/>
      <c r="I111" s="63">
        <v>2346249.1019493914</v>
      </c>
      <c r="J111" s="64">
        <v>5638432.5966663864</v>
      </c>
      <c r="K111" s="65">
        <v>7984681.6986157782</v>
      </c>
      <c r="L111" s="51"/>
      <c r="M111" s="68">
        <v>0</v>
      </c>
      <c r="N111" s="65">
        <v>7984681.6986157782</v>
      </c>
      <c r="O111" s="51"/>
      <c r="P111" s="70">
        <v>214856.66692593912</v>
      </c>
      <c r="Q111" s="70">
        <v>220725.67990180448</v>
      </c>
      <c r="R111" s="70">
        <v>226755.0105154872</v>
      </c>
      <c r="S111" s="70">
        <v>232949.03799482353</v>
      </c>
      <c r="T111" s="70">
        <v>223821.59883451357</v>
      </c>
      <c r="U111" s="70">
        <v>18651.79990287613</v>
      </c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</row>
    <row r="112" spans="1:72">
      <c r="B112" s="144" t="s">
        <v>169</v>
      </c>
      <c r="C112" s="57"/>
      <c r="D112" s="61">
        <v>808896.89126154571</v>
      </c>
      <c r="E112" s="48"/>
      <c r="F112" s="49">
        <v>2057</v>
      </c>
      <c r="G112" s="49">
        <v>36</v>
      </c>
      <c r="H112" s="50"/>
      <c r="I112" s="63">
        <v>1206458.7683590211</v>
      </c>
      <c r="J112" s="64">
        <v>2931743.3419807241</v>
      </c>
      <c r="K112" s="65">
        <v>4138202.1103397449</v>
      </c>
      <c r="L112" s="51"/>
      <c r="M112" s="68">
        <v>0</v>
      </c>
      <c r="N112" s="65">
        <v>4138202.1103397449</v>
      </c>
      <c r="O112" s="51"/>
      <c r="P112" s="70">
        <v>46638.445224939205</v>
      </c>
      <c r="Q112" s="70">
        <v>48801.845474273068</v>
      </c>
      <c r="R112" s="70">
        <v>51065.598568051988</v>
      </c>
      <c r="S112" s="70">
        <v>53434.359536426455</v>
      </c>
      <c r="T112" s="70">
        <v>49985.062200922679</v>
      </c>
      <c r="U112" s="70">
        <v>4165.4218500768902</v>
      </c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</row>
    <row r="113" spans="1:74">
      <c r="B113" s="144" t="s">
        <v>170</v>
      </c>
      <c r="C113" s="57"/>
      <c r="D113" s="61">
        <v>808896.89126154571</v>
      </c>
      <c r="E113" s="48"/>
      <c r="F113" s="49">
        <v>2057</v>
      </c>
      <c r="G113" s="49">
        <v>36</v>
      </c>
      <c r="H113" s="50"/>
      <c r="I113" s="63">
        <v>1206458.7683590211</v>
      </c>
      <c r="J113" s="64">
        <v>2931743.3419807241</v>
      </c>
      <c r="K113" s="65">
        <v>4138202.1103397449</v>
      </c>
      <c r="L113" s="51"/>
      <c r="M113" s="68">
        <v>0</v>
      </c>
      <c r="N113" s="65">
        <v>4138202.1103397449</v>
      </c>
      <c r="O113" s="51"/>
      <c r="P113" s="70">
        <v>46638.445224939205</v>
      </c>
      <c r="Q113" s="70">
        <v>48801.845474273068</v>
      </c>
      <c r="R113" s="70">
        <v>51065.598568051988</v>
      </c>
      <c r="S113" s="70">
        <v>53434.359536426455</v>
      </c>
      <c r="T113" s="70">
        <v>49985.062200922679</v>
      </c>
      <c r="U113" s="70">
        <v>4165.4218500768902</v>
      </c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</row>
    <row r="114" spans="1:74">
      <c r="B114" s="144" t="s">
        <v>76</v>
      </c>
      <c r="C114" s="57"/>
      <c r="D114" s="61">
        <v>1817878.2069391841</v>
      </c>
      <c r="E114" s="48"/>
      <c r="F114" s="49">
        <v>2047</v>
      </c>
      <c r="G114" s="49">
        <v>26</v>
      </c>
      <c r="H114" s="50"/>
      <c r="I114" s="63">
        <v>2321901.7458273331</v>
      </c>
      <c r="J114" s="64">
        <v>5702180.0499993162</v>
      </c>
      <c r="K114" s="65">
        <v>8024081.7958266493</v>
      </c>
      <c r="L114" s="51"/>
      <c r="M114" s="68">
        <v>0</v>
      </c>
      <c r="N114" s="65">
        <v>8024081.7958266493</v>
      </c>
      <c r="O114" s="51"/>
      <c r="P114" s="70">
        <v>138127.98183901605</v>
      </c>
      <c r="Q114" s="70">
        <v>146245.61124579323</v>
      </c>
      <c r="R114" s="70">
        <v>154840.30479488571</v>
      </c>
      <c r="S114" s="70">
        <v>163940.0990206656</v>
      </c>
      <c r="T114" s="70">
        <v>150788.49922509014</v>
      </c>
      <c r="U114" s="70">
        <v>12565.708268757511</v>
      </c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</row>
    <row r="115" spans="1:74" s="182" customFormat="1">
      <c r="A115" s="28"/>
      <c r="B115" s="171" t="s">
        <v>171</v>
      </c>
      <c r="C115" s="57"/>
      <c r="D115" s="183"/>
      <c r="E115" s="48"/>
      <c r="F115" s="173"/>
      <c r="G115" s="173"/>
      <c r="H115" s="50"/>
      <c r="I115" s="184"/>
      <c r="J115" s="185"/>
      <c r="K115" s="186"/>
      <c r="L115" s="51"/>
      <c r="M115" s="187"/>
      <c r="N115" s="186"/>
      <c r="O115" s="51"/>
      <c r="P115" s="188"/>
      <c r="Q115" s="188"/>
      <c r="R115" s="188"/>
      <c r="S115" s="188"/>
      <c r="T115" s="188"/>
      <c r="U115" s="188"/>
    </row>
    <row r="116" spans="1:74">
      <c r="B116" s="144" t="s">
        <v>77</v>
      </c>
      <c r="C116" s="57"/>
      <c r="D116" s="61">
        <v>10978712.503932603</v>
      </c>
      <c r="E116" s="48"/>
      <c r="F116" s="49">
        <v>2051</v>
      </c>
      <c r="G116" s="49">
        <v>30</v>
      </c>
      <c r="H116" s="50"/>
      <c r="I116" s="63">
        <v>7964660.5273415558</v>
      </c>
      <c r="J116" s="64">
        <v>19199818.102681197</v>
      </c>
      <c r="K116" s="65">
        <v>27164478.630022753</v>
      </c>
      <c r="L116" s="51"/>
      <c r="M116" s="68">
        <v>0</v>
      </c>
      <c r="N116" s="65">
        <v>27164478.630022753</v>
      </c>
      <c r="O116" s="51"/>
      <c r="P116" s="70">
        <v>564907.6658661766</v>
      </c>
      <c r="Q116" s="70">
        <v>582227.16828314692</v>
      </c>
      <c r="R116" s="70">
        <v>600077.66927226703</v>
      </c>
      <c r="S116" s="70">
        <v>618475.44871715247</v>
      </c>
      <c r="T116" s="70">
        <v>591421.98803468572</v>
      </c>
      <c r="U116" s="70">
        <v>49285.165669557144</v>
      </c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</row>
    <row r="117" spans="1:74">
      <c r="B117" s="144" t="s">
        <v>78</v>
      </c>
      <c r="C117" s="57"/>
      <c r="D117" s="61">
        <v>5104915.1203695582</v>
      </c>
      <c r="E117" s="48"/>
      <c r="F117" s="49">
        <v>2049</v>
      </c>
      <c r="G117" s="49">
        <v>28</v>
      </c>
      <c r="H117" s="50"/>
      <c r="I117" s="63">
        <v>4048407.6421721773</v>
      </c>
      <c r="J117" s="64">
        <v>9805615.3772259932</v>
      </c>
      <c r="K117" s="65">
        <v>13854023.019398171</v>
      </c>
      <c r="L117" s="51"/>
      <c r="M117" s="68">
        <v>0</v>
      </c>
      <c r="N117" s="65">
        <v>13854023.019398171</v>
      </c>
      <c r="O117" s="51"/>
      <c r="P117" s="70">
        <v>293427.34587498463</v>
      </c>
      <c r="Q117" s="70">
        <v>304078.59426944592</v>
      </c>
      <c r="R117" s="70">
        <v>315116.47701805102</v>
      </c>
      <c r="S117" s="70">
        <v>326555.02873141726</v>
      </c>
      <c r="T117" s="70">
        <v>309794.36147347477</v>
      </c>
      <c r="U117" s="70">
        <v>25816.196789456229</v>
      </c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</row>
    <row r="118" spans="1:74">
      <c r="B118" s="144" t="s">
        <v>79</v>
      </c>
      <c r="C118" s="57"/>
      <c r="D118" s="61">
        <v>5104915.1203695582</v>
      </c>
      <c r="E118" s="48"/>
      <c r="F118" s="49">
        <v>2049</v>
      </c>
      <c r="G118" s="49">
        <v>28</v>
      </c>
      <c r="H118" s="50"/>
      <c r="I118" s="63">
        <v>4048407.6421721773</v>
      </c>
      <c r="J118" s="64">
        <v>9805615.3772259932</v>
      </c>
      <c r="K118" s="65">
        <v>13854023.019398171</v>
      </c>
      <c r="L118" s="51"/>
      <c r="M118" s="68">
        <v>0</v>
      </c>
      <c r="N118" s="65">
        <v>13854023.019398171</v>
      </c>
      <c r="O118" s="51"/>
      <c r="P118" s="70">
        <v>293427.34587498463</v>
      </c>
      <c r="Q118" s="70">
        <v>304078.59426944592</v>
      </c>
      <c r="R118" s="70">
        <v>315116.47701805102</v>
      </c>
      <c r="S118" s="70">
        <v>326555.02873141726</v>
      </c>
      <c r="T118" s="70">
        <v>309794.36147347477</v>
      </c>
      <c r="U118" s="70">
        <v>25816.196789456229</v>
      </c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</row>
    <row r="119" spans="1:74">
      <c r="B119" s="145" t="s">
        <v>80</v>
      </c>
      <c r="C119" s="57"/>
      <c r="D119" s="155">
        <v>5104915.1203695582</v>
      </c>
      <c r="E119" s="48"/>
      <c r="F119" s="52">
        <v>2051</v>
      </c>
      <c r="G119" s="52">
        <v>30</v>
      </c>
      <c r="H119" s="50"/>
      <c r="I119" s="151">
        <v>4362202.7356456267</v>
      </c>
      <c r="J119" s="152">
        <v>10565365.860389914</v>
      </c>
      <c r="K119" s="153">
        <v>14927568.59603554</v>
      </c>
      <c r="L119" s="51"/>
      <c r="M119" s="162">
        <v>0</v>
      </c>
      <c r="N119" s="153">
        <v>14927568.59603554</v>
      </c>
      <c r="O119" s="51"/>
      <c r="P119" s="164">
        <v>282500.65937720018</v>
      </c>
      <c r="Q119" s="164">
        <v>292787.69287181372</v>
      </c>
      <c r="R119" s="164">
        <v>303449.32038809289</v>
      </c>
      <c r="S119" s="164">
        <v>314499.18246498815</v>
      </c>
      <c r="T119" s="164">
        <v>298309.21377552376</v>
      </c>
      <c r="U119" s="164">
        <v>24859.101147960315</v>
      </c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</row>
    <row r="120" spans="1:74">
      <c r="B120" s="42"/>
      <c r="C120" s="53"/>
      <c r="D120" s="62"/>
      <c r="E120" s="53"/>
      <c r="F120" s="41"/>
      <c r="G120" s="50"/>
      <c r="H120" s="50"/>
      <c r="I120" s="66"/>
      <c r="J120" s="66"/>
      <c r="K120" s="67"/>
      <c r="L120" s="51"/>
      <c r="M120" s="69"/>
      <c r="N120" s="67"/>
      <c r="O120" s="51"/>
      <c r="P120" s="67"/>
      <c r="Q120" s="66"/>
      <c r="R120" s="66"/>
      <c r="S120" s="66"/>
      <c r="T120" s="71"/>
      <c r="U120" s="71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</row>
    <row r="121" spans="1:74" ht="15.75" thickBot="1">
      <c r="B121" s="54" t="s">
        <v>14</v>
      </c>
      <c r="C121" s="193"/>
      <c r="D121" s="93">
        <f>SUM(D11:D119)</f>
        <v>964691632.45026958</v>
      </c>
      <c r="E121" s="194"/>
      <c r="F121" s="58"/>
      <c r="G121" s="58"/>
      <c r="H121" s="194"/>
      <c r="I121" s="93">
        <f>SUM(I11:I119)</f>
        <v>552186724.61020267</v>
      </c>
      <c r="J121" s="93">
        <f>SUM(J11:J119)</f>
        <v>1333249649.7409945</v>
      </c>
      <c r="K121" s="93">
        <f>SUM(K11:K119)</f>
        <v>2162451629.4827356</v>
      </c>
      <c r="L121" s="194"/>
      <c r="M121" s="93">
        <f>SUM(M11:M119)</f>
        <v>201277281.03479782</v>
      </c>
      <c r="N121" s="93">
        <f>SUM(N11:N119)</f>
        <v>1961174348.4479382</v>
      </c>
      <c r="O121" s="194"/>
      <c r="P121" s="93">
        <f t="shared" ref="P121:U121" si="0">SUM(P11:P119)</f>
        <v>34490897.77758234</v>
      </c>
      <c r="Q121" s="93">
        <f t="shared" si="0"/>
        <v>39366425.282582238</v>
      </c>
      <c r="R121" s="93">
        <f t="shared" si="0"/>
        <v>44461951.893256187</v>
      </c>
      <c r="S121" s="93">
        <f t="shared" si="0"/>
        <v>48621839.04947935</v>
      </c>
      <c r="T121" s="93">
        <f t="shared" si="0"/>
        <v>41735278.500725053</v>
      </c>
      <c r="U121" s="93">
        <f t="shared" si="0"/>
        <v>3477939.8750604191</v>
      </c>
    </row>
    <row r="122" spans="1:74" ht="15.75" thickTop="1">
      <c r="B122" s="122" t="s">
        <v>21</v>
      </c>
      <c r="K122" s="30"/>
      <c r="L122" s="197"/>
      <c r="M122" s="31"/>
      <c r="W122" s="38" t="s">
        <v>24</v>
      </c>
      <c r="X122" s="37">
        <f>K121-(I121+J121)</f>
        <v>277015255.13153839</v>
      </c>
    </row>
    <row r="123" spans="1:74" ht="16.5">
      <c r="B123" s="170" t="s">
        <v>268</v>
      </c>
      <c r="K123" s="30"/>
      <c r="M123" s="32"/>
      <c r="W123" s="23" t="s">
        <v>253</v>
      </c>
      <c r="X123" s="157">
        <v>166715255.13153771</v>
      </c>
    </row>
    <row r="124" spans="1:74" ht="16.5">
      <c r="B124" s="124" t="s">
        <v>97</v>
      </c>
      <c r="K124" s="30"/>
      <c r="W124" s="23" t="s">
        <v>255</v>
      </c>
      <c r="X124" s="159">
        <v>110300000</v>
      </c>
    </row>
    <row r="125" spans="1:74" ht="16.5">
      <c r="B125" s="124" t="s">
        <v>183</v>
      </c>
      <c r="K125" s="30"/>
      <c r="X125" s="158">
        <f>X122-X123-X124</f>
        <v>6.8545341491699219E-7</v>
      </c>
    </row>
    <row r="126" spans="1:74" ht="16.5">
      <c r="B126" s="124" t="s">
        <v>288</v>
      </c>
      <c r="D126" s="28"/>
      <c r="F126" s="28"/>
      <c r="G126" s="28"/>
      <c r="I126" s="28"/>
      <c r="J126" s="28"/>
      <c r="K126" s="28"/>
      <c r="M126" s="28"/>
      <c r="N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</row>
    <row r="127" spans="1:74">
      <c r="D127" s="28"/>
      <c r="F127" s="28"/>
      <c r="G127" s="28"/>
      <c r="I127" s="28"/>
      <c r="J127" s="28"/>
      <c r="K127" s="28"/>
      <c r="M127" s="28"/>
      <c r="N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</row>
    <row r="128" spans="1:74">
      <c r="D128" s="28"/>
      <c r="F128" s="28"/>
      <c r="G128" s="28"/>
      <c r="I128" s="28"/>
      <c r="J128" s="28"/>
      <c r="K128" s="28"/>
      <c r="M128" s="28"/>
      <c r="N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</row>
    <row r="129" spans="4:52">
      <c r="D129" s="28"/>
      <c r="F129" s="28"/>
      <c r="G129" s="28"/>
      <c r="I129" s="28"/>
      <c r="J129" s="28"/>
      <c r="K129" s="28"/>
      <c r="M129" s="28"/>
      <c r="N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</row>
    <row r="130" spans="4:52">
      <c r="D130" s="28"/>
      <c r="F130" s="28"/>
      <c r="G130" s="28"/>
      <c r="I130" s="28"/>
      <c r="J130" s="28"/>
      <c r="K130" s="28"/>
      <c r="M130" s="28"/>
      <c r="N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</row>
    <row r="131" spans="4:52">
      <c r="D131" s="28"/>
      <c r="F131" s="28"/>
      <c r="G131" s="28"/>
      <c r="I131" s="28"/>
      <c r="J131" s="28"/>
      <c r="K131" s="28"/>
      <c r="M131" s="28"/>
      <c r="N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</row>
    <row r="132" spans="4:52">
      <c r="D132" s="28"/>
      <c r="F132" s="28"/>
      <c r="G132" s="28"/>
      <c r="I132" s="28"/>
      <c r="J132" s="28"/>
      <c r="K132" s="28"/>
      <c r="M132" s="28"/>
      <c r="N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</row>
    <row r="133" spans="4:52">
      <c r="D133" s="28"/>
      <c r="F133" s="28"/>
      <c r="G133" s="28"/>
      <c r="I133" s="28"/>
      <c r="J133" s="28"/>
      <c r="K133" s="28"/>
      <c r="M133" s="28"/>
      <c r="N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</row>
    <row r="134" spans="4:52">
      <c r="D134" s="28"/>
      <c r="F134" s="28"/>
      <c r="G134" s="28"/>
      <c r="I134" s="28"/>
      <c r="J134" s="28"/>
      <c r="K134" s="28"/>
      <c r="M134" s="28"/>
      <c r="N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</row>
    <row r="135" spans="4:52">
      <c r="D135" s="28"/>
      <c r="F135" s="28"/>
      <c r="G135" s="28"/>
      <c r="I135" s="28"/>
      <c r="J135" s="28"/>
      <c r="K135" s="28"/>
      <c r="M135" s="28"/>
      <c r="N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</row>
    <row r="136" spans="4:52">
      <c r="D136" s="28"/>
      <c r="F136" s="28"/>
      <c r="G136" s="28"/>
      <c r="I136" s="28"/>
      <c r="J136" s="28"/>
      <c r="K136" s="28"/>
      <c r="M136" s="28"/>
      <c r="N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</row>
    <row r="137" spans="4:52">
      <c r="D137" s="28"/>
      <c r="F137" s="28"/>
      <c r="G137" s="28"/>
      <c r="I137" s="28"/>
      <c r="J137" s="28"/>
      <c r="K137" s="28"/>
      <c r="M137" s="28"/>
      <c r="N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</row>
    <row r="138" spans="4:52">
      <c r="D138" s="28"/>
      <c r="F138" s="28"/>
      <c r="G138" s="28"/>
      <c r="I138" s="28"/>
      <c r="J138" s="28"/>
      <c r="K138" s="28"/>
      <c r="M138" s="28"/>
      <c r="N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</row>
    <row r="139" spans="4:52">
      <c r="D139" s="28"/>
      <c r="F139" s="28"/>
      <c r="G139" s="28"/>
      <c r="I139" s="28"/>
      <c r="J139" s="28"/>
      <c r="K139" s="28"/>
      <c r="M139" s="28"/>
      <c r="N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</row>
    <row r="140" spans="4:52">
      <c r="D140" s="28"/>
      <c r="F140" s="28"/>
      <c r="G140" s="28"/>
      <c r="I140" s="28"/>
      <c r="J140" s="28"/>
      <c r="K140" s="28"/>
      <c r="M140" s="28"/>
      <c r="N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</row>
    <row r="141" spans="4:52">
      <c r="D141" s="28"/>
      <c r="F141" s="28"/>
      <c r="G141" s="28"/>
      <c r="I141" s="28"/>
      <c r="J141" s="28"/>
      <c r="K141" s="28"/>
      <c r="M141" s="28"/>
      <c r="N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</row>
    <row r="142" spans="4:52">
      <c r="D142" s="28"/>
      <c r="F142" s="28"/>
      <c r="G142" s="28"/>
      <c r="I142" s="28"/>
      <c r="J142" s="28"/>
      <c r="K142" s="28"/>
      <c r="M142" s="28"/>
      <c r="N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</row>
    <row r="143" spans="4:52">
      <c r="D143" s="28"/>
      <c r="F143" s="28"/>
      <c r="G143" s="28"/>
      <c r="I143" s="28"/>
      <c r="J143" s="28"/>
      <c r="K143" s="28"/>
      <c r="M143" s="28"/>
      <c r="N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</row>
    <row r="144" spans="4:52">
      <c r="D144" s="28"/>
      <c r="F144" s="28"/>
      <c r="G144" s="28"/>
      <c r="I144" s="28"/>
      <c r="J144" s="28"/>
      <c r="K144" s="28"/>
      <c r="M144" s="28"/>
      <c r="N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</row>
    <row r="145" spans="4:52">
      <c r="D145" s="28"/>
      <c r="F145" s="28"/>
      <c r="G145" s="28"/>
      <c r="I145" s="28"/>
      <c r="J145" s="28"/>
      <c r="K145" s="28"/>
      <c r="M145" s="28"/>
      <c r="N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</row>
    <row r="146" spans="4:52">
      <c r="D146" s="28"/>
      <c r="F146" s="28"/>
      <c r="G146" s="28"/>
      <c r="I146" s="28"/>
      <c r="J146" s="28"/>
      <c r="K146" s="28"/>
      <c r="M146" s="28"/>
      <c r="N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</row>
    <row r="147" spans="4:52">
      <c r="D147" s="28"/>
      <c r="F147" s="28"/>
      <c r="G147" s="28"/>
      <c r="I147" s="28"/>
      <c r="J147" s="28"/>
      <c r="K147" s="28"/>
      <c r="M147" s="28"/>
      <c r="N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</row>
    <row r="148" spans="4:52">
      <c r="D148" s="28"/>
      <c r="F148" s="28"/>
      <c r="G148" s="28"/>
      <c r="I148" s="28"/>
      <c r="J148" s="28"/>
      <c r="K148" s="28"/>
      <c r="M148" s="28"/>
      <c r="N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</row>
    <row r="149" spans="4:52">
      <c r="D149" s="28"/>
      <c r="F149" s="28"/>
      <c r="G149" s="28"/>
      <c r="I149" s="28"/>
      <c r="J149" s="28"/>
      <c r="K149" s="28"/>
      <c r="M149" s="28"/>
      <c r="N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</row>
    <row r="150" spans="4:52">
      <c r="D150" s="28"/>
      <c r="F150" s="28"/>
      <c r="G150" s="28"/>
      <c r="I150" s="28"/>
      <c r="J150" s="28"/>
      <c r="K150" s="28"/>
      <c r="M150" s="28"/>
      <c r="N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</row>
    <row r="151" spans="4:52">
      <c r="D151" s="28"/>
      <c r="F151" s="28"/>
      <c r="G151" s="28"/>
      <c r="I151" s="28"/>
      <c r="J151" s="28"/>
      <c r="K151" s="28"/>
      <c r="M151" s="28"/>
      <c r="N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</row>
    <row r="152" spans="4:52">
      <c r="D152" s="28"/>
      <c r="F152" s="28"/>
      <c r="G152" s="28"/>
      <c r="I152" s="28"/>
      <c r="J152" s="28"/>
      <c r="K152" s="28"/>
      <c r="M152" s="28"/>
      <c r="N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</row>
    <row r="153" spans="4:52">
      <c r="D153" s="28"/>
      <c r="F153" s="28"/>
      <c r="G153" s="28"/>
      <c r="I153" s="28"/>
      <c r="J153" s="28"/>
      <c r="K153" s="28"/>
      <c r="M153" s="28"/>
      <c r="N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</row>
    <row r="154" spans="4:52">
      <c r="D154" s="28"/>
      <c r="F154" s="28"/>
      <c r="G154" s="28"/>
      <c r="I154" s="28"/>
      <c r="J154" s="28"/>
      <c r="K154" s="28"/>
      <c r="M154" s="28"/>
      <c r="N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</row>
    <row r="155" spans="4:52">
      <c r="D155" s="28"/>
      <c r="F155" s="28"/>
      <c r="G155" s="28"/>
      <c r="I155" s="28"/>
      <c r="J155" s="28"/>
      <c r="K155" s="28"/>
      <c r="M155" s="28"/>
      <c r="N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</row>
    <row r="156" spans="4:52">
      <c r="D156" s="28"/>
      <c r="F156" s="28"/>
      <c r="G156" s="28"/>
      <c r="I156" s="28"/>
      <c r="J156" s="28"/>
      <c r="K156" s="28"/>
      <c r="M156" s="28"/>
      <c r="N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</row>
    <row r="157" spans="4:52">
      <c r="D157" s="28"/>
      <c r="F157" s="28"/>
      <c r="G157" s="28"/>
      <c r="I157" s="28"/>
      <c r="J157" s="28"/>
      <c r="K157" s="28"/>
      <c r="M157" s="28"/>
      <c r="N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</row>
    <row r="158" spans="4:52">
      <c r="D158" s="28"/>
      <c r="F158" s="28"/>
      <c r="G158" s="28"/>
      <c r="I158" s="28"/>
      <c r="J158" s="28"/>
      <c r="K158" s="28"/>
      <c r="M158" s="28"/>
      <c r="N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</row>
    <row r="159" spans="4:52">
      <c r="D159" s="28"/>
      <c r="F159" s="28"/>
      <c r="G159" s="28"/>
      <c r="I159" s="28"/>
      <c r="J159" s="28"/>
      <c r="K159" s="28"/>
      <c r="M159" s="28"/>
      <c r="N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</row>
    <row r="160" spans="4:52">
      <c r="D160" s="28"/>
      <c r="F160" s="28"/>
      <c r="G160" s="28"/>
      <c r="I160" s="28"/>
      <c r="J160" s="28"/>
      <c r="K160" s="28"/>
      <c r="M160" s="28"/>
      <c r="N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</row>
    <row r="161" spans="4:52">
      <c r="D161" s="28"/>
      <c r="F161" s="28"/>
      <c r="G161" s="28"/>
      <c r="I161" s="28"/>
      <c r="J161" s="28"/>
      <c r="K161" s="28"/>
      <c r="M161" s="28"/>
      <c r="N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</row>
    <row r="162" spans="4:52">
      <c r="D162" s="28"/>
      <c r="F162" s="28"/>
      <c r="G162" s="28"/>
      <c r="I162" s="28"/>
      <c r="J162" s="28"/>
      <c r="K162" s="28"/>
      <c r="M162" s="28"/>
      <c r="N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</row>
    <row r="163" spans="4:52">
      <c r="D163" s="28"/>
      <c r="F163" s="28"/>
      <c r="G163" s="28"/>
      <c r="I163" s="28"/>
      <c r="J163" s="28"/>
      <c r="K163" s="28"/>
      <c r="M163" s="28"/>
      <c r="N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</row>
    <row r="164" spans="4:52">
      <c r="D164" s="28"/>
      <c r="F164" s="28"/>
      <c r="G164" s="28"/>
      <c r="I164" s="28"/>
      <c r="J164" s="28"/>
      <c r="K164" s="28"/>
      <c r="M164" s="28"/>
      <c r="N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</row>
    <row r="165" spans="4:52">
      <c r="D165" s="28"/>
      <c r="F165" s="28"/>
      <c r="G165" s="28"/>
      <c r="I165" s="28"/>
      <c r="J165" s="28"/>
      <c r="K165" s="28"/>
      <c r="M165" s="28"/>
      <c r="N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</row>
    <row r="166" spans="4:52">
      <c r="D166" s="28"/>
      <c r="F166" s="28"/>
      <c r="G166" s="28"/>
      <c r="I166" s="28"/>
      <c r="J166" s="28"/>
      <c r="K166" s="28"/>
      <c r="M166" s="28"/>
      <c r="N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</row>
    <row r="167" spans="4:52">
      <c r="D167" s="28"/>
      <c r="F167" s="28"/>
      <c r="G167" s="28"/>
      <c r="I167" s="28"/>
      <c r="J167" s="28"/>
      <c r="K167" s="28"/>
      <c r="M167" s="28"/>
      <c r="N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</row>
    <row r="168" spans="4:52">
      <c r="D168" s="28"/>
      <c r="F168" s="28"/>
      <c r="G168" s="28"/>
      <c r="I168" s="28"/>
      <c r="J168" s="28"/>
      <c r="K168" s="28"/>
      <c r="M168" s="28"/>
      <c r="N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</row>
    <row r="169" spans="4:52">
      <c r="D169" s="28"/>
      <c r="F169" s="28"/>
      <c r="G169" s="28"/>
      <c r="I169" s="28"/>
      <c r="J169" s="28"/>
      <c r="K169" s="28"/>
      <c r="M169" s="28"/>
      <c r="N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</row>
    <row r="170" spans="4:52">
      <c r="D170" s="28"/>
      <c r="F170" s="28"/>
      <c r="G170" s="28"/>
      <c r="I170" s="28"/>
      <c r="J170" s="28"/>
      <c r="K170" s="28"/>
      <c r="M170" s="28"/>
      <c r="N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</row>
    <row r="171" spans="4:52">
      <c r="D171" s="28"/>
      <c r="F171" s="28"/>
      <c r="G171" s="28"/>
      <c r="I171" s="28"/>
      <c r="J171" s="28"/>
      <c r="K171" s="28"/>
      <c r="M171" s="28"/>
      <c r="N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</row>
    <row r="172" spans="4:52">
      <c r="D172" s="28"/>
      <c r="F172" s="28"/>
      <c r="G172" s="28"/>
      <c r="I172" s="28"/>
      <c r="J172" s="28"/>
      <c r="K172" s="28"/>
      <c r="M172" s="28"/>
      <c r="N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</row>
    <row r="173" spans="4:52">
      <c r="D173" s="28"/>
      <c r="F173" s="28"/>
      <c r="G173" s="28"/>
      <c r="I173" s="28"/>
      <c r="J173" s="28"/>
      <c r="K173" s="28"/>
      <c r="M173" s="28"/>
      <c r="N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</row>
    <row r="174" spans="4:52">
      <c r="D174" s="28"/>
      <c r="F174" s="28"/>
      <c r="G174" s="28"/>
      <c r="I174" s="28"/>
      <c r="J174" s="28"/>
      <c r="K174" s="28"/>
      <c r="M174" s="28"/>
      <c r="N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</row>
    <row r="175" spans="4:52">
      <c r="D175" s="28"/>
      <c r="F175" s="28"/>
      <c r="G175" s="28"/>
      <c r="I175" s="28"/>
      <c r="J175" s="28"/>
      <c r="K175" s="28"/>
      <c r="M175" s="28"/>
      <c r="N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</row>
    <row r="176" spans="4:52">
      <c r="D176" s="28"/>
      <c r="F176" s="28"/>
      <c r="G176" s="28"/>
      <c r="I176" s="28"/>
      <c r="J176" s="28"/>
      <c r="K176" s="28"/>
      <c r="M176" s="28"/>
      <c r="N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</row>
    <row r="177" spans="4:52">
      <c r="D177" s="28"/>
      <c r="F177" s="28"/>
      <c r="G177" s="28"/>
      <c r="I177" s="28"/>
      <c r="J177" s="28"/>
      <c r="K177" s="28"/>
      <c r="M177" s="28"/>
      <c r="N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</row>
    <row r="178" spans="4:52">
      <c r="D178" s="28"/>
      <c r="F178" s="28"/>
      <c r="G178" s="28"/>
      <c r="I178" s="28"/>
      <c r="J178" s="28"/>
      <c r="K178" s="28"/>
      <c r="M178" s="28"/>
      <c r="N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</row>
    <row r="179" spans="4:52">
      <c r="D179" s="28"/>
      <c r="F179" s="28"/>
      <c r="G179" s="28"/>
      <c r="I179" s="28"/>
      <c r="J179" s="28"/>
      <c r="K179" s="28"/>
      <c r="M179" s="28"/>
      <c r="N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</row>
    <row r="180" spans="4:52">
      <c r="D180" s="28"/>
      <c r="F180" s="28"/>
      <c r="G180" s="28"/>
      <c r="I180" s="28"/>
      <c r="J180" s="28"/>
      <c r="K180" s="28"/>
      <c r="M180" s="28"/>
      <c r="N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</row>
    <row r="181" spans="4:52">
      <c r="D181" s="28"/>
      <c r="F181" s="28"/>
      <c r="G181" s="28"/>
      <c r="I181" s="28"/>
      <c r="J181" s="28"/>
      <c r="K181" s="28"/>
      <c r="M181" s="28"/>
      <c r="N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</row>
    <row r="182" spans="4:52">
      <c r="D182" s="28"/>
      <c r="F182" s="28"/>
      <c r="G182" s="28"/>
      <c r="I182" s="28"/>
      <c r="J182" s="28"/>
      <c r="K182" s="28"/>
      <c r="M182" s="28"/>
      <c r="N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</row>
    <row r="183" spans="4:52">
      <c r="D183" s="28"/>
      <c r="F183" s="28"/>
      <c r="G183" s="28"/>
      <c r="I183" s="28"/>
      <c r="J183" s="28"/>
      <c r="K183" s="28"/>
      <c r="M183" s="28"/>
      <c r="N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</row>
    <row r="184" spans="4:52">
      <c r="D184" s="28"/>
      <c r="F184" s="28"/>
      <c r="G184" s="28"/>
      <c r="I184" s="28"/>
      <c r="J184" s="28"/>
      <c r="K184" s="28"/>
      <c r="M184" s="28"/>
      <c r="N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</row>
    <row r="185" spans="4:52">
      <c r="D185" s="28"/>
      <c r="F185" s="28"/>
      <c r="G185" s="28"/>
      <c r="I185" s="28"/>
      <c r="J185" s="28"/>
      <c r="K185" s="28"/>
      <c r="M185" s="28"/>
      <c r="N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</row>
    <row r="186" spans="4:52">
      <c r="D186" s="28"/>
      <c r="F186" s="28"/>
      <c r="G186" s="28"/>
      <c r="I186" s="28"/>
      <c r="J186" s="28"/>
      <c r="K186" s="28"/>
      <c r="M186" s="28"/>
      <c r="N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</row>
    <row r="187" spans="4:52">
      <c r="D187" s="28"/>
      <c r="F187" s="28"/>
      <c r="G187" s="28"/>
      <c r="I187" s="28"/>
      <c r="J187" s="28"/>
      <c r="K187" s="28"/>
      <c r="M187" s="28"/>
      <c r="N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</row>
    <row r="188" spans="4:52">
      <c r="D188" s="28"/>
      <c r="F188" s="28"/>
      <c r="G188" s="28"/>
      <c r="I188" s="28"/>
      <c r="J188" s="28"/>
      <c r="K188" s="28"/>
      <c r="M188" s="28"/>
      <c r="N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</row>
    <row r="189" spans="4:52">
      <c r="D189" s="28"/>
      <c r="F189" s="28"/>
      <c r="G189" s="28"/>
      <c r="I189" s="28"/>
      <c r="J189" s="28"/>
      <c r="K189" s="28"/>
      <c r="M189" s="28"/>
      <c r="N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</row>
    <row r="190" spans="4:52">
      <c r="D190" s="28"/>
      <c r="F190" s="28"/>
      <c r="G190" s="28"/>
      <c r="I190" s="28"/>
      <c r="J190" s="28"/>
      <c r="K190" s="28"/>
      <c r="M190" s="28"/>
      <c r="N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</row>
    <row r="191" spans="4:52">
      <c r="D191" s="28"/>
      <c r="F191" s="28"/>
      <c r="G191" s="28"/>
      <c r="I191" s="28"/>
      <c r="J191" s="28"/>
      <c r="K191" s="28"/>
      <c r="M191" s="28"/>
      <c r="N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</row>
    <row r="192" spans="4:52">
      <c r="D192" s="28"/>
      <c r="F192" s="28"/>
      <c r="G192" s="28"/>
      <c r="I192" s="28"/>
      <c r="J192" s="28"/>
      <c r="K192" s="28"/>
      <c r="M192" s="28"/>
      <c r="N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</row>
    <row r="193" spans="4:52">
      <c r="D193" s="28"/>
      <c r="F193" s="28"/>
      <c r="G193" s="28"/>
      <c r="I193" s="28"/>
      <c r="J193" s="28"/>
      <c r="K193" s="28"/>
      <c r="M193" s="28"/>
      <c r="N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</row>
    <row r="194" spans="4:52">
      <c r="D194" s="28"/>
      <c r="F194" s="28"/>
      <c r="G194" s="28"/>
      <c r="I194" s="28"/>
      <c r="J194" s="28"/>
      <c r="K194" s="28"/>
      <c r="M194" s="28"/>
      <c r="N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</row>
    <row r="195" spans="4:52">
      <c r="D195" s="28"/>
      <c r="F195" s="28"/>
      <c r="G195" s="28"/>
      <c r="I195" s="28"/>
      <c r="J195" s="28"/>
      <c r="K195" s="28"/>
      <c r="M195" s="28"/>
      <c r="N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</row>
    <row r="196" spans="4:52">
      <c r="D196" s="28"/>
      <c r="F196" s="28"/>
      <c r="G196" s="28"/>
      <c r="I196" s="28"/>
      <c r="J196" s="28"/>
      <c r="K196" s="28"/>
      <c r="M196" s="28"/>
      <c r="N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</row>
    <row r="197" spans="4:52">
      <c r="D197" s="28"/>
      <c r="F197" s="28"/>
      <c r="G197" s="28"/>
      <c r="I197" s="28"/>
      <c r="J197" s="28"/>
      <c r="K197" s="28"/>
      <c r="M197" s="28"/>
      <c r="N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</row>
    <row r="198" spans="4:52">
      <c r="D198" s="28"/>
      <c r="F198" s="28"/>
      <c r="G198" s="28"/>
      <c r="I198" s="28"/>
      <c r="J198" s="28"/>
      <c r="K198" s="28"/>
      <c r="M198" s="28"/>
      <c r="N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</row>
    <row r="199" spans="4:52">
      <c r="D199" s="28"/>
      <c r="F199" s="28"/>
      <c r="G199" s="28"/>
      <c r="I199" s="28"/>
      <c r="J199" s="28"/>
      <c r="K199" s="28"/>
      <c r="M199" s="28"/>
      <c r="N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</row>
    <row r="200" spans="4:52">
      <c r="D200" s="28"/>
      <c r="F200" s="28"/>
      <c r="G200" s="28"/>
      <c r="I200" s="28"/>
      <c r="J200" s="28"/>
      <c r="K200" s="28"/>
      <c r="M200" s="28"/>
      <c r="N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</row>
    <row r="201" spans="4:52">
      <c r="D201" s="28"/>
      <c r="F201" s="28"/>
      <c r="G201" s="28"/>
      <c r="I201" s="28"/>
      <c r="J201" s="28"/>
      <c r="K201" s="28"/>
      <c r="M201" s="28"/>
      <c r="N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</row>
    <row r="202" spans="4:52">
      <c r="D202" s="28"/>
      <c r="F202" s="28"/>
      <c r="G202" s="28"/>
      <c r="I202" s="28"/>
      <c r="J202" s="28"/>
      <c r="K202" s="28"/>
      <c r="M202" s="28"/>
      <c r="N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</row>
    <row r="203" spans="4:52">
      <c r="D203" s="28"/>
      <c r="F203" s="28"/>
      <c r="G203" s="28"/>
      <c r="I203" s="28"/>
      <c r="J203" s="28"/>
      <c r="K203" s="28"/>
      <c r="M203" s="28"/>
      <c r="N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</row>
    <row r="204" spans="4:52">
      <c r="D204" s="28"/>
      <c r="F204" s="28"/>
      <c r="G204" s="28"/>
      <c r="I204" s="28"/>
      <c r="J204" s="28"/>
      <c r="K204" s="28"/>
      <c r="M204" s="28"/>
      <c r="N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</row>
    <row r="205" spans="4:52">
      <c r="D205" s="28"/>
      <c r="F205" s="28"/>
      <c r="G205" s="28"/>
      <c r="I205" s="28"/>
      <c r="J205" s="28"/>
      <c r="K205" s="28"/>
      <c r="M205" s="28"/>
      <c r="N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</row>
    <row r="206" spans="4:52">
      <c r="D206" s="28"/>
      <c r="F206" s="28"/>
      <c r="G206" s="28"/>
      <c r="I206" s="28"/>
      <c r="J206" s="28"/>
      <c r="K206" s="28"/>
      <c r="M206" s="28"/>
      <c r="N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</row>
    <row r="207" spans="4:52">
      <c r="D207" s="28"/>
      <c r="F207" s="28"/>
      <c r="G207" s="28"/>
      <c r="I207" s="28"/>
      <c r="J207" s="28"/>
      <c r="K207" s="28"/>
      <c r="M207" s="28"/>
      <c r="N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</row>
    <row r="208" spans="4:52">
      <c r="D208" s="28"/>
      <c r="F208" s="28"/>
      <c r="G208" s="28"/>
      <c r="I208" s="28"/>
      <c r="J208" s="28"/>
      <c r="K208" s="28"/>
      <c r="M208" s="28"/>
      <c r="N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</row>
  </sheetData>
  <autoFilter ref="B10:U119" xr:uid="{FA0A3856-FB1A-4613-8A9C-C4D93A1E82D4}"/>
  <mergeCells count="4">
    <mergeCell ref="F8:G8"/>
    <mergeCell ref="I8:K8"/>
    <mergeCell ref="M8:N8"/>
    <mergeCell ref="P8:U8"/>
  </mergeCells>
  <pageMargins left="0.25" right="0.25" top="0.75" bottom="0.75" header="0.3" footer="0.3"/>
  <pageSetup scale="50" fitToHeight="2" orientation="landscape" r:id="rId1"/>
  <headerFooter scaleWithDoc="0">
    <oddHeader xml:space="preserve">&amp;L&amp;"Times New Roman,Bold"&amp;14Section 5.2&amp;"Times New Roman,Regular"
&amp;"Times New Roman,Italic"&amp;12Annual Accrual Calculation - Separate Ratemaking </oddHeader>
  </headerFooter>
  <rowBreaks count="1" manualBreakCount="1">
    <brk id="65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V133"/>
  <sheetViews>
    <sheetView view="pageBreakPreview" zoomScale="85" zoomScaleNormal="100" zoomScaleSheetLayoutView="85" zoomScalePageLayoutView="80" workbookViewId="0"/>
  </sheetViews>
  <sheetFormatPr defaultColWidth="9.140625" defaultRowHeight="15"/>
  <cols>
    <col min="1" max="1" width="9.140625" style="28"/>
    <col min="2" max="2" width="30.140625" style="23" customWidth="1"/>
    <col min="3" max="3" width="2.5703125" style="28" customWidth="1"/>
    <col min="4" max="4" width="22.5703125" style="23" customWidth="1"/>
    <col min="5" max="5" width="2.5703125" style="28" customWidth="1"/>
    <col min="6" max="6" width="17.85546875" style="23" bestFit="1" customWidth="1"/>
    <col min="7" max="7" width="19.5703125" style="23" bestFit="1" customWidth="1"/>
    <col min="8" max="8" width="2" style="28" customWidth="1"/>
    <col min="9" max="9" width="16" style="23" customWidth="1"/>
    <col min="10" max="10" width="15.5703125" style="23" customWidth="1"/>
    <col min="11" max="11" width="16.5703125" style="23" customWidth="1"/>
    <col min="12" max="12" width="1.5703125" style="28" customWidth="1"/>
    <col min="13" max="13" width="15.42578125" style="23" customWidth="1"/>
    <col min="14" max="14" width="15.5703125" style="23" customWidth="1"/>
    <col min="15" max="15" width="2.42578125" style="28" customWidth="1"/>
    <col min="16" max="18" width="12.5703125" style="23" bestFit="1" customWidth="1"/>
    <col min="19" max="19" width="11.5703125" style="23" bestFit="1" customWidth="1"/>
    <col min="20" max="20" width="12.5703125" style="23" bestFit="1" customWidth="1"/>
    <col min="21" max="21" width="12.5703125" style="23" customWidth="1"/>
    <col min="22" max="22" width="12.42578125" style="23" customWidth="1"/>
    <col min="23" max="23" width="13.85546875" style="23" customWidth="1"/>
    <col min="24" max="24" width="18.42578125" style="23" customWidth="1"/>
    <col min="25" max="28" width="9.140625" style="23"/>
    <col min="29" max="39" width="9.5703125" style="23" bestFit="1" customWidth="1"/>
    <col min="40" max="16384" width="9.140625" style="23"/>
  </cols>
  <sheetData>
    <row r="1" spans="1:74" ht="22.7" customHeight="1">
      <c r="A1" s="273" t="s">
        <v>301</v>
      </c>
    </row>
    <row r="2" spans="1:74" ht="22.7" customHeight="1">
      <c r="A2" s="273" t="s">
        <v>294</v>
      </c>
    </row>
    <row r="3" spans="1:74" ht="22.7" customHeight="1"/>
    <row r="4" spans="1:74" ht="22.7" customHeight="1"/>
    <row r="5" spans="1:74" ht="22.7" customHeight="1"/>
    <row r="6" spans="1:74" ht="22.7" customHeight="1"/>
    <row r="7" spans="1:74" ht="22.7" customHeight="1"/>
    <row r="8" spans="1:74">
      <c r="B8" s="228" t="s">
        <v>263</v>
      </c>
      <c r="C8" s="190"/>
      <c r="D8" s="40"/>
      <c r="E8" s="190"/>
      <c r="F8" s="264" t="s">
        <v>42</v>
      </c>
      <c r="G8" s="265"/>
      <c r="H8" s="49"/>
      <c r="I8" s="264" t="s">
        <v>45</v>
      </c>
      <c r="J8" s="266"/>
      <c r="K8" s="265"/>
      <c r="L8" s="50"/>
      <c r="M8" s="264" t="s">
        <v>46</v>
      </c>
      <c r="N8" s="265"/>
      <c r="O8" s="191"/>
      <c r="P8" s="267" t="s">
        <v>15</v>
      </c>
      <c r="Q8" s="268"/>
      <c r="R8" s="268"/>
      <c r="S8" s="268"/>
      <c r="T8" s="268"/>
      <c r="U8" s="269"/>
    </row>
    <row r="9" spans="1:74">
      <c r="B9" s="39"/>
      <c r="C9" s="191"/>
      <c r="D9" s="42"/>
      <c r="E9" s="191"/>
      <c r="F9" s="41"/>
      <c r="G9" s="41"/>
      <c r="H9" s="50"/>
      <c r="I9" s="43"/>
      <c r="J9" s="43"/>
      <c r="K9" s="41"/>
      <c r="L9" s="50"/>
      <c r="M9" s="42"/>
      <c r="N9" s="42"/>
      <c r="O9" s="191"/>
      <c r="P9" s="42"/>
      <c r="Q9" s="42"/>
      <c r="R9" s="42"/>
      <c r="S9" s="42"/>
      <c r="T9" s="42"/>
      <c r="U9" s="42"/>
    </row>
    <row r="10" spans="1:74" s="24" customFormat="1" ht="25.5">
      <c r="A10" s="226"/>
      <c r="B10" s="44" t="s">
        <v>0</v>
      </c>
      <c r="C10" s="56"/>
      <c r="D10" s="46" t="s">
        <v>259</v>
      </c>
      <c r="E10" s="45"/>
      <c r="F10" s="156" t="s">
        <v>251</v>
      </c>
      <c r="G10" s="156" t="s">
        <v>252</v>
      </c>
      <c r="H10" s="195"/>
      <c r="I10" s="47" t="s">
        <v>47</v>
      </c>
      <c r="J10" s="47" t="s">
        <v>48</v>
      </c>
      <c r="K10" s="47" t="s">
        <v>256</v>
      </c>
      <c r="L10" s="196"/>
      <c r="M10" s="160" t="s">
        <v>257</v>
      </c>
      <c r="N10" s="156" t="s">
        <v>258</v>
      </c>
      <c r="O10" s="198"/>
      <c r="P10" s="44">
        <v>2022</v>
      </c>
      <c r="Q10" s="44">
        <v>2023</v>
      </c>
      <c r="R10" s="44">
        <v>2024</v>
      </c>
      <c r="S10" s="44">
        <v>2025</v>
      </c>
      <c r="T10" s="47" t="s">
        <v>49</v>
      </c>
      <c r="U10" s="47" t="s">
        <v>50</v>
      </c>
      <c r="V10" s="25"/>
      <c r="W10" s="25"/>
      <c r="X10" s="25"/>
    </row>
    <row r="11" spans="1:74" s="182" customFormat="1">
      <c r="A11" s="28"/>
      <c r="B11" s="189" t="s">
        <v>89</v>
      </c>
      <c r="C11" s="57"/>
      <c r="D11" s="172"/>
      <c r="E11" s="48"/>
      <c r="F11" s="173"/>
      <c r="G11" s="173"/>
      <c r="H11" s="50"/>
      <c r="I11" s="174"/>
      <c r="J11" s="175"/>
      <c r="K11" s="176"/>
      <c r="L11" s="51"/>
      <c r="M11" s="177"/>
      <c r="N11" s="178"/>
      <c r="O11" s="51"/>
      <c r="P11" s="179"/>
      <c r="Q11" s="179"/>
      <c r="R11" s="179"/>
      <c r="S11" s="179"/>
      <c r="T11" s="179"/>
      <c r="U11" s="179"/>
      <c r="V11" s="180"/>
      <c r="W11" s="180"/>
      <c r="X11" s="180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</row>
    <row r="12" spans="1:74">
      <c r="B12" s="144" t="s">
        <v>146</v>
      </c>
      <c r="C12" s="57"/>
      <c r="D12" s="88">
        <v>16746637</v>
      </c>
      <c r="E12" s="48"/>
      <c r="F12" s="49">
        <v>2022</v>
      </c>
      <c r="G12" s="49">
        <v>1</v>
      </c>
      <c r="H12" s="50"/>
      <c r="I12" s="89">
        <v>5023991.0999999996</v>
      </c>
      <c r="J12" s="90">
        <v>11722645.899999999</v>
      </c>
      <c r="K12" s="91">
        <v>16746636.999999998</v>
      </c>
      <c r="L12" s="51"/>
      <c r="M12" s="199">
        <v>16746637</v>
      </c>
      <c r="N12" s="91">
        <v>0</v>
      </c>
      <c r="O12" s="51"/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  <c r="V12" s="26"/>
      <c r="W12" s="26"/>
      <c r="X12" s="26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</row>
    <row r="13" spans="1:74">
      <c r="B13" s="144" t="s">
        <v>147</v>
      </c>
      <c r="C13" s="57"/>
      <c r="D13" s="61">
        <v>1939733.2099376183</v>
      </c>
      <c r="E13" s="48"/>
      <c r="F13" s="49">
        <v>2026</v>
      </c>
      <c r="G13" s="49">
        <v>5</v>
      </c>
      <c r="H13" s="50"/>
      <c r="I13" s="63">
        <v>653110.81660007616</v>
      </c>
      <c r="J13" s="64">
        <v>1568696.5021083537</v>
      </c>
      <c r="K13" s="65">
        <v>2221807.31870843</v>
      </c>
      <c r="L13" s="51"/>
      <c r="M13" s="200">
        <v>2056000.80238691</v>
      </c>
      <c r="N13" s="65">
        <v>165806.51632152009</v>
      </c>
      <c r="O13" s="51"/>
      <c r="P13" s="70">
        <v>31385.254866996434</v>
      </c>
      <c r="Q13" s="70">
        <v>32249.169734591473</v>
      </c>
      <c r="R13" s="70">
        <v>33136.864842353898</v>
      </c>
      <c r="S13" s="70">
        <v>34048.99476846453</v>
      </c>
      <c r="T13" s="70">
        <v>32705.071053101583</v>
      </c>
      <c r="U13" s="70">
        <v>2725.4225877584654</v>
      </c>
      <c r="V13" s="26"/>
      <c r="W13" s="26"/>
      <c r="X13" s="26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</row>
    <row r="14" spans="1:74" s="182" customFormat="1">
      <c r="A14" s="28"/>
      <c r="B14" s="144" t="s">
        <v>148</v>
      </c>
      <c r="C14" s="57"/>
      <c r="D14" s="61">
        <v>23315369.829920441</v>
      </c>
      <c r="E14" s="48"/>
      <c r="F14" s="49">
        <v>2062</v>
      </c>
      <c r="G14" s="49">
        <v>41</v>
      </c>
      <c r="H14" s="50"/>
      <c r="I14" s="63">
        <v>23596641.05874395</v>
      </c>
      <c r="J14" s="64">
        <v>56886323.759668574</v>
      </c>
      <c r="K14" s="65">
        <v>80482964.818412527</v>
      </c>
      <c r="L14" s="51"/>
      <c r="M14" s="200">
        <v>0</v>
      </c>
      <c r="N14" s="65">
        <v>80482964.818412527</v>
      </c>
      <c r="O14" s="51"/>
      <c r="P14" s="70">
        <v>1007020.89351449</v>
      </c>
      <c r="Q14" s="70">
        <v>1037915.3535801799</v>
      </c>
      <c r="R14" s="70">
        <v>1069757.6268133002</v>
      </c>
      <c r="S14" s="70">
        <v>1102576.7912362032</v>
      </c>
      <c r="T14" s="70">
        <v>1054317.6662860434</v>
      </c>
      <c r="U14" s="70">
        <v>87859.805523836942</v>
      </c>
      <c r="V14" s="26"/>
      <c r="W14" s="26"/>
      <c r="X14" s="26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</row>
    <row r="15" spans="1:74">
      <c r="B15" s="144" t="s">
        <v>149</v>
      </c>
      <c r="C15" s="57"/>
      <c r="D15" s="61">
        <v>2516185.8758674599</v>
      </c>
      <c r="E15" s="48"/>
      <c r="F15" s="49">
        <v>2024</v>
      </c>
      <c r="G15" s="49">
        <v>3</v>
      </c>
      <c r="H15" s="50"/>
      <c r="I15" s="63">
        <v>787459.13838588877</v>
      </c>
      <c r="J15" s="64">
        <v>1891829.0871851952</v>
      </c>
      <c r="K15" s="65">
        <v>2679288.2255710838</v>
      </c>
      <c r="L15" s="51"/>
      <c r="M15" s="200">
        <v>2555628.7690062602</v>
      </c>
      <c r="N15" s="65">
        <v>123659.45656482363</v>
      </c>
      <c r="O15" s="51"/>
      <c r="P15" s="70">
        <v>40359.928864842659</v>
      </c>
      <c r="Q15" s="70">
        <v>41213.797277869846</v>
      </c>
      <c r="R15" s="70">
        <v>42085.730422111184</v>
      </c>
      <c r="S15" s="70">
        <v>0</v>
      </c>
      <c r="T15" s="70">
        <v>30914.864141205922</v>
      </c>
      <c r="U15" s="70">
        <v>2576.2386784338269</v>
      </c>
      <c r="V15" s="26"/>
      <c r="W15" s="26"/>
      <c r="X15" s="26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</row>
    <row r="16" spans="1:74" s="182" customFormat="1">
      <c r="A16" s="28"/>
      <c r="B16" s="144" t="s">
        <v>150</v>
      </c>
      <c r="C16" s="57"/>
      <c r="D16" s="61">
        <v>2518436.1286326116</v>
      </c>
      <c r="E16" s="48"/>
      <c r="F16" s="49">
        <v>2026</v>
      </c>
      <c r="G16" s="49">
        <v>5</v>
      </c>
      <c r="H16" s="50"/>
      <c r="I16" s="63">
        <v>841687.41305044119</v>
      </c>
      <c r="J16" s="64">
        <v>2039529.1617048881</v>
      </c>
      <c r="K16" s="65">
        <v>2881216.5747553292</v>
      </c>
      <c r="L16" s="51"/>
      <c r="M16" s="200">
        <v>2659584.53054338</v>
      </c>
      <c r="N16" s="65">
        <v>221632.04421194922</v>
      </c>
      <c r="O16" s="51"/>
      <c r="P16" s="70">
        <v>41972.999266416286</v>
      </c>
      <c r="Q16" s="70">
        <v>43118.038545500531</v>
      </c>
      <c r="R16" s="70">
        <v>44294.314928760337</v>
      </c>
      <c r="S16" s="70">
        <v>45502.680576200255</v>
      </c>
      <c r="T16" s="70">
        <v>43722.008329219352</v>
      </c>
      <c r="U16" s="70">
        <v>3643.5006941016127</v>
      </c>
      <c r="V16" s="26"/>
      <c r="W16" s="26"/>
      <c r="X16" s="26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</row>
    <row r="17" spans="1:74">
      <c r="B17" s="144" t="s">
        <v>151</v>
      </c>
      <c r="C17" s="192"/>
      <c r="D17" s="61">
        <v>7102376.2025314905</v>
      </c>
      <c r="E17" s="192"/>
      <c r="F17" s="49">
        <v>2035</v>
      </c>
      <c r="G17" s="49">
        <v>14</v>
      </c>
      <c r="H17" s="192"/>
      <c r="I17" s="201">
        <v>3333555.3437082446</v>
      </c>
      <c r="J17" s="202">
        <v>8050212.7498490764</v>
      </c>
      <c r="K17" s="203">
        <v>11383768.093557321</v>
      </c>
      <c r="L17" s="192"/>
      <c r="M17" s="63">
        <v>8931879.5810988192</v>
      </c>
      <c r="N17" s="65">
        <v>2451888.5124585014</v>
      </c>
      <c r="O17" s="192"/>
      <c r="P17" s="70">
        <v>139395.71393262999</v>
      </c>
      <c r="Q17" s="70">
        <v>144172.98002201691</v>
      </c>
      <c r="R17" s="70">
        <v>149113.96901682857</v>
      </c>
      <c r="S17" s="70">
        <v>154224.29190654287</v>
      </c>
      <c r="T17" s="70">
        <v>146726.73871950459</v>
      </c>
      <c r="U17" s="70">
        <v>12227.228226625382</v>
      </c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</row>
    <row r="18" spans="1:74">
      <c r="B18" s="144" t="s">
        <v>152</v>
      </c>
      <c r="C18" s="191"/>
      <c r="D18" s="61">
        <v>8025435.7221681979</v>
      </c>
      <c r="E18" s="191"/>
      <c r="F18" s="49">
        <v>2038</v>
      </c>
      <c r="G18" s="49">
        <v>17</v>
      </c>
      <c r="H18" s="191"/>
      <c r="I18" s="63">
        <v>4401932.9682772001</v>
      </c>
      <c r="J18" s="64">
        <v>10661482.770250952</v>
      </c>
      <c r="K18" s="203">
        <v>15063415.738528151</v>
      </c>
      <c r="L18" s="191"/>
      <c r="M18" s="63">
        <v>7409616.1527474402</v>
      </c>
      <c r="N18" s="65">
        <v>7653799.5857807109</v>
      </c>
      <c r="O18" s="191"/>
      <c r="P18" s="70">
        <v>329319.67304830893</v>
      </c>
      <c r="Q18" s="70">
        <v>341745.85400409997</v>
      </c>
      <c r="R18" s="70">
        <v>354640.91060195875</v>
      </c>
      <c r="S18" s="70">
        <v>368022.53487200348</v>
      </c>
      <c r="T18" s="70">
        <v>348432.24313159275</v>
      </c>
      <c r="U18" s="70">
        <v>29036.020260966063</v>
      </c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</row>
    <row r="19" spans="1:74" s="182" customFormat="1" ht="16.5">
      <c r="A19" s="28"/>
      <c r="B19" s="144" t="s">
        <v>196</v>
      </c>
      <c r="C19" s="57"/>
      <c r="D19" s="61">
        <v>1293106.3685451066</v>
      </c>
      <c r="E19" s="48"/>
      <c r="F19" s="49">
        <v>2062</v>
      </c>
      <c r="G19" s="49">
        <v>40</v>
      </c>
      <c r="H19" s="50"/>
      <c r="I19" s="63">
        <v>2300529.0551111321</v>
      </c>
      <c r="J19" s="64">
        <v>5596056.3993162112</v>
      </c>
      <c r="K19" s="65">
        <v>7896585.4544273429</v>
      </c>
      <c r="L19" s="51"/>
      <c r="M19" s="200">
        <v>0</v>
      </c>
      <c r="N19" s="65">
        <v>7896585.4544273429</v>
      </c>
      <c r="O19" s="51"/>
      <c r="P19" s="70">
        <v>71553.504206057172</v>
      </c>
      <c r="Q19" s="70">
        <v>74864.518315162917</v>
      </c>
      <c r="R19" s="70">
        <v>78328.743850492145</v>
      </c>
      <c r="S19" s="70">
        <v>81953.270404644543</v>
      </c>
      <c r="T19" s="70">
        <v>76675.009194089187</v>
      </c>
      <c r="U19" s="70">
        <v>6389.5840995074323</v>
      </c>
      <c r="V19" s="26"/>
      <c r="W19" s="26"/>
      <c r="X19" s="26"/>
      <c r="Y19" s="27"/>
      <c r="Z19" s="27"/>
      <c r="AA19" s="27"/>
      <c r="AB19" s="27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</row>
    <row r="20" spans="1:74" s="182" customFormat="1">
      <c r="A20" s="28"/>
      <c r="B20" s="171" t="s">
        <v>90</v>
      </c>
      <c r="C20" s="57"/>
      <c r="D20" s="183"/>
      <c r="E20" s="48"/>
      <c r="F20" s="173"/>
      <c r="G20" s="173"/>
      <c r="H20" s="50"/>
      <c r="I20" s="184"/>
      <c r="J20" s="185"/>
      <c r="K20" s="186"/>
      <c r="L20" s="51"/>
      <c r="M20" s="187"/>
      <c r="N20" s="186"/>
      <c r="O20" s="51"/>
      <c r="P20" s="188"/>
      <c r="Q20" s="188"/>
      <c r="R20" s="188"/>
      <c r="S20" s="188"/>
      <c r="T20" s="188"/>
      <c r="U20" s="188"/>
      <c r="V20" s="180"/>
      <c r="W20" s="180"/>
      <c r="X20" s="180"/>
      <c r="Y20" s="181"/>
      <c r="Z20" s="181"/>
      <c r="AA20" s="181"/>
      <c r="AB20" s="181"/>
    </row>
    <row r="21" spans="1:74" ht="16.5">
      <c r="B21" s="144" t="s">
        <v>199</v>
      </c>
      <c r="C21" s="57"/>
      <c r="D21" s="61">
        <v>19237400</v>
      </c>
      <c r="E21" s="48"/>
      <c r="F21" s="49" t="s">
        <v>51</v>
      </c>
      <c r="G21" s="49">
        <v>0</v>
      </c>
      <c r="H21" s="50"/>
      <c r="I21" s="63">
        <v>0</v>
      </c>
      <c r="J21" s="64">
        <v>0</v>
      </c>
      <c r="K21" s="65">
        <v>19237400</v>
      </c>
      <c r="L21" s="51"/>
      <c r="M21" s="200">
        <v>19237400</v>
      </c>
      <c r="N21" s="65">
        <v>0</v>
      </c>
      <c r="O21" s="51"/>
      <c r="P21" s="70">
        <v>0</v>
      </c>
      <c r="Q21" s="70">
        <v>0</v>
      </c>
      <c r="R21" s="70">
        <v>0</v>
      </c>
      <c r="S21" s="70">
        <v>0</v>
      </c>
      <c r="T21" s="70">
        <v>0</v>
      </c>
      <c r="U21" s="70">
        <v>0</v>
      </c>
      <c r="V21" s="26"/>
      <c r="W21" s="26"/>
      <c r="X21" s="26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</row>
    <row r="22" spans="1:74" ht="16.5">
      <c r="B22" s="144" t="s">
        <v>200</v>
      </c>
      <c r="C22" s="57"/>
      <c r="D22" s="61">
        <v>2274520.2100055451</v>
      </c>
      <c r="E22" s="48"/>
      <c r="F22" s="49">
        <v>2046</v>
      </c>
      <c r="G22" s="49">
        <v>25</v>
      </c>
      <c r="H22" s="50"/>
      <c r="I22" s="63">
        <v>1392379.2045172651</v>
      </c>
      <c r="J22" s="64">
        <v>3352338.7760537164</v>
      </c>
      <c r="K22" s="65">
        <v>4744717.9805709813</v>
      </c>
      <c r="L22" s="51"/>
      <c r="M22" s="200">
        <v>0</v>
      </c>
      <c r="N22" s="65">
        <v>4744717.9805709813</v>
      </c>
      <c r="O22" s="51"/>
      <c r="P22" s="70">
        <v>130398.67069572139</v>
      </c>
      <c r="Q22" s="70">
        <v>134290.71566913504</v>
      </c>
      <c r="R22" s="70">
        <v>138298.92757886986</v>
      </c>
      <c r="S22" s="70">
        <v>142426.77369141078</v>
      </c>
      <c r="T22" s="70">
        <v>136353.77190878429</v>
      </c>
      <c r="U22" s="70">
        <v>11362.814325732024</v>
      </c>
      <c r="V22" s="26"/>
      <c r="W22" s="26"/>
      <c r="X22" s="26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</row>
    <row r="23" spans="1:74" ht="16.5">
      <c r="B23" s="144" t="s">
        <v>201</v>
      </c>
      <c r="C23" s="57"/>
      <c r="D23" s="61">
        <v>4862636.1879218444</v>
      </c>
      <c r="E23" s="48"/>
      <c r="F23" s="49">
        <v>2046</v>
      </c>
      <c r="G23" s="49">
        <v>25</v>
      </c>
      <c r="H23" s="50"/>
      <c r="I23" s="63">
        <v>2948821.3281228952</v>
      </c>
      <c r="J23" s="64">
        <v>7097287.5341486316</v>
      </c>
      <c r="K23" s="65">
        <v>10046108.862271527</v>
      </c>
      <c r="L23" s="51"/>
      <c r="M23" s="200">
        <v>0</v>
      </c>
      <c r="N23" s="65">
        <v>10046108.862271527</v>
      </c>
      <c r="O23" s="51"/>
      <c r="P23" s="70">
        <v>277540.69263977226</v>
      </c>
      <c r="Q23" s="70">
        <v>285714.12534414185</v>
      </c>
      <c r="R23" s="70">
        <v>294128.26149829192</v>
      </c>
      <c r="S23" s="70">
        <v>302790.18969679857</v>
      </c>
      <c r="T23" s="70">
        <v>290043.31729475118</v>
      </c>
      <c r="U23" s="70">
        <v>24170.276441229264</v>
      </c>
      <c r="V23" s="26"/>
      <c r="W23" s="26"/>
      <c r="X23" s="26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</row>
    <row r="24" spans="1:74" s="182" customFormat="1" ht="16.5">
      <c r="A24" s="28"/>
      <c r="B24" s="144" t="s">
        <v>202</v>
      </c>
      <c r="C24" s="57"/>
      <c r="D24" s="61">
        <v>2787484.5786721101</v>
      </c>
      <c r="E24" s="48"/>
      <c r="F24" s="49">
        <v>2046</v>
      </c>
      <c r="G24" s="49">
        <v>25</v>
      </c>
      <c r="H24" s="50"/>
      <c r="I24" s="63">
        <v>1968041.6993125924</v>
      </c>
      <c r="J24" s="64">
        <v>4766742.6152538229</v>
      </c>
      <c r="K24" s="65">
        <v>6734784.3145664148</v>
      </c>
      <c r="L24" s="51"/>
      <c r="M24" s="200">
        <v>0</v>
      </c>
      <c r="N24" s="65">
        <v>6734784.3145664148</v>
      </c>
      <c r="O24" s="51"/>
      <c r="P24" s="70">
        <v>170813.17439944297</v>
      </c>
      <c r="Q24" s="70">
        <v>176948.06281292543</v>
      </c>
      <c r="R24" s="70">
        <v>183303.29052973277</v>
      </c>
      <c r="S24" s="70">
        <v>189886.77120783518</v>
      </c>
      <c r="T24" s="70">
        <v>180237.82473748407</v>
      </c>
      <c r="U24" s="70">
        <v>15019.818728123673</v>
      </c>
      <c r="V24" s="26"/>
      <c r="W24" s="26"/>
      <c r="X24" s="26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1:74" ht="16.5">
      <c r="B25" s="144" t="s">
        <v>203</v>
      </c>
      <c r="C25" s="57"/>
      <c r="D25" s="61">
        <v>2792475.3574199802</v>
      </c>
      <c r="E25" s="48"/>
      <c r="F25" s="49">
        <v>2046</v>
      </c>
      <c r="G25" s="49">
        <v>25</v>
      </c>
      <c r="H25" s="50"/>
      <c r="I25" s="63">
        <v>1971307.6182124491</v>
      </c>
      <c r="J25" s="64">
        <v>4774668.2981387181</v>
      </c>
      <c r="K25" s="65">
        <v>6745975.9163511675</v>
      </c>
      <c r="L25" s="51"/>
      <c r="M25" s="200">
        <v>0</v>
      </c>
      <c r="N25" s="65">
        <v>6745975.9163511675</v>
      </c>
      <c r="O25" s="51"/>
      <c r="P25" s="70">
        <v>171109.16615410271</v>
      </c>
      <c r="Q25" s="70">
        <v>177253.77467305906</v>
      </c>
      <c r="R25" s="70">
        <v>183619.03889795946</v>
      </c>
      <c r="S25" s="70">
        <v>190212.8826762574</v>
      </c>
      <c r="T25" s="70">
        <v>180548.71560034467</v>
      </c>
      <c r="U25" s="70">
        <v>15045.726300028722</v>
      </c>
      <c r="V25" s="26"/>
      <c r="W25" s="26"/>
      <c r="X25" s="26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</row>
    <row r="26" spans="1:74" s="182" customFormat="1">
      <c r="A26" s="28"/>
      <c r="B26" s="171" t="s">
        <v>91</v>
      </c>
      <c r="C26" s="57"/>
      <c r="D26" s="183"/>
      <c r="E26" s="48"/>
      <c r="F26" s="173"/>
      <c r="G26" s="173"/>
      <c r="H26" s="50"/>
      <c r="I26" s="184"/>
      <c r="J26" s="185"/>
      <c r="K26" s="186"/>
      <c r="L26" s="51"/>
      <c r="M26" s="187"/>
      <c r="N26" s="186"/>
      <c r="O26" s="51"/>
      <c r="P26" s="188"/>
      <c r="Q26" s="188"/>
      <c r="R26" s="188"/>
      <c r="S26" s="188"/>
      <c r="T26" s="188"/>
      <c r="U26" s="188"/>
      <c r="V26" s="180"/>
      <c r="W26" s="180"/>
      <c r="X26" s="180"/>
    </row>
    <row r="27" spans="1:74" s="29" customFormat="1">
      <c r="A27" s="28"/>
      <c r="B27" s="144" t="s">
        <v>159</v>
      </c>
      <c r="C27" s="57"/>
      <c r="D27" s="61">
        <v>45983.267740201685</v>
      </c>
      <c r="E27" s="48"/>
      <c r="F27" s="49">
        <v>2025</v>
      </c>
      <c r="G27" s="49">
        <v>4</v>
      </c>
      <c r="H27" s="50"/>
      <c r="I27" s="63">
        <v>15061.848446464952</v>
      </c>
      <c r="J27" s="64">
        <v>36129.436981180901</v>
      </c>
      <c r="K27" s="65">
        <v>51191.285427645853</v>
      </c>
      <c r="L27" s="51"/>
      <c r="M27" s="200">
        <v>43607.391290216801</v>
      </c>
      <c r="N27" s="65">
        <v>7583.8941374290516</v>
      </c>
      <c r="O27" s="51"/>
      <c r="P27" s="70">
        <v>1820.3857429083441</v>
      </c>
      <c r="Q27" s="70">
        <v>1869.8745754517302</v>
      </c>
      <c r="R27" s="70">
        <v>1920.7088066591348</v>
      </c>
      <c r="S27" s="70">
        <v>1972.9250124098446</v>
      </c>
      <c r="T27" s="70">
        <v>1895.9735343572634</v>
      </c>
      <c r="U27" s="70">
        <v>157.99779452977194</v>
      </c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</row>
    <row r="28" spans="1:74">
      <c r="B28" s="144" t="s">
        <v>160</v>
      </c>
      <c r="C28" s="57"/>
      <c r="D28" s="61">
        <v>3885.1661598886712</v>
      </c>
      <c r="E28" s="48"/>
      <c r="F28" s="49">
        <v>2025</v>
      </c>
      <c r="G28" s="49">
        <v>4</v>
      </c>
      <c r="H28" s="50"/>
      <c r="I28" s="63">
        <v>-554.66940335373511</v>
      </c>
      <c r="J28" s="64">
        <v>2211.9255946243238</v>
      </c>
      <c r="K28" s="65">
        <v>1657.2561912705887</v>
      </c>
      <c r="L28" s="51"/>
      <c r="M28" s="200">
        <v>1411.7367555267999</v>
      </c>
      <c r="N28" s="65">
        <v>245.51943574378879</v>
      </c>
      <c r="O28" s="51"/>
      <c r="P28" s="70">
        <v>82.138516091321833</v>
      </c>
      <c r="Q28" s="70">
        <v>66.380705811981215</v>
      </c>
      <c r="R28" s="70">
        <v>53.645942412664859</v>
      </c>
      <c r="S28" s="70">
        <v>43.354271427820784</v>
      </c>
      <c r="T28" s="70">
        <v>61.379858935947169</v>
      </c>
      <c r="U28" s="70">
        <v>5.1149882446622641</v>
      </c>
      <c r="V28" s="26"/>
      <c r="W28" s="26"/>
      <c r="X28" s="26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</row>
    <row r="29" spans="1:74">
      <c r="B29" s="144" t="s">
        <v>161</v>
      </c>
      <c r="C29" s="57"/>
      <c r="D29" s="61">
        <v>3885.1661598886712</v>
      </c>
      <c r="E29" s="48"/>
      <c r="F29" s="49">
        <v>2025</v>
      </c>
      <c r="G29" s="49">
        <v>4</v>
      </c>
      <c r="H29" s="50"/>
      <c r="I29" s="63">
        <v>-554.66940335373511</v>
      </c>
      <c r="J29" s="64">
        <v>2211.9255946243238</v>
      </c>
      <c r="K29" s="65">
        <v>1657.2561912705887</v>
      </c>
      <c r="L29" s="51"/>
      <c r="M29" s="200">
        <v>1411.7367555267999</v>
      </c>
      <c r="N29" s="65">
        <v>245.51943574378879</v>
      </c>
      <c r="O29" s="51"/>
      <c r="P29" s="70">
        <v>82.138516091321833</v>
      </c>
      <c r="Q29" s="70">
        <v>66.380705811981215</v>
      </c>
      <c r="R29" s="70">
        <v>53.645942412664859</v>
      </c>
      <c r="S29" s="70">
        <v>43.354271427820784</v>
      </c>
      <c r="T29" s="70">
        <v>61.379858935947169</v>
      </c>
      <c r="U29" s="70">
        <v>5.1149882446622641</v>
      </c>
      <c r="V29" s="26"/>
      <c r="W29" s="26"/>
      <c r="X29" s="26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</row>
    <row r="30" spans="1:74">
      <c r="B30" s="144" t="s">
        <v>162</v>
      </c>
      <c r="C30" s="57"/>
      <c r="D30" s="61">
        <v>3885.1661598886712</v>
      </c>
      <c r="E30" s="48"/>
      <c r="F30" s="49">
        <v>2025</v>
      </c>
      <c r="G30" s="49">
        <v>4</v>
      </c>
      <c r="H30" s="50"/>
      <c r="I30" s="63">
        <v>-554.66940335373511</v>
      </c>
      <c r="J30" s="64">
        <v>2211.9255946243238</v>
      </c>
      <c r="K30" s="65">
        <v>1657.2561912705887</v>
      </c>
      <c r="L30" s="51"/>
      <c r="M30" s="200">
        <v>1411.7367555267999</v>
      </c>
      <c r="N30" s="65">
        <v>245.51943574378879</v>
      </c>
      <c r="O30" s="51"/>
      <c r="P30" s="70">
        <v>82.138516091321833</v>
      </c>
      <c r="Q30" s="70">
        <v>66.380705811981215</v>
      </c>
      <c r="R30" s="70">
        <v>53.645942412664859</v>
      </c>
      <c r="S30" s="70">
        <v>43.354271427820784</v>
      </c>
      <c r="T30" s="70">
        <v>61.379858935947169</v>
      </c>
      <c r="U30" s="70">
        <v>5.1149882446622641</v>
      </c>
      <c r="V30" s="26"/>
      <c r="W30" s="26"/>
      <c r="X30" s="26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</row>
    <row r="31" spans="1:74" s="182" customFormat="1">
      <c r="A31" s="28"/>
      <c r="B31" s="171" t="s">
        <v>92</v>
      </c>
      <c r="C31" s="57"/>
      <c r="D31" s="183"/>
      <c r="E31" s="48"/>
      <c r="F31" s="173"/>
      <c r="G31" s="173"/>
      <c r="H31" s="50"/>
      <c r="I31" s="184"/>
      <c r="J31" s="185"/>
      <c r="K31" s="186"/>
      <c r="L31" s="51"/>
      <c r="M31" s="187"/>
      <c r="N31" s="186"/>
      <c r="O31" s="51"/>
      <c r="P31" s="188"/>
      <c r="Q31" s="188"/>
      <c r="R31" s="188"/>
      <c r="S31" s="188"/>
      <c r="T31" s="188"/>
      <c r="U31" s="188"/>
      <c r="V31" s="180"/>
      <c r="W31" s="180"/>
      <c r="X31" s="180"/>
      <c r="Y31" s="181"/>
      <c r="Z31" s="181"/>
    </row>
    <row r="32" spans="1:74" s="182" customFormat="1">
      <c r="A32" s="28"/>
      <c r="B32" s="144" t="s">
        <v>163</v>
      </c>
      <c r="C32" s="57"/>
      <c r="D32" s="61">
        <v>322754.66217699787</v>
      </c>
      <c r="E32" s="48"/>
      <c r="F32" s="49">
        <v>2029</v>
      </c>
      <c r="G32" s="49">
        <v>8</v>
      </c>
      <c r="H32" s="50"/>
      <c r="I32" s="63">
        <v>119784.00851034634</v>
      </c>
      <c r="J32" s="64">
        <v>289177.15828960115</v>
      </c>
      <c r="K32" s="65">
        <v>408961.1667999475</v>
      </c>
      <c r="L32" s="51"/>
      <c r="M32" s="200">
        <v>236766.99130523301</v>
      </c>
      <c r="N32" s="65">
        <v>172194.17549471449</v>
      </c>
      <c r="O32" s="51"/>
      <c r="P32" s="70">
        <v>19362.058750502889</v>
      </c>
      <c r="Q32" s="70">
        <v>19943.561967718226</v>
      </c>
      <c r="R32" s="70">
        <v>20542.529546342081</v>
      </c>
      <c r="S32" s="70">
        <v>21159.485995801711</v>
      </c>
      <c r="T32" s="70">
        <v>20251.909065091226</v>
      </c>
      <c r="U32" s="70">
        <v>1687.6590887576021</v>
      </c>
      <c r="V32" s="26"/>
      <c r="W32" s="26"/>
      <c r="X32" s="26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8"/>
      <c r="AW32" s="28"/>
      <c r="AX32" s="28"/>
      <c r="AY32" s="28"/>
      <c r="AZ32" s="28"/>
    </row>
    <row r="33" spans="1:74" s="182" customFormat="1">
      <c r="A33" s="28"/>
      <c r="B33" s="171" t="s">
        <v>9</v>
      </c>
      <c r="C33" s="57"/>
      <c r="D33" s="183"/>
      <c r="E33" s="48"/>
      <c r="F33" s="173"/>
      <c r="G33" s="173"/>
      <c r="H33" s="50"/>
      <c r="I33" s="184"/>
      <c r="J33" s="185"/>
      <c r="K33" s="186"/>
      <c r="L33" s="51"/>
      <c r="M33" s="187"/>
      <c r="N33" s="186"/>
      <c r="O33" s="51"/>
      <c r="P33" s="188"/>
      <c r="Q33" s="188"/>
      <c r="R33" s="188"/>
      <c r="S33" s="188"/>
      <c r="T33" s="188"/>
      <c r="U33" s="188"/>
      <c r="V33" s="180"/>
      <c r="W33" s="180"/>
      <c r="X33" s="180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</row>
    <row r="34" spans="1:74" ht="16.5">
      <c r="B34" s="144" t="s">
        <v>283</v>
      </c>
      <c r="C34" s="57"/>
      <c r="D34" s="61">
        <v>41244633.367870577</v>
      </c>
      <c r="E34" s="48"/>
      <c r="F34" s="49">
        <v>2066</v>
      </c>
      <c r="G34" s="49">
        <v>45</v>
      </c>
      <c r="H34" s="50"/>
      <c r="I34" s="63">
        <v>0</v>
      </c>
      <c r="J34" s="64">
        <v>0</v>
      </c>
      <c r="K34" s="65">
        <v>54581998.144165076</v>
      </c>
      <c r="L34" s="51"/>
      <c r="M34" s="200">
        <v>0</v>
      </c>
      <c r="N34" s="65">
        <v>54581998.144165076</v>
      </c>
      <c r="O34" s="51"/>
      <c r="P34" s="70">
        <v>11037692.765032275</v>
      </c>
      <c r="Q34" s="70">
        <v>7658810.3612736501</v>
      </c>
      <c r="R34" s="70">
        <v>6117147.5329477992</v>
      </c>
      <c r="S34" s="70">
        <v>5045089.3754601358</v>
      </c>
      <c r="T34" s="70">
        <v>7464685.0086784652</v>
      </c>
      <c r="U34" s="70">
        <v>622057.08405653876</v>
      </c>
      <c r="V34" s="26"/>
      <c r="W34" s="26"/>
      <c r="X34" s="26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</row>
    <row r="35" spans="1:74" s="29" customFormat="1" ht="16.5">
      <c r="A35" s="28"/>
      <c r="B35" s="144" t="s">
        <v>211</v>
      </c>
      <c r="C35" s="57"/>
      <c r="D35" s="61">
        <v>272886.80642931629</v>
      </c>
      <c r="E35" s="48"/>
      <c r="F35" s="49">
        <v>2047</v>
      </c>
      <c r="G35" s="49">
        <v>26</v>
      </c>
      <c r="H35" s="50"/>
      <c r="I35" s="63">
        <v>189553.10479995143</v>
      </c>
      <c r="J35" s="64">
        <v>458151.01021438523</v>
      </c>
      <c r="K35" s="65">
        <v>647704.11501433665</v>
      </c>
      <c r="L35" s="51"/>
      <c r="M35" s="200">
        <v>0</v>
      </c>
      <c r="N35" s="65">
        <v>647704.11501433665</v>
      </c>
      <c r="O35" s="51"/>
      <c r="P35" s="70">
        <v>15940.739998580304</v>
      </c>
      <c r="Q35" s="70">
        <v>16479.60180086402</v>
      </c>
      <c r="R35" s="70">
        <v>17036.679322241474</v>
      </c>
      <c r="S35" s="70">
        <v>17612.588328054906</v>
      </c>
      <c r="T35" s="70">
        <v>16767.402362435176</v>
      </c>
      <c r="U35" s="70">
        <v>1397.2835302029314</v>
      </c>
      <c r="V35" s="26"/>
      <c r="W35" s="26"/>
      <c r="X35" s="26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</row>
    <row r="36" spans="1:74" s="29" customFormat="1" ht="16.5">
      <c r="A36" s="28"/>
      <c r="B36" s="144" t="s">
        <v>213</v>
      </c>
      <c r="C36" s="57"/>
      <c r="D36" s="61">
        <v>3081281.4403996724</v>
      </c>
      <c r="E36" s="48"/>
      <c r="F36" s="49">
        <v>2047</v>
      </c>
      <c r="G36" s="49">
        <v>26</v>
      </c>
      <c r="H36" s="50"/>
      <c r="I36" s="63">
        <v>1940734.8231642353</v>
      </c>
      <c r="J36" s="64">
        <v>4672639.5199333634</v>
      </c>
      <c r="K36" s="65">
        <v>6613374.3430975992</v>
      </c>
      <c r="L36" s="51"/>
      <c r="M36" s="200">
        <v>0</v>
      </c>
      <c r="N36" s="65">
        <v>6613374.3430975992</v>
      </c>
      <c r="O36" s="51"/>
      <c r="P36" s="70">
        <v>171986.22047279516</v>
      </c>
      <c r="Q36" s="70">
        <v>177113.23973559495</v>
      </c>
      <c r="R36" s="70">
        <v>182393.09872269857</v>
      </c>
      <c r="S36" s="70">
        <v>187830.3536840688</v>
      </c>
      <c r="T36" s="70">
        <v>179830.72815378939</v>
      </c>
      <c r="U36" s="70">
        <v>14985.894012815783</v>
      </c>
      <c r="V36" s="26"/>
      <c r="W36" s="26"/>
      <c r="X36" s="26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</row>
    <row r="37" spans="1:74" s="182" customFormat="1" ht="16.5">
      <c r="A37" s="28"/>
      <c r="B37" s="144" t="s">
        <v>261</v>
      </c>
      <c r="C37" s="57"/>
      <c r="D37" s="61">
        <v>4598611.4706111401</v>
      </c>
      <c r="E37" s="48"/>
      <c r="F37" s="49">
        <v>2047</v>
      </c>
      <c r="G37" s="49">
        <v>26</v>
      </c>
      <c r="H37" s="50"/>
      <c r="I37" s="63">
        <v>3117114.5593730588</v>
      </c>
      <c r="J37" s="64">
        <v>7528051.9739645682</v>
      </c>
      <c r="K37" s="65">
        <v>10645166.533337627</v>
      </c>
      <c r="L37" s="51"/>
      <c r="M37" s="200">
        <v>0</v>
      </c>
      <c r="N37" s="65">
        <v>10645166.533337627</v>
      </c>
      <c r="O37" s="51"/>
      <c r="P37" s="70">
        <v>265626.0585743275</v>
      </c>
      <c r="Q37" s="70">
        <v>274341.11473712855</v>
      </c>
      <c r="R37" s="70">
        <v>283342.10746928741</v>
      </c>
      <c r="S37" s="70">
        <v>292638.41820451699</v>
      </c>
      <c r="T37" s="70">
        <v>278986.92474631511</v>
      </c>
      <c r="U37" s="70">
        <v>23248.910395526258</v>
      </c>
      <c r="V37" s="26"/>
      <c r="W37" s="26"/>
      <c r="X37" s="26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8"/>
      <c r="AY37" s="28"/>
      <c r="AZ37" s="28"/>
    </row>
    <row r="38" spans="1:74" s="182" customFormat="1">
      <c r="A38" s="28"/>
      <c r="B38" s="171" t="s">
        <v>93</v>
      </c>
      <c r="C38" s="57"/>
      <c r="D38" s="183"/>
      <c r="E38" s="48"/>
      <c r="F38" s="173"/>
      <c r="G38" s="173"/>
      <c r="H38" s="50"/>
      <c r="I38" s="184"/>
      <c r="J38" s="185"/>
      <c r="K38" s="186"/>
      <c r="L38" s="51"/>
      <c r="M38" s="187"/>
      <c r="N38" s="186"/>
      <c r="O38" s="51"/>
      <c r="P38" s="188"/>
      <c r="Q38" s="188"/>
      <c r="R38" s="188"/>
      <c r="S38" s="188"/>
      <c r="T38" s="188"/>
      <c r="U38" s="188"/>
    </row>
    <row r="39" spans="1:74" s="182" customFormat="1" ht="16.5">
      <c r="A39" s="28"/>
      <c r="B39" s="144" t="s">
        <v>214</v>
      </c>
      <c r="C39" s="57"/>
      <c r="D39" s="61">
        <v>22226024.32</v>
      </c>
      <c r="E39" s="48"/>
      <c r="F39" s="49" t="s">
        <v>51</v>
      </c>
      <c r="G39" s="49">
        <v>0</v>
      </c>
      <c r="H39" s="50"/>
      <c r="I39" s="63">
        <v>0</v>
      </c>
      <c r="J39" s="64">
        <v>0</v>
      </c>
      <c r="K39" s="65">
        <v>22226024.32</v>
      </c>
      <c r="L39" s="51"/>
      <c r="M39" s="200">
        <v>22226024.32</v>
      </c>
      <c r="N39" s="65">
        <v>0</v>
      </c>
      <c r="O39" s="51"/>
      <c r="P39" s="70">
        <v>0</v>
      </c>
      <c r="Q39" s="70">
        <v>0</v>
      </c>
      <c r="R39" s="70">
        <v>0</v>
      </c>
      <c r="S39" s="70">
        <v>0</v>
      </c>
      <c r="T39" s="70">
        <v>0</v>
      </c>
      <c r="U39" s="70">
        <v>0</v>
      </c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74" s="182" customFormat="1">
      <c r="A40" s="28"/>
      <c r="B40" s="171" t="s">
        <v>94</v>
      </c>
      <c r="C40" s="57"/>
      <c r="D40" s="183"/>
      <c r="E40" s="48"/>
      <c r="F40" s="173"/>
      <c r="G40" s="173"/>
      <c r="H40" s="50"/>
      <c r="I40" s="184"/>
      <c r="J40" s="185"/>
      <c r="K40" s="186"/>
      <c r="L40" s="51"/>
      <c r="M40" s="187"/>
      <c r="N40" s="186"/>
      <c r="O40" s="51"/>
      <c r="P40" s="188"/>
      <c r="Q40" s="188"/>
      <c r="R40" s="188"/>
      <c r="S40" s="188"/>
      <c r="T40" s="188"/>
      <c r="U40" s="188"/>
    </row>
    <row r="41" spans="1:74" ht="16.5">
      <c r="B41" s="144" t="s">
        <v>215</v>
      </c>
      <c r="C41" s="57"/>
      <c r="D41" s="61">
        <v>17404272.880000003</v>
      </c>
      <c r="E41" s="48"/>
      <c r="F41" s="49" t="s">
        <v>51</v>
      </c>
      <c r="G41" s="49">
        <v>0</v>
      </c>
      <c r="H41" s="50"/>
      <c r="I41" s="63">
        <v>0</v>
      </c>
      <c r="J41" s="64">
        <v>0</v>
      </c>
      <c r="K41" s="65">
        <v>17404272.880000003</v>
      </c>
      <c r="L41" s="51"/>
      <c r="M41" s="200">
        <v>17404272.879999999</v>
      </c>
      <c r="N41" s="65">
        <v>0</v>
      </c>
      <c r="O41" s="51"/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</row>
    <row r="42" spans="1:74" s="182" customFormat="1">
      <c r="A42" s="28"/>
      <c r="B42" s="171" t="s">
        <v>168</v>
      </c>
      <c r="C42" s="57"/>
      <c r="D42" s="183"/>
      <c r="E42" s="48"/>
      <c r="F42" s="173"/>
      <c r="G42" s="173"/>
      <c r="H42" s="50"/>
      <c r="I42" s="184"/>
      <c r="J42" s="185"/>
      <c r="K42" s="186"/>
      <c r="L42" s="51"/>
      <c r="M42" s="187"/>
      <c r="N42" s="186"/>
      <c r="O42" s="51"/>
      <c r="P42" s="188"/>
      <c r="Q42" s="188"/>
      <c r="R42" s="188"/>
      <c r="S42" s="188"/>
      <c r="T42" s="188"/>
      <c r="U42" s="188"/>
    </row>
    <row r="43" spans="1:74" ht="16.5">
      <c r="B43" s="144" t="s">
        <v>220</v>
      </c>
      <c r="C43" s="57"/>
      <c r="D43" s="61">
        <v>5109596.8722837642</v>
      </c>
      <c r="E43" s="48"/>
      <c r="F43" s="49">
        <v>2050</v>
      </c>
      <c r="G43" s="49">
        <v>29</v>
      </c>
      <c r="H43" s="50"/>
      <c r="I43" s="63">
        <v>4166185.6634257538</v>
      </c>
      <c r="J43" s="64">
        <v>10086673.277684586</v>
      </c>
      <c r="K43" s="65">
        <v>14252858.941110339</v>
      </c>
      <c r="L43" s="51"/>
      <c r="M43" s="200">
        <v>0</v>
      </c>
      <c r="N43" s="65">
        <v>14252858.941110339</v>
      </c>
      <c r="O43" s="51"/>
      <c r="P43" s="70">
        <v>286795.12233377894</v>
      </c>
      <c r="Q43" s="70">
        <v>297121.69166560727</v>
      </c>
      <c r="R43" s="70">
        <v>307820.08752397238</v>
      </c>
      <c r="S43" s="70">
        <v>318903.69818540575</v>
      </c>
      <c r="T43" s="70">
        <v>302660.14992719109</v>
      </c>
      <c r="U43" s="70">
        <v>25221.679160599258</v>
      </c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</row>
    <row r="44" spans="1:74" ht="16.5">
      <c r="B44" s="144" t="s">
        <v>238</v>
      </c>
      <c r="C44" s="57"/>
      <c r="D44" s="155">
        <v>14068966.454332061</v>
      </c>
      <c r="E44" s="48"/>
      <c r="F44" s="52">
        <v>2051</v>
      </c>
      <c r="G44" s="52">
        <v>30</v>
      </c>
      <c r="H44" s="50"/>
      <c r="I44" s="151">
        <v>10540593.627890168</v>
      </c>
      <c r="J44" s="152">
        <v>25434335.361895002</v>
      </c>
      <c r="K44" s="153">
        <v>35974928.989785172</v>
      </c>
      <c r="L44" s="51"/>
      <c r="M44" s="204">
        <v>0</v>
      </c>
      <c r="N44" s="153">
        <v>35974928.989785172</v>
      </c>
      <c r="O44" s="51"/>
      <c r="P44" s="164">
        <v>734494.43177874875</v>
      </c>
      <c r="Q44" s="164">
        <v>757843.91196393978</v>
      </c>
      <c r="R44" s="164">
        <v>781935.6690151355</v>
      </c>
      <c r="S44" s="164">
        <v>806793.29981506884</v>
      </c>
      <c r="T44" s="164">
        <v>770266.82814322331</v>
      </c>
      <c r="U44" s="164">
        <v>64188.902345268609</v>
      </c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</row>
    <row r="45" spans="1:74">
      <c r="B45" s="42"/>
      <c r="C45" s="53"/>
      <c r="D45" s="62"/>
      <c r="E45" s="53"/>
      <c r="F45" s="50"/>
      <c r="G45" s="50"/>
      <c r="H45" s="50"/>
      <c r="I45" s="66"/>
      <c r="J45" s="66"/>
      <c r="K45" s="67"/>
      <c r="L45" s="51"/>
      <c r="M45" s="69"/>
      <c r="N45" s="67"/>
      <c r="O45" s="51"/>
      <c r="P45" s="67"/>
      <c r="Q45" s="66"/>
      <c r="R45" s="66"/>
      <c r="S45" s="66"/>
      <c r="T45" s="71"/>
      <c r="U45" s="71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</row>
    <row r="46" spans="1:74" ht="15.75" thickBot="1">
      <c r="B46" s="54" t="s">
        <v>14</v>
      </c>
      <c r="C46" s="193"/>
      <c r="D46" s="205">
        <f>SUM(D11:D44)</f>
        <v>203798463.71194577</v>
      </c>
      <c r="E46" s="194"/>
      <c r="F46" s="194"/>
      <c r="G46" s="194"/>
      <c r="H46" s="194"/>
      <c r="I46" s="205">
        <f>SUM(I11:I44)</f>
        <v>69306820.37144205</v>
      </c>
      <c r="J46" s="205">
        <f>SUM(J11:J44)</f>
        <v>166919607.06942469</v>
      </c>
      <c r="K46" s="205">
        <f>SUM(K11:K44)</f>
        <v>349676122.78503186</v>
      </c>
      <c r="L46" s="194"/>
      <c r="M46" s="205">
        <f>SUM(M11:M44)</f>
        <v>99511653.628644824</v>
      </c>
      <c r="N46" s="205">
        <f>SUM(N11:N44)</f>
        <v>250164469.15638703</v>
      </c>
      <c r="O46" s="194"/>
      <c r="P46" s="205">
        <f t="shared" ref="P46:U46" si="0">SUM(P11:P44)</f>
        <v>14944833.869820973</v>
      </c>
      <c r="Q46" s="205">
        <f t="shared" si="0"/>
        <v>11693208.889816076</v>
      </c>
      <c r="R46" s="205">
        <f t="shared" si="0"/>
        <v>10283007.030162031</v>
      </c>
      <c r="S46" s="205">
        <f t="shared" si="0"/>
        <v>9303775.3885361049</v>
      </c>
      <c r="T46" s="205">
        <f t="shared" si="0"/>
        <v>11556206.294583799</v>
      </c>
      <c r="U46" s="205">
        <f t="shared" si="0"/>
        <v>963017.19121531642</v>
      </c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74" ht="15.75" thickTop="1">
      <c r="B47" s="122" t="s">
        <v>21</v>
      </c>
      <c r="D47" s="28"/>
      <c r="F47" s="28"/>
      <c r="G47" s="28"/>
      <c r="I47" s="28"/>
      <c r="J47" s="28"/>
      <c r="K47" s="197"/>
      <c r="L47" s="197"/>
      <c r="M47" s="206"/>
      <c r="N47" s="28"/>
      <c r="P47" s="28"/>
      <c r="Q47" s="28"/>
      <c r="R47" s="28"/>
      <c r="S47" s="28"/>
      <c r="T47" s="28"/>
      <c r="U47" s="28"/>
      <c r="V47" s="28"/>
      <c r="W47" s="207" t="s">
        <v>24</v>
      </c>
      <c r="X47" s="208">
        <f>K46-(I46+J46)</f>
        <v>113449695.34416512</v>
      </c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</row>
    <row r="48" spans="1:74" ht="16.5">
      <c r="B48" s="170" t="s">
        <v>268</v>
      </c>
      <c r="D48" s="28"/>
      <c r="F48" s="28"/>
      <c r="G48" s="28"/>
      <c r="I48" s="28"/>
      <c r="J48" s="28"/>
      <c r="K48" s="197"/>
      <c r="M48" s="209"/>
      <c r="N48" s="28"/>
      <c r="P48" s="28"/>
      <c r="Q48" s="28"/>
      <c r="R48" s="28"/>
      <c r="S48" s="28"/>
      <c r="T48" s="28"/>
      <c r="U48" s="28"/>
      <c r="V48" s="28"/>
      <c r="W48" s="23" t="s">
        <v>254</v>
      </c>
      <c r="X48" s="157">
        <v>54581998.144165076</v>
      </c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</row>
    <row r="49" spans="2:52" ht="16.5">
      <c r="B49" s="124" t="s">
        <v>97</v>
      </c>
      <c r="D49" s="28"/>
      <c r="F49" s="28"/>
      <c r="G49" s="28"/>
      <c r="I49" s="28"/>
      <c r="J49" s="28"/>
      <c r="K49" s="197"/>
      <c r="M49" s="28"/>
      <c r="N49" s="28"/>
      <c r="P49" s="28"/>
      <c r="Q49" s="28"/>
      <c r="R49" s="28"/>
      <c r="S49" s="28"/>
      <c r="T49" s="28"/>
      <c r="U49" s="28"/>
      <c r="V49" s="28"/>
      <c r="W49" s="23" t="s">
        <v>255</v>
      </c>
      <c r="X49" s="159">
        <v>58867697.200000003</v>
      </c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</row>
    <row r="50" spans="2:52" ht="16.5">
      <c r="B50" s="124" t="s">
        <v>183</v>
      </c>
      <c r="D50" s="28"/>
      <c r="F50" s="28"/>
      <c r="G50" s="28"/>
      <c r="I50" s="28"/>
      <c r="J50" s="28"/>
      <c r="K50" s="197"/>
      <c r="M50" s="28"/>
      <c r="N50" s="28"/>
      <c r="P50" s="28"/>
      <c r="Q50" s="28"/>
      <c r="R50" s="28"/>
      <c r="S50" s="28"/>
      <c r="T50" s="28"/>
      <c r="U50" s="28"/>
      <c r="V50" s="28"/>
      <c r="W50" s="28"/>
      <c r="X50" s="210">
        <f>X47-X48-X49</f>
        <v>0</v>
      </c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</row>
    <row r="51" spans="2:52" ht="16.5">
      <c r="B51" s="124" t="s">
        <v>288</v>
      </c>
      <c r="D51" s="28"/>
      <c r="F51" s="28"/>
      <c r="G51" s="28"/>
      <c r="I51" s="28"/>
      <c r="J51" s="28"/>
      <c r="K51" s="28"/>
      <c r="M51" s="28"/>
      <c r="N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</row>
    <row r="52" spans="2:52">
      <c r="D52" s="28"/>
      <c r="F52" s="28"/>
      <c r="G52" s="28"/>
      <c r="I52" s="28"/>
      <c r="J52" s="28"/>
      <c r="K52" s="28"/>
      <c r="M52" s="28"/>
      <c r="N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</row>
    <row r="53" spans="2:52">
      <c r="D53" s="28"/>
      <c r="F53" s="28"/>
      <c r="G53" s="28"/>
      <c r="I53" s="28"/>
      <c r="J53" s="28"/>
      <c r="K53" s="28"/>
      <c r="M53" s="28"/>
      <c r="N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</row>
    <row r="54" spans="2:52">
      <c r="D54" s="28"/>
      <c r="F54" s="28"/>
      <c r="G54" s="28"/>
      <c r="I54" s="28"/>
      <c r="J54" s="28"/>
      <c r="K54" s="28"/>
      <c r="M54" s="28"/>
      <c r="N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</row>
    <row r="55" spans="2:52">
      <c r="D55" s="28"/>
      <c r="F55" s="28"/>
      <c r="G55" s="28"/>
      <c r="I55" s="28"/>
      <c r="J55" s="28"/>
      <c r="K55" s="28"/>
      <c r="M55" s="28"/>
      <c r="N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</row>
    <row r="56" spans="2:52">
      <c r="D56" s="28"/>
      <c r="F56" s="28"/>
      <c r="G56" s="28"/>
      <c r="I56" s="28"/>
      <c r="J56" s="28"/>
      <c r="K56" s="28"/>
      <c r="M56" s="28"/>
      <c r="N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</row>
    <row r="57" spans="2:52">
      <c r="D57" s="28"/>
      <c r="F57" s="28"/>
      <c r="G57" s="28"/>
      <c r="I57" s="28"/>
      <c r="J57" s="28"/>
      <c r="K57" s="28"/>
      <c r="M57" s="28"/>
      <c r="N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</row>
    <row r="58" spans="2:52">
      <c r="D58" s="28"/>
      <c r="F58" s="28"/>
      <c r="G58" s="28"/>
      <c r="I58" s="28"/>
      <c r="J58" s="28"/>
      <c r="K58" s="28"/>
      <c r="M58" s="28"/>
      <c r="N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</row>
    <row r="59" spans="2:52">
      <c r="D59" s="28"/>
      <c r="F59" s="28"/>
      <c r="G59" s="28"/>
      <c r="I59" s="28"/>
      <c r="J59" s="28"/>
      <c r="K59" s="28"/>
      <c r="M59" s="28"/>
      <c r="N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</row>
    <row r="60" spans="2:52">
      <c r="D60" s="28"/>
      <c r="F60" s="28"/>
      <c r="G60" s="28"/>
      <c r="I60" s="28"/>
      <c r="J60" s="28"/>
      <c r="K60" s="28"/>
      <c r="M60" s="28"/>
      <c r="N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</row>
    <row r="61" spans="2:52">
      <c r="D61" s="28"/>
      <c r="F61" s="28"/>
      <c r="G61" s="28"/>
      <c r="I61" s="28"/>
      <c r="J61" s="28"/>
      <c r="K61" s="28"/>
      <c r="M61" s="28"/>
      <c r="N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</row>
    <row r="62" spans="2:52">
      <c r="D62" s="28"/>
      <c r="F62" s="28"/>
      <c r="G62" s="28"/>
      <c r="I62" s="28"/>
      <c r="J62" s="28"/>
      <c r="K62" s="28"/>
      <c r="M62" s="28"/>
      <c r="N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</row>
    <row r="63" spans="2:52">
      <c r="D63" s="28"/>
      <c r="F63" s="28"/>
      <c r="G63" s="28"/>
      <c r="I63" s="28"/>
      <c r="J63" s="28"/>
      <c r="K63" s="28"/>
      <c r="M63" s="28"/>
      <c r="N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</row>
    <row r="64" spans="2:52">
      <c r="D64" s="28"/>
      <c r="F64" s="28"/>
      <c r="G64" s="28"/>
      <c r="I64" s="28"/>
      <c r="J64" s="28"/>
      <c r="K64" s="28"/>
      <c r="M64" s="28"/>
      <c r="N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</row>
    <row r="65" spans="1:52">
      <c r="D65" s="28"/>
      <c r="F65" s="28"/>
      <c r="G65" s="28"/>
      <c r="I65" s="28"/>
      <c r="J65" s="28"/>
      <c r="K65" s="28"/>
      <c r="M65" s="28"/>
      <c r="N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</row>
    <row r="66" spans="1:52">
      <c r="A66" s="167"/>
      <c r="D66" s="28"/>
      <c r="F66" s="28"/>
      <c r="G66" s="28"/>
      <c r="I66" s="28"/>
      <c r="J66" s="28"/>
      <c r="K66" s="28"/>
      <c r="M66" s="28"/>
      <c r="N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</row>
    <row r="67" spans="1:52">
      <c r="D67" s="28"/>
      <c r="F67" s="28"/>
      <c r="G67" s="28"/>
      <c r="I67" s="28"/>
      <c r="J67" s="28"/>
      <c r="K67" s="28"/>
      <c r="M67" s="28"/>
      <c r="N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</row>
    <row r="68" spans="1:52">
      <c r="D68" s="28"/>
      <c r="F68" s="28"/>
      <c r="G68" s="28"/>
      <c r="I68" s="28"/>
      <c r="J68" s="28"/>
      <c r="K68" s="28"/>
      <c r="M68" s="28"/>
      <c r="N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</row>
    <row r="69" spans="1:52">
      <c r="D69" s="28"/>
      <c r="F69" s="28"/>
      <c r="G69" s="28"/>
      <c r="I69" s="28"/>
      <c r="J69" s="28"/>
      <c r="K69" s="28"/>
      <c r="M69" s="28"/>
      <c r="N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</row>
    <row r="70" spans="1:52">
      <c r="D70" s="28"/>
      <c r="F70" s="28"/>
      <c r="G70" s="28"/>
      <c r="I70" s="28"/>
      <c r="J70" s="28"/>
      <c r="K70" s="28"/>
      <c r="M70" s="28"/>
      <c r="N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</row>
    <row r="71" spans="1:52">
      <c r="D71" s="28"/>
      <c r="F71" s="28"/>
      <c r="G71" s="28"/>
      <c r="I71" s="28"/>
      <c r="J71" s="28"/>
      <c r="K71" s="28"/>
      <c r="M71" s="28"/>
      <c r="N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</row>
    <row r="72" spans="1:52">
      <c r="D72" s="28"/>
      <c r="F72" s="28"/>
      <c r="G72" s="28"/>
      <c r="I72" s="28"/>
      <c r="J72" s="28"/>
      <c r="K72" s="28"/>
      <c r="M72" s="28"/>
      <c r="N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</row>
    <row r="73" spans="1:52">
      <c r="D73" s="28"/>
      <c r="F73" s="28"/>
      <c r="G73" s="28"/>
      <c r="I73" s="28"/>
      <c r="J73" s="28"/>
      <c r="K73" s="28"/>
      <c r="M73" s="28"/>
      <c r="N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</row>
    <row r="74" spans="1:52">
      <c r="D74" s="28"/>
      <c r="F74" s="28"/>
      <c r="G74" s="28"/>
      <c r="I74" s="28"/>
      <c r="J74" s="28"/>
      <c r="K74" s="28"/>
      <c r="M74" s="28"/>
      <c r="N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</row>
    <row r="75" spans="1:52">
      <c r="D75" s="28"/>
      <c r="F75" s="28"/>
      <c r="G75" s="28"/>
      <c r="I75" s="28"/>
      <c r="J75" s="28"/>
      <c r="K75" s="28"/>
      <c r="M75" s="28"/>
      <c r="N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</row>
    <row r="76" spans="1:52">
      <c r="D76" s="28"/>
      <c r="F76" s="28"/>
      <c r="G76" s="28"/>
      <c r="I76" s="28"/>
      <c r="J76" s="28"/>
      <c r="K76" s="28"/>
      <c r="M76" s="28"/>
      <c r="N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</row>
    <row r="77" spans="1:52">
      <c r="D77" s="28"/>
      <c r="F77" s="28"/>
      <c r="G77" s="28"/>
      <c r="I77" s="28"/>
      <c r="J77" s="28"/>
      <c r="K77" s="28"/>
      <c r="M77" s="28"/>
      <c r="N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</row>
    <row r="78" spans="1:52">
      <c r="D78" s="28"/>
      <c r="F78" s="28"/>
      <c r="G78" s="28"/>
      <c r="I78" s="28"/>
      <c r="J78" s="28"/>
      <c r="K78" s="28"/>
      <c r="M78" s="28"/>
      <c r="N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</row>
    <row r="79" spans="1:52">
      <c r="D79" s="28"/>
      <c r="F79" s="28"/>
      <c r="G79" s="28"/>
      <c r="I79" s="28"/>
      <c r="J79" s="28"/>
      <c r="K79" s="28"/>
      <c r="M79" s="28"/>
      <c r="N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</row>
    <row r="80" spans="1:52">
      <c r="D80" s="28"/>
      <c r="F80" s="28"/>
      <c r="G80" s="28"/>
      <c r="I80" s="28"/>
      <c r="J80" s="28"/>
      <c r="K80" s="28"/>
      <c r="M80" s="28"/>
      <c r="N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</row>
    <row r="81" spans="4:52">
      <c r="D81" s="28"/>
      <c r="F81" s="28"/>
      <c r="G81" s="28"/>
      <c r="I81" s="28"/>
      <c r="J81" s="28"/>
      <c r="K81" s="28"/>
      <c r="M81" s="28"/>
      <c r="N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</row>
    <row r="82" spans="4:52">
      <c r="D82" s="28"/>
      <c r="F82" s="28"/>
      <c r="G82" s="28"/>
      <c r="I82" s="28"/>
      <c r="J82" s="28"/>
      <c r="K82" s="28"/>
      <c r="M82" s="28"/>
      <c r="N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</row>
    <row r="83" spans="4:52">
      <c r="D83" s="28"/>
      <c r="F83" s="28"/>
      <c r="G83" s="28"/>
      <c r="I83" s="28"/>
      <c r="J83" s="28"/>
      <c r="K83" s="28"/>
      <c r="M83" s="28"/>
      <c r="N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</row>
    <row r="84" spans="4:52">
      <c r="D84" s="28"/>
      <c r="F84" s="28"/>
      <c r="G84" s="28"/>
      <c r="I84" s="28"/>
      <c r="J84" s="28"/>
      <c r="K84" s="28"/>
      <c r="M84" s="28"/>
      <c r="N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</row>
    <row r="85" spans="4:52">
      <c r="D85" s="28"/>
      <c r="F85" s="28"/>
      <c r="G85" s="28"/>
      <c r="I85" s="28"/>
      <c r="J85" s="28"/>
      <c r="K85" s="28"/>
      <c r="M85" s="28"/>
      <c r="N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</row>
    <row r="86" spans="4:52">
      <c r="D86" s="28"/>
      <c r="F86" s="28"/>
      <c r="G86" s="28"/>
      <c r="I86" s="28"/>
      <c r="J86" s="28"/>
      <c r="K86" s="28"/>
      <c r="M86" s="28"/>
      <c r="N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</row>
    <row r="87" spans="4:52">
      <c r="D87" s="28"/>
      <c r="F87" s="28"/>
      <c r="G87" s="28"/>
      <c r="I87" s="28"/>
      <c r="J87" s="28"/>
      <c r="K87" s="28"/>
      <c r="M87" s="28"/>
      <c r="N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</row>
    <row r="88" spans="4:52">
      <c r="D88" s="28"/>
      <c r="F88" s="28"/>
      <c r="G88" s="28"/>
      <c r="I88" s="28"/>
      <c r="J88" s="28"/>
      <c r="K88" s="28"/>
      <c r="M88" s="28"/>
      <c r="N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</row>
    <row r="89" spans="4:52">
      <c r="D89" s="28"/>
      <c r="F89" s="28"/>
      <c r="G89" s="28"/>
      <c r="I89" s="28"/>
      <c r="J89" s="28"/>
      <c r="K89" s="28"/>
      <c r="M89" s="28"/>
      <c r="N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</row>
    <row r="90" spans="4:52">
      <c r="D90" s="28"/>
      <c r="F90" s="28"/>
      <c r="G90" s="28"/>
      <c r="I90" s="28"/>
      <c r="J90" s="28"/>
      <c r="K90" s="28"/>
      <c r="M90" s="28"/>
      <c r="N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</row>
    <row r="91" spans="4:52">
      <c r="D91" s="28"/>
      <c r="F91" s="28"/>
      <c r="G91" s="28"/>
      <c r="I91" s="28"/>
      <c r="J91" s="28"/>
      <c r="K91" s="28"/>
      <c r="M91" s="28"/>
      <c r="N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</row>
    <row r="92" spans="4:52">
      <c r="D92" s="28"/>
      <c r="F92" s="28"/>
      <c r="G92" s="28"/>
      <c r="I92" s="28"/>
      <c r="J92" s="28"/>
      <c r="K92" s="28"/>
      <c r="M92" s="28"/>
      <c r="N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</row>
    <row r="93" spans="4:52">
      <c r="D93" s="28"/>
      <c r="F93" s="28"/>
      <c r="G93" s="28"/>
      <c r="I93" s="28"/>
      <c r="J93" s="28"/>
      <c r="K93" s="28"/>
      <c r="M93" s="28"/>
      <c r="N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</row>
    <row r="94" spans="4:52">
      <c r="D94" s="28"/>
      <c r="F94" s="28"/>
      <c r="G94" s="28"/>
      <c r="I94" s="28"/>
      <c r="J94" s="28"/>
      <c r="K94" s="28"/>
      <c r="M94" s="28"/>
      <c r="N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</row>
    <row r="95" spans="4:52">
      <c r="D95" s="28"/>
      <c r="F95" s="28"/>
      <c r="G95" s="28"/>
      <c r="I95" s="28"/>
      <c r="J95" s="28"/>
      <c r="K95" s="28"/>
      <c r="M95" s="28"/>
      <c r="N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</row>
    <row r="96" spans="4:52">
      <c r="D96" s="28"/>
      <c r="F96" s="28"/>
      <c r="G96" s="28"/>
      <c r="I96" s="28"/>
      <c r="J96" s="28"/>
      <c r="K96" s="28"/>
      <c r="M96" s="28"/>
      <c r="N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</row>
    <row r="97" spans="4:52">
      <c r="D97" s="28"/>
      <c r="F97" s="28"/>
      <c r="G97" s="28"/>
      <c r="I97" s="28"/>
      <c r="J97" s="28"/>
      <c r="K97" s="28"/>
      <c r="M97" s="28"/>
      <c r="N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</row>
    <row r="98" spans="4:52">
      <c r="D98" s="28"/>
      <c r="F98" s="28"/>
      <c r="G98" s="28"/>
      <c r="I98" s="28"/>
      <c r="J98" s="28"/>
      <c r="K98" s="28"/>
      <c r="M98" s="28"/>
      <c r="N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</row>
    <row r="99" spans="4:52">
      <c r="D99" s="28"/>
      <c r="F99" s="28"/>
      <c r="G99" s="28"/>
      <c r="I99" s="28"/>
      <c r="J99" s="28"/>
      <c r="K99" s="28"/>
      <c r="M99" s="28"/>
      <c r="N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</row>
    <row r="100" spans="4:52">
      <c r="D100" s="28"/>
      <c r="F100" s="28"/>
      <c r="G100" s="28"/>
      <c r="I100" s="28"/>
      <c r="J100" s="28"/>
      <c r="K100" s="28"/>
      <c r="M100" s="28"/>
      <c r="N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</row>
    <row r="101" spans="4:52">
      <c r="D101" s="28"/>
      <c r="F101" s="28"/>
      <c r="G101" s="28"/>
      <c r="I101" s="28"/>
      <c r="J101" s="28"/>
      <c r="K101" s="28"/>
      <c r="M101" s="28"/>
      <c r="N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</row>
    <row r="102" spans="4:52">
      <c r="D102" s="28"/>
      <c r="F102" s="28"/>
      <c r="G102" s="28"/>
      <c r="I102" s="28"/>
      <c r="J102" s="28"/>
      <c r="K102" s="28"/>
      <c r="M102" s="28"/>
      <c r="N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</row>
    <row r="103" spans="4:52">
      <c r="D103" s="28"/>
      <c r="F103" s="28"/>
      <c r="G103" s="28"/>
      <c r="I103" s="28"/>
      <c r="J103" s="28"/>
      <c r="K103" s="28"/>
      <c r="M103" s="28"/>
      <c r="N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</row>
    <row r="104" spans="4:52">
      <c r="D104" s="28"/>
      <c r="F104" s="28"/>
      <c r="G104" s="28"/>
      <c r="I104" s="28"/>
      <c r="J104" s="28"/>
      <c r="K104" s="28"/>
      <c r="M104" s="28"/>
      <c r="N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</row>
    <row r="105" spans="4:52">
      <c r="D105" s="28"/>
      <c r="F105" s="28"/>
      <c r="G105" s="28"/>
      <c r="I105" s="28"/>
      <c r="J105" s="28"/>
      <c r="K105" s="28"/>
      <c r="M105" s="28"/>
      <c r="N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</row>
    <row r="106" spans="4:52">
      <c r="D106" s="28"/>
      <c r="F106" s="28"/>
      <c r="G106" s="28"/>
      <c r="I106" s="28"/>
      <c r="J106" s="28"/>
      <c r="K106" s="28"/>
      <c r="M106" s="28"/>
      <c r="N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</row>
    <row r="107" spans="4:52">
      <c r="D107" s="28"/>
      <c r="F107" s="28"/>
      <c r="G107" s="28"/>
      <c r="I107" s="28"/>
      <c r="J107" s="28"/>
      <c r="K107" s="28"/>
      <c r="M107" s="28"/>
      <c r="N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</row>
    <row r="108" spans="4:52">
      <c r="D108" s="28"/>
      <c r="F108" s="28"/>
      <c r="G108" s="28"/>
      <c r="I108" s="28"/>
      <c r="J108" s="28"/>
      <c r="K108" s="28"/>
      <c r="M108" s="28"/>
      <c r="N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</row>
    <row r="109" spans="4:52">
      <c r="D109" s="28"/>
      <c r="F109" s="28"/>
      <c r="G109" s="28"/>
      <c r="I109" s="28"/>
      <c r="J109" s="28"/>
      <c r="K109" s="28"/>
      <c r="M109" s="28"/>
      <c r="N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</row>
    <row r="110" spans="4:52">
      <c r="D110" s="28"/>
      <c r="F110" s="28"/>
      <c r="G110" s="28"/>
      <c r="I110" s="28"/>
      <c r="J110" s="28"/>
      <c r="K110" s="28"/>
      <c r="M110" s="28"/>
      <c r="N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</row>
    <row r="111" spans="4:52">
      <c r="D111" s="28"/>
      <c r="F111" s="28"/>
      <c r="G111" s="28"/>
      <c r="I111" s="28"/>
      <c r="J111" s="28"/>
      <c r="K111" s="28"/>
      <c r="M111" s="28"/>
      <c r="N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</row>
    <row r="112" spans="4:52">
      <c r="D112" s="28"/>
      <c r="F112" s="28"/>
      <c r="G112" s="28"/>
      <c r="I112" s="28"/>
      <c r="J112" s="28"/>
      <c r="K112" s="28"/>
      <c r="M112" s="28"/>
      <c r="N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</row>
    <row r="113" spans="4:52">
      <c r="D113" s="28"/>
      <c r="F113" s="28"/>
      <c r="G113" s="28"/>
      <c r="I113" s="28"/>
      <c r="J113" s="28"/>
      <c r="K113" s="28"/>
      <c r="M113" s="28"/>
      <c r="N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</row>
    <row r="114" spans="4:52">
      <c r="D114" s="28"/>
      <c r="F114" s="28"/>
      <c r="G114" s="28"/>
      <c r="I114" s="28"/>
      <c r="J114" s="28"/>
      <c r="K114" s="28"/>
      <c r="M114" s="28"/>
      <c r="N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</row>
    <row r="115" spans="4:52">
      <c r="D115" s="28"/>
      <c r="F115" s="28"/>
      <c r="G115" s="28"/>
      <c r="I115" s="28"/>
      <c r="J115" s="28"/>
      <c r="K115" s="28"/>
      <c r="M115" s="28"/>
      <c r="N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</row>
    <row r="116" spans="4:52">
      <c r="D116" s="28"/>
      <c r="F116" s="28"/>
      <c r="G116" s="28"/>
      <c r="I116" s="28"/>
      <c r="J116" s="28"/>
      <c r="K116" s="28"/>
      <c r="M116" s="28"/>
      <c r="N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</row>
    <row r="117" spans="4:52">
      <c r="D117" s="28"/>
      <c r="F117" s="28"/>
      <c r="G117" s="28"/>
      <c r="I117" s="28"/>
      <c r="J117" s="28"/>
      <c r="K117" s="28"/>
      <c r="M117" s="28"/>
      <c r="N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</row>
    <row r="118" spans="4:52">
      <c r="D118" s="28"/>
      <c r="F118" s="28"/>
      <c r="G118" s="28"/>
      <c r="I118" s="28"/>
      <c r="J118" s="28"/>
      <c r="K118" s="28"/>
      <c r="M118" s="28"/>
      <c r="N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</row>
    <row r="119" spans="4:52">
      <c r="D119" s="28"/>
      <c r="F119" s="28"/>
      <c r="G119" s="28"/>
      <c r="I119" s="28"/>
      <c r="J119" s="28"/>
      <c r="K119" s="28"/>
      <c r="M119" s="28"/>
      <c r="N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</row>
    <row r="120" spans="4:52">
      <c r="D120" s="28"/>
      <c r="F120" s="28"/>
      <c r="G120" s="28"/>
      <c r="I120" s="28"/>
      <c r="J120" s="28"/>
      <c r="K120" s="28"/>
      <c r="M120" s="28"/>
      <c r="N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</row>
    <row r="121" spans="4:52">
      <c r="D121" s="28"/>
      <c r="F121" s="28"/>
      <c r="G121" s="28"/>
      <c r="I121" s="28"/>
      <c r="J121" s="28"/>
      <c r="K121" s="28"/>
      <c r="M121" s="28"/>
      <c r="N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</row>
    <row r="122" spans="4:52">
      <c r="D122" s="28"/>
      <c r="F122" s="28"/>
      <c r="G122" s="28"/>
      <c r="I122" s="28"/>
      <c r="J122" s="28"/>
      <c r="K122" s="28"/>
      <c r="M122" s="28"/>
      <c r="N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</row>
    <row r="123" spans="4:52">
      <c r="D123" s="28"/>
      <c r="F123" s="28"/>
      <c r="G123" s="28"/>
      <c r="I123" s="28"/>
      <c r="J123" s="28"/>
      <c r="K123" s="28"/>
      <c r="M123" s="28"/>
      <c r="N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</row>
    <row r="124" spans="4:52">
      <c r="D124" s="28"/>
      <c r="F124" s="28"/>
      <c r="G124" s="28"/>
      <c r="I124" s="28"/>
      <c r="J124" s="28"/>
      <c r="K124" s="28"/>
      <c r="M124" s="28"/>
      <c r="N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</row>
    <row r="125" spans="4:52">
      <c r="D125" s="28"/>
      <c r="F125" s="28"/>
      <c r="G125" s="28"/>
      <c r="I125" s="28"/>
      <c r="J125" s="28"/>
      <c r="K125" s="28"/>
      <c r="M125" s="28"/>
      <c r="N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</row>
    <row r="126" spans="4:52">
      <c r="D126" s="28"/>
      <c r="F126" s="28"/>
      <c r="G126" s="28"/>
      <c r="I126" s="28"/>
      <c r="J126" s="28"/>
      <c r="K126" s="28"/>
      <c r="M126" s="28"/>
      <c r="N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</row>
    <row r="127" spans="4:52">
      <c r="D127" s="28"/>
      <c r="F127" s="28"/>
      <c r="G127" s="28"/>
      <c r="I127" s="28"/>
      <c r="J127" s="28"/>
      <c r="K127" s="28"/>
      <c r="M127" s="28"/>
      <c r="N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</row>
    <row r="128" spans="4:52">
      <c r="D128" s="28"/>
      <c r="F128" s="28"/>
      <c r="G128" s="28"/>
      <c r="I128" s="28"/>
      <c r="J128" s="28"/>
      <c r="K128" s="28"/>
      <c r="M128" s="28"/>
      <c r="N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</row>
    <row r="129" spans="4:52">
      <c r="D129" s="28"/>
      <c r="F129" s="28"/>
      <c r="G129" s="28"/>
      <c r="I129" s="28"/>
      <c r="J129" s="28"/>
      <c r="K129" s="28"/>
      <c r="M129" s="28"/>
      <c r="N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</row>
    <row r="130" spans="4:52">
      <c r="D130" s="28"/>
      <c r="F130" s="28"/>
      <c r="G130" s="28"/>
      <c r="I130" s="28"/>
      <c r="J130" s="28"/>
      <c r="K130" s="28"/>
      <c r="M130" s="28"/>
      <c r="N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</row>
    <row r="131" spans="4:52">
      <c r="D131" s="28"/>
      <c r="F131" s="28"/>
      <c r="G131" s="28"/>
      <c r="I131" s="28"/>
      <c r="J131" s="28"/>
      <c r="K131" s="28"/>
      <c r="M131" s="28"/>
      <c r="N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</row>
    <row r="132" spans="4:52">
      <c r="D132" s="28"/>
      <c r="F132" s="28"/>
      <c r="G132" s="28"/>
      <c r="I132" s="28"/>
      <c r="J132" s="28"/>
      <c r="K132" s="28"/>
      <c r="M132" s="28"/>
      <c r="N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</row>
    <row r="133" spans="4:52">
      <c r="D133" s="28"/>
      <c r="F133" s="28"/>
      <c r="G133" s="28"/>
      <c r="I133" s="28"/>
      <c r="J133" s="28"/>
      <c r="K133" s="28"/>
      <c r="M133" s="28"/>
      <c r="N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</row>
  </sheetData>
  <mergeCells count="4">
    <mergeCell ref="F8:G8"/>
    <mergeCell ref="I8:K8"/>
    <mergeCell ref="M8:N8"/>
    <mergeCell ref="P8:U8"/>
  </mergeCells>
  <pageMargins left="0.25" right="0.25" top="0.75" bottom="0.75" header="0.3" footer="0.3"/>
  <pageSetup scale="50" fitToHeight="2" orientation="landscape" r:id="rId1"/>
  <headerFooter scaleWithDoc="0">
    <oddHeader>&amp;L&amp;"Times New Roman,Bold"&amp;14Section 5.2&amp;"Times New Roman,Regular"
&amp;"Times New Roman,Italic"&amp;12Annual Accrual Calculation - Separate Ratemaking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E64"/>
  <sheetViews>
    <sheetView view="pageBreakPreview" zoomScale="90" zoomScaleNormal="100" zoomScaleSheetLayoutView="90" zoomScalePageLayoutView="85" workbookViewId="0">
      <selection activeCell="B1" sqref="B1:B2"/>
    </sheetView>
  </sheetViews>
  <sheetFormatPr defaultColWidth="8.85546875" defaultRowHeight="11.25"/>
  <cols>
    <col min="1" max="1" width="8.85546875" style="14"/>
    <col min="2" max="2" width="33.5703125" style="14" customWidth="1"/>
    <col min="3" max="3" width="13.42578125" style="17" customWidth="1"/>
    <col min="4" max="4" width="16.85546875" style="15" bestFit="1" customWidth="1"/>
    <col min="5" max="5" width="33.42578125" style="14" customWidth="1"/>
    <col min="6" max="16384" width="8.85546875" style="14"/>
  </cols>
  <sheetData>
    <row r="1" spans="2:5">
      <c r="B1" s="273" t="s">
        <v>302</v>
      </c>
      <c r="C1" s="253"/>
    </row>
    <row r="2" spans="2:5">
      <c r="B2" s="273" t="s">
        <v>294</v>
      </c>
      <c r="C2" s="253"/>
    </row>
    <row r="3" spans="2:5">
      <c r="B3" s="251"/>
      <c r="C3" s="251"/>
    </row>
    <row r="4" spans="2:5">
      <c r="B4" s="251"/>
      <c r="C4" s="251"/>
    </row>
    <row r="5" spans="2:5">
      <c r="B5" s="251"/>
      <c r="C5" s="251"/>
    </row>
    <row r="6" spans="2:5">
      <c r="B6" s="251"/>
      <c r="C6" s="251"/>
    </row>
    <row r="7" spans="2:5">
      <c r="B7" s="251"/>
      <c r="C7" s="251"/>
    </row>
    <row r="8" spans="2:5">
      <c r="B8" s="272"/>
      <c r="C8" s="272"/>
    </row>
    <row r="9" spans="2:5" s="3" customFormat="1" ht="14.25">
      <c r="B9" s="271" t="s">
        <v>81</v>
      </c>
      <c r="C9" s="271"/>
      <c r="D9" s="271"/>
      <c r="E9" s="271"/>
    </row>
    <row r="10" spans="2:5" s="3" customFormat="1" ht="14.25">
      <c r="B10" s="271"/>
      <c r="C10" s="271"/>
      <c r="D10" s="271"/>
      <c r="E10" s="271"/>
    </row>
    <row r="11" spans="2:5" s="3" customFormat="1" ht="14.25">
      <c r="B11" s="2"/>
      <c r="C11" s="2"/>
      <c r="D11" s="2"/>
      <c r="E11" s="2"/>
    </row>
    <row r="12" spans="2:5" s="16" customFormat="1" ht="43.5" thickBot="1">
      <c r="B12" s="2"/>
      <c r="C12" s="59" t="s">
        <v>42</v>
      </c>
      <c r="D12" s="60" t="s">
        <v>43</v>
      </c>
    </row>
    <row r="13" spans="2:5" ht="15">
      <c r="B13" s="1"/>
      <c r="C13" s="18">
        <v>2022</v>
      </c>
      <c r="D13" s="87">
        <v>188596385.8534663</v>
      </c>
    </row>
    <row r="14" spans="2:5" ht="15">
      <c r="B14" s="1"/>
      <c r="C14" s="18">
        <v>2023</v>
      </c>
      <c r="D14" s="86">
        <v>25249087.923624687</v>
      </c>
    </row>
    <row r="15" spans="2:5" ht="15">
      <c r="B15" s="1"/>
      <c r="C15" s="18">
        <v>2024</v>
      </c>
      <c r="D15" s="86">
        <v>14998033.205373941</v>
      </c>
    </row>
    <row r="16" spans="2:5" ht="15">
      <c r="B16" s="1"/>
      <c r="C16" s="18">
        <v>2025</v>
      </c>
      <c r="D16" s="86">
        <v>17648877.006257609</v>
      </c>
    </row>
    <row r="17" spans="2:4" ht="15">
      <c r="B17" s="1"/>
      <c r="C17" s="18">
        <v>2026</v>
      </c>
      <c r="D17" s="86">
        <v>20411491.543007709</v>
      </c>
    </row>
    <row r="18" spans="2:4" ht="15">
      <c r="B18" s="1"/>
      <c r="C18" s="18">
        <v>2027</v>
      </c>
      <c r="D18" s="86">
        <v>23294062.398437399</v>
      </c>
    </row>
    <row r="19" spans="2:4" ht="15">
      <c r="B19" s="1"/>
      <c r="C19" s="18">
        <v>2028</v>
      </c>
      <c r="D19" s="86">
        <v>16427495.444984082</v>
      </c>
    </row>
    <row r="20" spans="2:4" ht="15">
      <c r="B20" s="1"/>
      <c r="C20" s="18">
        <v>2029</v>
      </c>
      <c r="D20" s="86">
        <v>15246753.104267407</v>
      </c>
    </row>
    <row r="21" spans="2:4" ht="15">
      <c r="B21" s="1"/>
      <c r="C21" s="18">
        <v>2030</v>
      </c>
      <c r="D21" s="86">
        <v>17632440.221125495</v>
      </c>
    </row>
    <row r="22" spans="2:4" ht="15">
      <c r="B22" s="1"/>
      <c r="C22" s="18">
        <v>2031</v>
      </c>
      <c r="D22" s="86">
        <v>8506425.6650168486</v>
      </c>
    </row>
    <row r="23" spans="2:4" ht="15">
      <c r="B23" s="1"/>
      <c r="C23" s="18">
        <v>2032</v>
      </c>
      <c r="D23" s="86">
        <v>3385110.1043688841</v>
      </c>
    </row>
    <row r="24" spans="2:4" ht="15">
      <c r="B24" s="1"/>
      <c r="C24" s="18">
        <v>2033</v>
      </c>
      <c r="D24" s="86">
        <v>2689924.1021980881</v>
      </c>
    </row>
    <row r="25" spans="2:4" ht="15">
      <c r="B25" s="1"/>
      <c r="C25" s="18">
        <v>2034</v>
      </c>
      <c r="D25" s="86">
        <v>3386995.0157331596</v>
      </c>
    </row>
    <row r="26" spans="2:4" ht="15">
      <c r="B26" s="1"/>
      <c r="C26" s="18">
        <v>2035</v>
      </c>
      <c r="D26" s="86">
        <v>8313563.7532131569</v>
      </c>
    </row>
    <row r="27" spans="2:4" ht="15">
      <c r="B27" s="1"/>
      <c r="C27" s="18">
        <v>2036</v>
      </c>
      <c r="D27" s="86">
        <v>10444539.674192851</v>
      </c>
    </row>
    <row r="28" spans="2:4" ht="15">
      <c r="B28" s="1"/>
      <c r="C28" s="18">
        <v>2037</v>
      </c>
      <c r="D28" s="86">
        <v>1420812.9620757517</v>
      </c>
    </row>
    <row r="29" spans="2:4" ht="15">
      <c r="B29" s="1"/>
      <c r="C29" s="18">
        <v>2038</v>
      </c>
      <c r="D29" s="86">
        <v>5831042.7336035911</v>
      </c>
    </row>
    <row r="30" spans="2:4" ht="15">
      <c r="C30" s="18">
        <v>2039</v>
      </c>
      <c r="D30" s="86">
        <v>13169834.64393351</v>
      </c>
    </row>
    <row r="31" spans="2:4" ht="15">
      <c r="C31" s="18">
        <v>2040</v>
      </c>
      <c r="D31" s="86">
        <v>4078168.6109186262</v>
      </c>
    </row>
    <row r="32" spans="2:4" ht="15">
      <c r="C32" s="18">
        <v>2041</v>
      </c>
      <c r="D32" s="86">
        <v>10992082.031694127</v>
      </c>
    </row>
    <row r="33" spans="3:4" ht="15">
      <c r="C33" s="18">
        <v>2042</v>
      </c>
      <c r="D33" s="86">
        <v>27814198.280784797</v>
      </c>
    </row>
    <row r="34" spans="3:4" ht="15">
      <c r="C34" s="18">
        <v>2043</v>
      </c>
      <c r="D34" s="86">
        <v>29706074.319908828</v>
      </c>
    </row>
    <row r="35" spans="3:4" ht="15">
      <c r="C35" s="18">
        <v>2044</v>
      </c>
      <c r="D35" s="86">
        <v>49805345.985181525</v>
      </c>
    </row>
    <row r="36" spans="3:4" ht="15">
      <c r="C36" s="18">
        <v>2045</v>
      </c>
      <c r="D36" s="86">
        <v>35482686.18038471</v>
      </c>
    </row>
    <row r="37" spans="3:4" ht="15">
      <c r="C37" s="18">
        <v>2046</v>
      </c>
      <c r="D37" s="86">
        <v>104180468.10491936</v>
      </c>
    </row>
    <row r="38" spans="3:4" ht="15">
      <c r="C38" s="18">
        <v>2047</v>
      </c>
      <c r="D38" s="86">
        <v>78989945.991074428</v>
      </c>
    </row>
    <row r="39" spans="3:4" ht="15">
      <c r="C39" s="18">
        <v>2048</v>
      </c>
      <c r="D39" s="86">
        <v>103192016.06054291</v>
      </c>
    </row>
    <row r="40" spans="3:4" ht="15">
      <c r="C40" s="18">
        <v>2049</v>
      </c>
      <c r="D40" s="86">
        <v>116431059.63193701</v>
      </c>
    </row>
    <row r="41" spans="3:4" ht="15">
      <c r="C41" s="18">
        <v>2050</v>
      </c>
      <c r="D41" s="86">
        <v>141814950.48502022</v>
      </c>
    </row>
    <row r="42" spans="3:4" ht="15">
      <c r="C42" s="18">
        <v>2051</v>
      </c>
      <c r="D42" s="86">
        <v>253678074.96891293</v>
      </c>
    </row>
    <row r="43" spans="3:4" ht="15">
      <c r="C43" s="18">
        <v>2052</v>
      </c>
      <c r="D43" s="86">
        <v>191620823.13969073</v>
      </c>
    </row>
    <row r="44" spans="3:4" ht="15">
      <c r="C44" s="18">
        <v>2053</v>
      </c>
      <c r="D44" s="86">
        <v>148197961.65358132</v>
      </c>
    </row>
    <row r="45" spans="3:4" ht="15">
      <c r="C45" s="18">
        <v>2054</v>
      </c>
      <c r="D45" s="86">
        <v>228092719.40970591</v>
      </c>
    </row>
    <row r="46" spans="3:4" ht="15">
      <c r="C46" s="18">
        <v>2055</v>
      </c>
      <c r="D46" s="86">
        <v>198293503.26751885</v>
      </c>
    </row>
    <row r="47" spans="3:4" ht="15">
      <c r="C47" s="18">
        <v>2056</v>
      </c>
      <c r="D47" s="86">
        <v>125783963.2868987</v>
      </c>
    </row>
    <row r="48" spans="3:4" ht="15">
      <c r="C48" s="18">
        <v>2057</v>
      </c>
      <c r="D48" s="86">
        <v>54726068.445613183</v>
      </c>
    </row>
    <row r="49" spans="2:4" ht="15">
      <c r="C49" s="18">
        <v>2058</v>
      </c>
      <c r="D49" s="86">
        <v>2406471.7067518821</v>
      </c>
    </row>
    <row r="50" spans="2:4" ht="15">
      <c r="C50" s="18">
        <v>2059</v>
      </c>
      <c r="D50" s="86">
        <v>24378052.11343085</v>
      </c>
    </row>
    <row r="51" spans="2:4" ht="15">
      <c r="C51" s="18">
        <v>2060</v>
      </c>
      <c r="D51" s="86">
        <v>57911210.332164757</v>
      </c>
    </row>
    <row r="52" spans="2:4" ht="15">
      <c r="C52" s="18">
        <v>2061</v>
      </c>
      <c r="D52" s="86">
        <v>8517215.5619357731</v>
      </c>
    </row>
    <row r="53" spans="2:4" ht="15">
      <c r="C53" s="18">
        <v>2062</v>
      </c>
      <c r="D53" s="86">
        <v>35644718.045116477</v>
      </c>
    </row>
    <row r="54" spans="2:4" ht="15">
      <c r="C54" s="18">
        <v>2063</v>
      </c>
      <c r="D54" s="86">
        <v>80963777.955247089</v>
      </c>
    </row>
    <row r="55" spans="2:4" ht="15">
      <c r="C55" s="18">
        <v>2064</v>
      </c>
      <c r="D55" s="86">
        <v>848891.13126710011</v>
      </c>
    </row>
    <row r="56" spans="2:4" ht="15">
      <c r="C56" s="18">
        <v>2065</v>
      </c>
      <c r="D56" s="86">
        <v>877313.60480485158</v>
      </c>
    </row>
    <row r="57" spans="2:4" ht="15">
      <c r="C57" s="18">
        <v>2066</v>
      </c>
      <c r="D57" s="86">
        <v>1041001.4889402756</v>
      </c>
    </row>
    <row r="58" spans="2:4" ht="15">
      <c r="C58" s="18">
        <v>2067</v>
      </c>
      <c r="D58" s="86">
        <v>6115.1189398774286</v>
      </c>
    </row>
    <row r="59" spans="2:4" ht="15" thickBot="1">
      <c r="C59" s="19" t="s">
        <v>14</v>
      </c>
      <c r="D59" s="94">
        <f>SUM(D13:D58)</f>
        <v>2512127752.2677674</v>
      </c>
    </row>
    <row r="60" spans="2:4" ht="12" thickTop="1">
      <c r="B60" s="227" t="s">
        <v>280</v>
      </c>
    </row>
    <row r="61" spans="2:4">
      <c r="B61" s="14" t="s">
        <v>281</v>
      </c>
    </row>
    <row r="62" spans="2:4">
      <c r="B62" s="14" t="s">
        <v>290</v>
      </c>
    </row>
    <row r="64" spans="2:4">
      <c r="C64" s="17" t="s">
        <v>24</v>
      </c>
      <c r="D64" s="15">
        <f>D59-' (S5.1 - Combined)'!K154</f>
        <v>0</v>
      </c>
    </row>
  </sheetData>
  <mergeCells count="2">
    <mergeCell ref="B9:E10"/>
    <mergeCell ref="B8:C8"/>
  </mergeCells>
  <pageMargins left="1" right="1" top="1" bottom="0.5" header="0.5" footer="0.5"/>
  <pageSetup scale="85" fitToHeight="2" orientation="portrait" r:id="rId1"/>
  <headerFooter scaleWithDoc="0">
    <oddHeader>&amp;L&amp;"Times New Roman,Bold"&amp;14Section 6&amp;"Times New Roman,Regular"
&amp;"Times New Roman,Italic"&amp;12Future Expenditures by Year</oddHeader>
  </headerFooter>
  <rowBreaks count="1" manualBreakCount="1">
    <brk id="7" min="1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71B695E64A9C42AC39FC4338BD253D" ma:contentTypeVersion="" ma:contentTypeDescription="Create a new document." ma:contentTypeScope="" ma:versionID="736d78c158eb5ad755fab9e1e81e2fe2">
  <xsd:schema xmlns:xsd="http://www.w3.org/2001/XMLSchema" xmlns:xs="http://www.w3.org/2001/XMLSchema" xmlns:p="http://schemas.microsoft.com/office/2006/metadata/properties" xmlns:ns2="c85253b9-0a55-49a1-98ad-b5b6252d7079" xmlns:ns3="C2952A52-8A0A-49DD-9489-84516BF5EFD0" xmlns:ns4="8b86ae58-4ff9-4300-8876-bb89783e485c" xmlns:ns5="3a6ed07f-74d3-4d6b-b2d6-faf8761c8676" targetNamespace="http://schemas.microsoft.com/office/2006/metadata/properties" ma:root="true" ma:fieldsID="4a65ee71c1f91ac67c46d372be99d2a6" ns2:_="" ns3:_="" ns4:_="" ns5:_="">
    <xsd:import namespace="c85253b9-0a55-49a1-98ad-b5b6252d7079"/>
    <xsd:import namespace="C2952A52-8A0A-49DD-9489-84516BF5EFD0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52A52-8A0A-49DD-9489-84516BF5EFD0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c85253b9-0a55-49a1-98ad-b5b6252d7079" xsi:nil="true"/>
    <CaseSubjects xmlns="8b86ae58-4ff9-4300-8876-bb89783e485c" xsi:nil="true"/>
    <Document_x0020_Status xmlns="c85253b9-0a55-49a1-98ad-b5b6252d7079">Draft</Document_x0020_Status>
    <CaseNumber xmlns="8b86ae58-4ff9-4300-8876-bb89783e485c" xsi:nil="true"/>
    <CaseJurisdiction xmlns="8b86ae58-4ff9-4300-8876-bb89783e485c" xsi:nil="true"/>
    <SRCH_DRItemNumber xmlns="8b86ae58-4ff9-4300-8876-bb89783e485c" xsi:nil="true"/>
    <Pgs xmlns="C2952A52-8A0A-49DD-9489-84516BF5EFD0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178</SRCH_DocketId>
    <CaseType xmlns="8b86ae58-4ff9-4300-8876-bb89783e485c" xsi:nil="true"/>
    <Sequence_x0020_Number xmlns="C2952A52-8A0A-49DD-9489-84516BF5EFD0" xsi:nil="true"/>
    <Document_x0020_Type xmlns="c85253b9-0a55-49a1-98ad-b5b6252d7079">Question</Document_x0020_Type>
    <CasePracticeArea xmlns="8b86ae58-4ff9-4300-8876-bb89783e485c" xsi:nil="true"/>
    <MB xmlns="C2952A52-8A0A-49DD-9489-84516BF5EFD0" xsi:nil="true"/>
    <SRCH_DrSiteId xmlns="8b86ae58-4ff9-4300-8876-bb89783e485c" xsi:nil="true"/>
  </documentManagement>
</p:properties>
</file>

<file path=customXml/itemProps1.xml><?xml version="1.0" encoding="utf-8"?>
<ds:datastoreItem xmlns:ds="http://schemas.openxmlformats.org/officeDocument/2006/customXml" ds:itemID="{C36084B9-E053-4F3F-B93B-34E3D4D91F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F2F862-8A32-4DD0-BD43-D2153F908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C2952A52-8A0A-49DD-9489-84516BF5EFD0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258323-B469-4974-9E71-EE4CCCE9E669}">
  <ds:schemaRefs>
    <ds:schemaRef ds:uri="3a6ed07f-74d3-4d6b-b2d6-faf8761c8676"/>
    <ds:schemaRef ds:uri="C2952A52-8A0A-49DD-9489-84516BF5EFD0"/>
    <ds:schemaRef ds:uri="c85253b9-0a55-49a1-98ad-b5b6252d7079"/>
    <ds:schemaRef ds:uri="http://purl.org/dc/terms/"/>
    <ds:schemaRef ds:uri="8b86ae58-4ff9-4300-8876-bb89783e485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 (S2) Accrual</vt:lpstr>
      <vt:lpstr>(S3 - 2022) Sep Factor</vt:lpstr>
      <vt:lpstr>(S3 - 2023) Sep Factor</vt:lpstr>
      <vt:lpstr> (S4) Inflation</vt:lpstr>
      <vt:lpstr> (S5.1 - Combined)</vt:lpstr>
      <vt:lpstr> (S5.2 - FPL Standalone)</vt:lpstr>
      <vt:lpstr> (S5.2 - Gulf Standalone)</vt:lpstr>
      <vt:lpstr> (S6) Future Exp</vt:lpstr>
      <vt:lpstr>' (S2) Accrual'!Print_Area</vt:lpstr>
      <vt:lpstr>' (S4) Inflation'!Print_Area</vt:lpstr>
      <vt:lpstr>' (S5.1 - Combined)'!Print_Area</vt:lpstr>
      <vt:lpstr>' (S5.2 - FPL Standalone)'!Print_Area</vt:lpstr>
      <vt:lpstr>' (S5.2 - Gulf Standalone)'!Print_Area</vt:lpstr>
      <vt:lpstr>' (S6) Future Exp'!Print_Area</vt:lpstr>
      <vt:lpstr>'(S3 - 2022) Sep Factor'!Print_Area</vt:lpstr>
      <vt:lpstr>'(S3 - 2023) Sep Factor'!Print_Area</vt:lpstr>
      <vt:lpstr>' (S5.1 - Combined)'!Print_Titles</vt:lpstr>
      <vt:lpstr>' (S5.2 - FPL Standalone)'!Print_Titles</vt:lpstr>
      <vt:lpstr>' (S5.2 - Gulf Standalone)'!Print_Titles</vt:lpstr>
      <vt:lpstr>'(S3 - 2022) Sep Factor'!Print_Titles</vt:lpstr>
      <vt:lpstr>'(S3 - 2023) Sep Factor'!Print_Titles</vt:lpstr>
    </vt:vector>
  </TitlesOfParts>
  <Company>NextEra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JPZ</dc:creator>
  <cp:lastModifiedBy>Adams, Starr</cp:lastModifiedBy>
  <cp:lastPrinted>2021-04-26T13:44:54Z</cp:lastPrinted>
  <dcterms:created xsi:type="dcterms:W3CDTF">2016-02-01T13:18:33Z</dcterms:created>
  <dcterms:modified xsi:type="dcterms:W3CDTF">2021-05-07T15:47:18Z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0x0101006B71B695E64A9C42AC39FC4338BD253D</vt:lpwstr>
  </property>
</Properties>
</file>