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1 Rate Case Discovery\OPC's Fifth Set of PODs\OPC's 5th POD No. 91\"/>
    </mc:Choice>
  </mc:AlternateContent>
  <xr:revisionPtr revIDLastSave="0" documentId="13_ncr:1_{3BE630D6-3A7E-4E3E-9A95-38185B71A1D6}" xr6:coauthVersionLast="45" xr6:coauthVersionMax="45" xr10:uidLastSave="{00000000-0000-0000-0000-000000000000}"/>
  <bookViews>
    <workbookView xWindow="30060" yWindow="1095" windowWidth="24615" windowHeight="9630" activeTab="3" xr2:uid="{00000000-000D-0000-FFFF-FFFF00000000}"/>
  </bookViews>
  <sheets>
    <sheet name="Summary" sheetId="4" r:id="rId1"/>
    <sheet name="Mapping of WBS L4 to Depr" sheetId="1" r:id="rId2"/>
    <sheet name="CWIP" sheetId="5" r:id="rId3"/>
    <sheet name="Depreciation Rates" sheetId="3" r:id="rId4"/>
  </sheets>
  <definedNames>
    <definedName name="_xlnm.Print_Titles" localSheetId="1">'Mapping of WBS L4 to Depr'!$A:$A,'Mapping of WBS L4 to Depr'!$7:$10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24" i="4" l="1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4" i="4"/>
  <c r="F23" i="4"/>
  <c r="AT23" i="4" l="1"/>
  <c r="AV23" i="4"/>
  <c r="AT24" i="4"/>
  <c r="AV24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8" i="4"/>
  <c r="F37" i="4"/>
  <c r="F36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30" i="4"/>
  <c r="F13" i="4" s="1"/>
  <c r="F29" i="4"/>
  <c r="F12" i="4" s="1"/>
  <c r="F28" i="4"/>
  <c r="F11" i="4" s="1"/>
  <c r="BC24" i="4" l="1"/>
  <c r="BQ24" i="4"/>
  <c r="BA24" i="4"/>
  <c r="BO24" i="4"/>
  <c r="BC23" i="4"/>
  <c r="BJ23" i="4"/>
  <c r="BA23" i="4"/>
  <c r="BH23" i="4"/>
  <c r="F32" i="4"/>
  <c r="F19" i="4" s="1"/>
  <c r="F15" i="4" s="1"/>
  <c r="G34" i="4"/>
  <c r="G21" i="4" s="1"/>
  <c r="F34" i="4"/>
  <c r="F21" i="4" s="1"/>
  <c r="F17" i="4" s="1"/>
  <c r="F33" i="4"/>
  <c r="F20" i="4" s="1"/>
  <c r="F16" i="4" s="1"/>
  <c r="G11" i="4"/>
  <c r="H32" i="4" s="1"/>
  <c r="H19" i="4" s="1"/>
  <c r="G12" i="4"/>
  <c r="G32" i="4"/>
  <c r="G19" i="4" s="1"/>
  <c r="G33" i="4"/>
  <c r="G20" i="4" s="1"/>
  <c r="H11" i="4"/>
  <c r="G13" i="4"/>
  <c r="BC25" i="4" l="1"/>
  <c r="G15" i="4"/>
  <c r="H15" i="4" s="1"/>
  <c r="G17" i="4"/>
  <c r="BA25" i="4"/>
  <c r="G16" i="4"/>
  <c r="H13" i="4"/>
  <c r="H34" i="4"/>
  <c r="H21" i="4" s="1"/>
  <c r="H17" i="4" s="1"/>
  <c r="H12" i="4"/>
  <c r="H33" i="4"/>
  <c r="H20" i="4" s="1"/>
  <c r="H16" i="4" s="1"/>
  <c r="I11" i="4"/>
  <c r="I32" i="4"/>
  <c r="I19" i="4" s="1"/>
  <c r="I15" i="4" l="1"/>
  <c r="J11" i="4"/>
  <c r="J32" i="4"/>
  <c r="J19" i="4" s="1"/>
  <c r="J15" i="4" s="1"/>
  <c r="I33" i="4"/>
  <c r="I20" i="4" s="1"/>
  <c r="I16" i="4" s="1"/>
  <c r="I12" i="4"/>
  <c r="I13" i="4"/>
  <c r="I34" i="4"/>
  <c r="I21" i="4" s="1"/>
  <c r="I17" i="4" s="1"/>
  <c r="J12" i="4" l="1"/>
  <c r="J33" i="4"/>
  <c r="J20" i="4" s="1"/>
  <c r="J16" i="4" s="1"/>
  <c r="J13" i="4"/>
  <c r="J34" i="4"/>
  <c r="J21" i="4" s="1"/>
  <c r="J17" i="4" s="1"/>
  <c r="K11" i="4"/>
  <c r="K32" i="4"/>
  <c r="K19" i="4" s="1"/>
  <c r="K15" i="4" s="1"/>
  <c r="L11" i="4" l="1"/>
  <c r="L32" i="4"/>
  <c r="L19" i="4" s="1"/>
  <c r="L15" i="4" s="1"/>
  <c r="K13" i="4"/>
  <c r="K34" i="4"/>
  <c r="K21" i="4" s="1"/>
  <c r="K17" i="4" s="1"/>
  <c r="K12" i="4"/>
  <c r="K33" i="4"/>
  <c r="K20" i="4" s="1"/>
  <c r="K16" i="4" s="1"/>
  <c r="L13" i="4" l="1"/>
  <c r="L34" i="4"/>
  <c r="L21" i="4" s="1"/>
  <c r="L17" i="4" s="1"/>
  <c r="L12" i="4"/>
  <c r="L33" i="4"/>
  <c r="L20" i="4" s="1"/>
  <c r="L16" i="4" s="1"/>
  <c r="M11" i="4"/>
  <c r="M32" i="4"/>
  <c r="M19" i="4" s="1"/>
  <c r="M15" i="4" s="1"/>
  <c r="N11" i="4" l="1"/>
  <c r="N32" i="4"/>
  <c r="N19" i="4" s="1"/>
  <c r="N15" i="4" s="1"/>
  <c r="M12" i="4"/>
  <c r="M33" i="4"/>
  <c r="M20" i="4" s="1"/>
  <c r="M16" i="4" s="1"/>
  <c r="M13" i="4"/>
  <c r="M34" i="4"/>
  <c r="M21" i="4" s="1"/>
  <c r="M17" i="4" s="1"/>
  <c r="N13" i="4" l="1"/>
  <c r="N34" i="4"/>
  <c r="N21" i="4" s="1"/>
  <c r="N17" i="4" s="1"/>
  <c r="N12" i="4"/>
  <c r="N33" i="4"/>
  <c r="N20" i="4" s="1"/>
  <c r="N16" i="4" s="1"/>
  <c r="O11" i="4"/>
  <c r="O32" i="4"/>
  <c r="O19" i="4" s="1"/>
  <c r="O15" i="4" s="1"/>
  <c r="O12" i="4" l="1"/>
  <c r="O33" i="4"/>
  <c r="O20" i="4" s="1"/>
  <c r="O16" i="4" s="1"/>
  <c r="P11" i="4"/>
  <c r="P32" i="4"/>
  <c r="P19" i="4" s="1"/>
  <c r="P15" i="4" s="1"/>
  <c r="O13" i="4"/>
  <c r="O34" i="4"/>
  <c r="O21" i="4" s="1"/>
  <c r="O17" i="4" s="1"/>
  <c r="Q11" i="4" l="1"/>
  <c r="Q32" i="4"/>
  <c r="Q19" i="4" s="1"/>
  <c r="Q15" i="4" s="1"/>
  <c r="P13" i="4"/>
  <c r="P34" i="4"/>
  <c r="P21" i="4" s="1"/>
  <c r="P17" i="4" s="1"/>
  <c r="P12" i="4"/>
  <c r="P33" i="4"/>
  <c r="P20" i="4" s="1"/>
  <c r="P16" i="4" s="1"/>
  <c r="Q12" i="4" l="1"/>
  <c r="Q33" i="4"/>
  <c r="Q20" i="4" s="1"/>
  <c r="Q16" i="4" s="1"/>
  <c r="Q13" i="4"/>
  <c r="Q34" i="4"/>
  <c r="Q21" i="4" s="1"/>
  <c r="Q17" i="4" s="1"/>
  <c r="R11" i="4"/>
  <c r="R32" i="4"/>
  <c r="R19" i="4" s="1"/>
  <c r="R15" i="4" s="1"/>
  <c r="S11" i="4" l="1"/>
  <c r="S32" i="4"/>
  <c r="S19" i="4" s="1"/>
  <c r="S15" i="4" s="1"/>
  <c r="R13" i="4"/>
  <c r="R34" i="4"/>
  <c r="R21" i="4" s="1"/>
  <c r="R17" i="4" s="1"/>
  <c r="R12" i="4"/>
  <c r="R33" i="4"/>
  <c r="R20" i="4" s="1"/>
  <c r="R16" i="4" s="1"/>
  <c r="S13" i="4" l="1"/>
  <c r="S34" i="4"/>
  <c r="S21" i="4" s="1"/>
  <c r="S17" i="4" s="1"/>
  <c r="S12" i="4"/>
  <c r="S33" i="4"/>
  <c r="S20" i="4" s="1"/>
  <c r="S16" i="4" s="1"/>
  <c r="T11" i="4"/>
  <c r="T32" i="4"/>
  <c r="T19" i="4" s="1"/>
  <c r="T15" i="4" s="1"/>
  <c r="U11" i="4" l="1"/>
  <c r="U32" i="4"/>
  <c r="U19" i="4" s="1"/>
  <c r="T12" i="4"/>
  <c r="T33" i="4"/>
  <c r="T20" i="4" s="1"/>
  <c r="T16" i="4" s="1"/>
  <c r="T13" i="4"/>
  <c r="T34" i="4"/>
  <c r="T21" i="4" s="1"/>
  <c r="T17" i="4" s="1"/>
  <c r="U15" i="4" l="1"/>
  <c r="U12" i="4"/>
  <c r="U33" i="4"/>
  <c r="U20" i="4" s="1"/>
  <c r="U13" i="4"/>
  <c r="U34" i="4"/>
  <c r="U21" i="4" s="1"/>
  <c r="V11" i="4"/>
  <c r="V32" i="4"/>
  <c r="V19" i="4" s="1"/>
  <c r="U17" i="4" l="1"/>
  <c r="V15" i="4"/>
  <c r="U16" i="4"/>
  <c r="W11" i="4"/>
  <c r="W32" i="4"/>
  <c r="W19" i="4" s="1"/>
  <c r="V13" i="4"/>
  <c r="V34" i="4"/>
  <c r="V21" i="4" s="1"/>
  <c r="V12" i="4"/>
  <c r="V33" i="4"/>
  <c r="V20" i="4" s="1"/>
  <c r="V16" i="4" l="1"/>
  <c r="W15" i="4"/>
  <c r="V17" i="4"/>
  <c r="W13" i="4"/>
  <c r="W34" i="4"/>
  <c r="W21" i="4" s="1"/>
  <c r="W12" i="4"/>
  <c r="W33" i="4"/>
  <c r="W20" i="4" s="1"/>
  <c r="X11" i="4"/>
  <c r="X32" i="4"/>
  <c r="X19" i="4" s="1"/>
  <c r="W16" i="4" l="1"/>
  <c r="X15" i="4"/>
  <c r="W17" i="4"/>
  <c r="Y11" i="4"/>
  <c r="Y32" i="4"/>
  <c r="Y19" i="4" s="1"/>
  <c r="X12" i="4"/>
  <c r="X33" i="4"/>
  <c r="X20" i="4" s="1"/>
  <c r="X16" i="4" s="1"/>
  <c r="X13" i="4"/>
  <c r="X34" i="4"/>
  <c r="X21" i="4" s="1"/>
  <c r="X17" i="4" l="1"/>
  <c r="Y15" i="4"/>
  <c r="Y12" i="4"/>
  <c r="Y33" i="4"/>
  <c r="Y20" i="4" s="1"/>
  <c r="Y16" i="4" s="1"/>
  <c r="Y13" i="4"/>
  <c r="Y34" i="4"/>
  <c r="Y21" i="4" s="1"/>
  <c r="Z11" i="4"/>
  <c r="Z32" i="4"/>
  <c r="Z19" i="4" s="1"/>
  <c r="Y17" i="4" l="1"/>
  <c r="Z15" i="4"/>
  <c r="AA11" i="4"/>
  <c r="AA32" i="4"/>
  <c r="AA19" i="4" s="1"/>
  <c r="Z13" i="4"/>
  <c r="Z34" i="4"/>
  <c r="Z21" i="4" s="1"/>
  <c r="Z17" i="4" s="1"/>
  <c r="Z12" i="4"/>
  <c r="Z33" i="4"/>
  <c r="Z20" i="4" s="1"/>
  <c r="AA15" i="4" l="1"/>
  <c r="Z16" i="4"/>
  <c r="AA12" i="4"/>
  <c r="AA33" i="4"/>
  <c r="AA20" i="4" s="1"/>
  <c r="AA13" i="4"/>
  <c r="AA34" i="4"/>
  <c r="AA21" i="4" s="1"/>
  <c r="AA17" i="4" s="1"/>
  <c r="AB11" i="4"/>
  <c r="AB32" i="4"/>
  <c r="AB19" i="4" s="1"/>
  <c r="AB15" i="4" s="1"/>
  <c r="AA16" i="4" l="1"/>
  <c r="AB13" i="4"/>
  <c r="AB34" i="4"/>
  <c r="AB21" i="4" s="1"/>
  <c r="AB17" i="4" s="1"/>
  <c r="AC11" i="4"/>
  <c r="AC32" i="4"/>
  <c r="AC19" i="4" s="1"/>
  <c r="AC15" i="4" s="1"/>
  <c r="AB12" i="4"/>
  <c r="AB33" i="4"/>
  <c r="AB20" i="4" s="1"/>
  <c r="AB16" i="4" l="1"/>
  <c r="AD11" i="4"/>
  <c r="AD32" i="4"/>
  <c r="AD19" i="4" s="1"/>
  <c r="AD15" i="4" s="1"/>
  <c r="AC12" i="4"/>
  <c r="AC33" i="4"/>
  <c r="AC20" i="4" s="1"/>
  <c r="AC16" i="4" s="1"/>
  <c r="AC13" i="4"/>
  <c r="AC34" i="4"/>
  <c r="AC21" i="4" s="1"/>
  <c r="AC17" i="4" s="1"/>
  <c r="AD12" i="4" l="1"/>
  <c r="AD33" i="4"/>
  <c r="AD20" i="4" s="1"/>
  <c r="AD16" i="4" s="1"/>
  <c r="AD13" i="4"/>
  <c r="AD34" i="4"/>
  <c r="AD21" i="4" s="1"/>
  <c r="AD17" i="4" s="1"/>
  <c r="AE11" i="4"/>
  <c r="AE32" i="4"/>
  <c r="AE19" i="4" s="1"/>
  <c r="AE15" i="4" s="1"/>
  <c r="AE13" i="4" l="1"/>
  <c r="AE34" i="4"/>
  <c r="AE21" i="4" s="1"/>
  <c r="AE17" i="4" s="1"/>
  <c r="AF11" i="4"/>
  <c r="AF32" i="4"/>
  <c r="AF19" i="4" s="1"/>
  <c r="AE12" i="4"/>
  <c r="AE33" i="4"/>
  <c r="AE20" i="4" s="1"/>
  <c r="AE16" i="4" s="1"/>
  <c r="AF15" i="4" l="1"/>
  <c r="AS19" i="4"/>
  <c r="AT11" i="4"/>
  <c r="AF12" i="4"/>
  <c r="AF33" i="4"/>
  <c r="AF20" i="4" s="1"/>
  <c r="AG11" i="4"/>
  <c r="AG32" i="4"/>
  <c r="AG19" i="4" s="1"/>
  <c r="AF13" i="4"/>
  <c r="AF34" i="4"/>
  <c r="AF21" i="4" s="1"/>
  <c r="BA11" i="4" l="1"/>
  <c r="BH11" i="4"/>
  <c r="AZ19" i="4"/>
  <c r="BG19" i="4"/>
  <c r="AG15" i="4"/>
  <c r="AF17" i="4"/>
  <c r="AS21" i="4"/>
  <c r="AF16" i="4"/>
  <c r="AS20" i="4"/>
  <c r="AT13" i="4"/>
  <c r="AT12" i="4"/>
  <c r="BH12" i="4" s="1"/>
  <c r="AT15" i="4"/>
  <c r="AG13" i="4"/>
  <c r="AG34" i="4"/>
  <c r="AG21" i="4" s="1"/>
  <c r="AH11" i="4"/>
  <c r="AH32" i="4"/>
  <c r="AH19" i="4" s="1"/>
  <c r="AG12" i="4"/>
  <c r="AG33" i="4"/>
  <c r="AG20" i="4" s="1"/>
  <c r="BH13" i="4" l="1"/>
  <c r="BA13" i="4"/>
  <c r="BO13" i="4"/>
  <c r="BA15" i="4"/>
  <c r="BH15" i="4"/>
  <c r="AZ21" i="4"/>
  <c r="BN21" i="4"/>
  <c r="AZ20" i="4"/>
  <c r="BG20" i="4"/>
  <c r="BG21" i="4" s="1"/>
  <c r="BA12" i="4"/>
  <c r="AH15" i="4"/>
  <c r="AT17" i="4"/>
  <c r="AG17" i="4"/>
  <c r="AT16" i="4"/>
  <c r="AG16" i="4"/>
  <c r="AH12" i="4"/>
  <c r="AH33" i="4"/>
  <c r="AH20" i="4" s="1"/>
  <c r="AI11" i="4"/>
  <c r="AI32" i="4"/>
  <c r="AI19" i="4" s="1"/>
  <c r="AH13" i="4"/>
  <c r="AH34" i="4"/>
  <c r="AH21" i="4" s="1"/>
  <c r="BA14" i="4" l="1"/>
  <c r="AZ22" i="4"/>
  <c r="BA16" i="4"/>
  <c r="BH16" i="4"/>
  <c r="BH17" i="4" s="1"/>
  <c r="BA17" i="4"/>
  <c r="BO17" i="4"/>
  <c r="AH16" i="4"/>
  <c r="AH17" i="4"/>
  <c r="AI15" i="4"/>
  <c r="AJ11" i="4"/>
  <c r="AJ32" i="4"/>
  <c r="AJ19" i="4" s="1"/>
  <c r="AI13" i="4"/>
  <c r="AI34" i="4"/>
  <c r="AI21" i="4" s="1"/>
  <c r="AI12" i="4"/>
  <c r="AI33" i="4"/>
  <c r="AI20" i="4" s="1"/>
  <c r="AI16" i="4" s="1"/>
  <c r="BA18" i="4" l="1"/>
  <c r="AI17" i="4"/>
  <c r="AJ15" i="4"/>
  <c r="AJ12" i="4"/>
  <c r="AJ33" i="4"/>
  <c r="AJ20" i="4" s="1"/>
  <c r="AJ16" i="4" s="1"/>
  <c r="AJ13" i="4"/>
  <c r="AJ34" i="4"/>
  <c r="AJ21" i="4" s="1"/>
  <c r="AK11" i="4"/>
  <c r="AK32" i="4"/>
  <c r="AK19" i="4" s="1"/>
  <c r="AJ17" i="4" l="1"/>
  <c r="AK15" i="4"/>
  <c r="AL11" i="4"/>
  <c r="AL32" i="4"/>
  <c r="AL19" i="4" s="1"/>
  <c r="AK13" i="4"/>
  <c r="AK34" i="4"/>
  <c r="AK21" i="4" s="1"/>
  <c r="AK17" i="4" s="1"/>
  <c r="AK12" i="4"/>
  <c r="AK33" i="4"/>
  <c r="AK20" i="4" s="1"/>
  <c r="AK16" i="4" s="1"/>
  <c r="AL15" i="4" l="1"/>
  <c r="AL13" i="4"/>
  <c r="AL34" i="4"/>
  <c r="AL21" i="4" s="1"/>
  <c r="AL17" i="4" s="1"/>
  <c r="AL12" i="4"/>
  <c r="AL33" i="4"/>
  <c r="AL20" i="4" s="1"/>
  <c r="AL16" i="4" s="1"/>
  <c r="AM11" i="4"/>
  <c r="AM32" i="4"/>
  <c r="AM19" i="4" s="1"/>
  <c r="AM15" i="4" l="1"/>
  <c r="AM12" i="4"/>
  <c r="AM33" i="4"/>
  <c r="AM20" i="4" s="1"/>
  <c r="AM16" i="4" s="1"/>
  <c r="AN11" i="4"/>
  <c r="AN32" i="4"/>
  <c r="AN19" i="4" s="1"/>
  <c r="AN15" i="4" s="1"/>
  <c r="AM13" i="4"/>
  <c r="AM34" i="4"/>
  <c r="AM21" i="4" s="1"/>
  <c r="AM17" i="4" s="1"/>
  <c r="AO11" i="4" l="1"/>
  <c r="AO32" i="4"/>
  <c r="AO19" i="4" s="1"/>
  <c r="AO15" i="4" s="1"/>
  <c r="AN13" i="4"/>
  <c r="AN34" i="4"/>
  <c r="AN21" i="4" s="1"/>
  <c r="AN17" i="4" s="1"/>
  <c r="AN12" i="4"/>
  <c r="AN33" i="4"/>
  <c r="AN20" i="4" s="1"/>
  <c r="AN16" i="4" s="1"/>
  <c r="AO13" i="4" l="1"/>
  <c r="AO34" i="4"/>
  <c r="AO21" i="4" s="1"/>
  <c r="AO17" i="4" s="1"/>
  <c r="AO12" i="4"/>
  <c r="AO33" i="4"/>
  <c r="AO20" i="4" s="1"/>
  <c r="AO16" i="4" s="1"/>
  <c r="AP11" i="4"/>
  <c r="AP32" i="4"/>
  <c r="AP19" i="4" s="1"/>
  <c r="AP15" i="4" s="1"/>
  <c r="AP12" i="4" l="1"/>
  <c r="AP33" i="4"/>
  <c r="AP20" i="4" s="1"/>
  <c r="AP16" i="4" s="1"/>
  <c r="AQ11" i="4"/>
  <c r="AQ32" i="4"/>
  <c r="AQ19" i="4" s="1"/>
  <c r="AQ15" i="4" s="1"/>
  <c r="AP13" i="4"/>
  <c r="AP34" i="4"/>
  <c r="AP21" i="4" s="1"/>
  <c r="AP17" i="4" s="1"/>
  <c r="AR11" i="4" l="1"/>
  <c r="AV11" i="4" s="1"/>
  <c r="AR32" i="4"/>
  <c r="AR19" i="4" s="1"/>
  <c r="AQ13" i="4"/>
  <c r="AQ34" i="4"/>
  <c r="AQ21" i="4" s="1"/>
  <c r="AQ17" i="4" s="1"/>
  <c r="AQ12" i="4"/>
  <c r="AQ33" i="4"/>
  <c r="AQ20" i="4" s="1"/>
  <c r="AQ16" i="4" s="1"/>
  <c r="BC11" i="4" l="1"/>
  <c r="BJ11" i="4"/>
  <c r="AR15" i="4"/>
  <c r="AV15" i="4" s="1"/>
  <c r="AU19" i="4"/>
  <c r="AR13" i="4"/>
  <c r="AV13" i="4" s="1"/>
  <c r="AR34" i="4"/>
  <c r="AR21" i="4" s="1"/>
  <c r="AR12" i="4"/>
  <c r="AV12" i="4" s="1"/>
  <c r="AR33" i="4"/>
  <c r="AR20" i="4" s="1"/>
  <c r="BC12" i="4" l="1"/>
  <c r="BJ12" i="4"/>
  <c r="BJ13" i="4" s="1"/>
  <c r="BC13" i="4"/>
  <c r="BC14" i="4" s="1"/>
  <c r="BQ13" i="4"/>
  <c r="BB19" i="4"/>
  <c r="BI19" i="4"/>
  <c r="BC15" i="4"/>
  <c r="BJ15" i="4"/>
  <c r="AR17" i="4"/>
  <c r="AV17" i="4" s="1"/>
  <c r="AU21" i="4"/>
  <c r="AR16" i="4"/>
  <c r="AV16" i="4" s="1"/>
  <c r="AU20" i="4"/>
  <c r="BB21" i="4" l="1"/>
  <c r="BP21" i="4"/>
  <c r="BC17" i="4"/>
  <c r="BQ17" i="4"/>
  <c r="BB20" i="4"/>
  <c r="BB22" i="4" s="1"/>
  <c r="BI20" i="4"/>
  <c r="BI21" i="4" s="1"/>
  <c r="BC16" i="4"/>
  <c r="BC18" i="4" s="1"/>
  <c r="BJ16" i="4"/>
  <c r="BJ17" i="4" s="1"/>
</calcChain>
</file>

<file path=xl/sharedStrings.xml><?xml version="1.0" encoding="utf-8"?>
<sst xmlns="http://schemas.openxmlformats.org/spreadsheetml/2006/main" count="396" uniqueCount="101">
  <si>
    <t>CAP: Mapping of WBS L4 to Depr Group</t>
  </si>
  <si>
    <t>WBS L4: Business Area</t>
  </si>
  <si>
    <t>WBS L4: Depr Flag</t>
  </si>
  <si>
    <t>WBS L4: Excluded Facility</t>
  </si>
  <si>
    <t>WBS L4: FERC Function</t>
  </si>
  <si>
    <t>WBS L4: Major/Minor</t>
  </si>
  <si>
    <t>WBS L4: Plant Site/Plant Unit</t>
  </si>
  <si>
    <t>Oct - 2020</t>
  </si>
  <si>
    <t>Nov - 2020</t>
  </si>
  <si>
    <t>Dec - 2020</t>
  </si>
  <si>
    <t>Jan - 2021</t>
  </si>
  <si>
    <t>Feb - 2021</t>
  </si>
  <si>
    <t>Mar - 2021</t>
  </si>
  <si>
    <t>Apr - 2021</t>
  </si>
  <si>
    <t>May - 2021</t>
  </si>
  <si>
    <t>Jun - 2021</t>
  </si>
  <si>
    <t>Jul - 2021</t>
  </si>
  <si>
    <t>Aug - 2021</t>
  </si>
  <si>
    <t>Sep - 2021</t>
  </si>
  <si>
    <t>Oct - 2021</t>
  </si>
  <si>
    <t>Nov - 2021</t>
  </si>
  <si>
    <t>Dec - 2021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</si>
  <si>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</si>
  <si>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</si>
  <si>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</si>
  <si>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</si>
  <si>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</si>
  <si>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</si>
  <si>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</si>
  <si>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</si>
  <si>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</si>
  <si>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</si>
  <si>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</si>
  <si>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Dec - 2022</t>
  </si>
  <si>
    <t>Jan - 2023</t>
  </si>
  <si>
    <t>Feb - 2023</t>
  </si>
  <si>
    <t>Mar - 2023</t>
  </si>
  <si>
    <t>Apr - 2023</t>
  </si>
  <si>
    <t>May - 2023</t>
  </si>
  <si>
    <t>Jun - 2023</t>
  </si>
  <si>
    <t>Jul - 2023</t>
  </si>
  <si>
    <t>Aug - 2023</t>
  </si>
  <si>
    <t>Sep - 2023</t>
  </si>
  <si>
    <t>Oct - 2023</t>
  </si>
  <si>
    <t>Nov - 2023</t>
  </si>
  <si>
    <t>Dec - 2023</t>
  </si>
  <si>
    <t>076FCST: Intangible Plant</t>
  </si>
  <si>
    <t>UIMS.00001756.01.01.01: SPPCRC 3543 - CIS FPL Only - Inst</t>
  </si>
  <si>
    <t>A01: Base</t>
  </si>
  <si>
    <t>Y: Depreciable</t>
  </si>
  <si>
    <t/>
  </si>
  <si>
    <t>000: Intangible</t>
  </si>
  <si>
    <t>Minor: Minor</t>
  </si>
  <si>
    <t>000: NON-PRODUCTION PLANT</t>
  </si>
  <si>
    <t>UIMS.00001862.01.01.01: SPPCRC 3806 PowerPlan Integration - Inst</t>
  </si>
  <si>
    <t>Subtotal 076FCST: Intangible Plant</t>
  </si>
  <si>
    <t>601FCST: Gulf Intangible Plant</t>
  </si>
  <si>
    <t>UIMS.00022089.01.01.01: SPPCRC  UI Clause for Reg Actg - Inst</t>
  </si>
  <si>
    <t>UIMS.00022110.01.01.01: SPPCRC  Financial Integration - Inst</t>
  </si>
  <si>
    <t>UIMS.00022122.01.01.01: SPPCRC 3807 Dist Wrk Mgmt Int DWMS-Inst</t>
  </si>
  <si>
    <t>UIMS.00022123.01.01.01: SPPCRC 3806 PowerPlan Integration-Inst</t>
  </si>
  <si>
    <t>UIMS.00022124.01.01.01: SPPCRC 3666 Trns Wrk Mgt Int-Pur-Inst</t>
  </si>
  <si>
    <t>UIMS.00022125.01.01.01: SPPCRC 3776 - CAMS only - Inst</t>
  </si>
  <si>
    <t>Subtotal 601FCST: Gulf Intangible Plant</t>
  </si>
  <si>
    <t>800FCST: FPL - Intangible SW - A01</t>
  </si>
  <si>
    <t>UIMS.00001831.01.01.01: SPPCRC  UI Clause for Reg Actg - Inst</t>
  </si>
  <si>
    <t>UIMS.00001841.01.01.01: SPPCRC  Financial Integration - Inst</t>
  </si>
  <si>
    <t>UIMS.00001861.01.01.01: SPPCRC 3807 Dist Wrk Mgmt Int DWMS-Inst</t>
  </si>
  <si>
    <t>UIMS.00001863.01.01.01: SPPCRC 3666 Trns Wrk Mgt Int-Pur - Inst</t>
  </si>
  <si>
    <t>Subtotal 800FCST: FPL - Intangible SW - A01</t>
  </si>
  <si>
    <t>Company</t>
  </si>
  <si>
    <t>FPL</t>
  </si>
  <si>
    <t>GULF</t>
  </si>
  <si>
    <t>Forecast Book Depr Rates</t>
  </si>
  <si>
    <t>Component</t>
  </si>
  <si>
    <t>Depreciable Base</t>
  </si>
  <si>
    <t>Additions</t>
  </si>
  <si>
    <t>Depr Group</t>
  </si>
  <si>
    <t>Ending Plant</t>
  </si>
  <si>
    <t>FERC Account</t>
  </si>
  <si>
    <t>Ending Reserve</t>
  </si>
  <si>
    <t>D&amp;A Annual Rate</t>
  </si>
  <si>
    <t>D&amp;A Expense</t>
  </si>
  <si>
    <t>EndCWIPTot: Ending CWIP - Total</t>
  </si>
  <si>
    <t>1500: FLORIDA POWER &amp; LIGHT CO</t>
  </si>
  <si>
    <t>Subtotal 1500: FLORIDA POWER &amp; LIGHT CO</t>
  </si>
  <si>
    <t>1600: Gulf Power</t>
  </si>
  <si>
    <t>Subtotal 1600: Gulf Power</t>
  </si>
  <si>
    <t>CWIP</t>
  </si>
  <si>
    <t xml:space="preserve">Total </t>
  </si>
  <si>
    <t>13 Month Avg</t>
  </si>
  <si>
    <t>2022 - Gulf SA</t>
  </si>
  <si>
    <t>2023 - Gulf SA</t>
  </si>
  <si>
    <t>Gulf SA</t>
  </si>
  <si>
    <t>Combined - Juris Factor</t>
  </si>
  <si>
    <t>FPL SA - Juris Factor</t>
  </si>
  <si>
    <t xml:space="preserve">     20210015-EI     </t>
  </si>
  <si>
    <t xml:space="preserve">     FPL 047098</t>
  </si>
  <si>
    <t xml:space="preserve">     FPL 047099</t>
  </si>
  <si>
    <t xml:space="preserve">     FPL 047100</t>
  </si>
  <si>
    <t xml:space="preserve">     FPL 047101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</si>
</sst>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_);[Red]\(#,##0\);&quot; &quot;"/>
    <numFmt numFmtId="165" formatCode="#,##0.0000_);[Red]\(#,##0.0000\);&quot; &quot;"/>
    <numFmt numFmtId="166" formatCode="_(* #,##0_);_(* \(#,##0\);_(* &quot;-&quot;??_);_(@_)"/>
    <numFmt numFmtId="167" formatCode="#,##0.000000_);[Red]\(#,##0.000000\);&quot; &quot;"/>
  </numFmts>
  <fonts count="12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u/>
      <sz val="10"/>
      <color rgb="FF008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0"/>
      <color rgb="FF339966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E2EFDA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2" borderId="0"/>
    <xf numFmtId="0" fontId="7" fillId="2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2"/>
    </xf>
    <xf numFmtId="164" fontId="6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1" fillId="2" borderId="3" xfId="2" applyFont="1" applyBorder="1" applyAlignment="1">
      <alignment horizontal="center" vertical="center" wrapText="1"/>
    </xf>
    <xf numFmtId="0" fontId="1" fillId="2" borderId="0" xfId="2" applyFont="1" applyAlignment="1">
      <alignment horizontal="left"/>
    </xf>
    <xf numFmtId="165" fontId="1" fillId="2" borderId="0" xfId="2" applyNumberFormat="1" applyFont="1" applyAlignment="1">
      <alignment horizontal="right"/>
    </xf>
    <xf numFmtId="0" fontId="8" fillId="0" borderId="0" xfId="0" applyFont="1"/>
    <xf numFmtId="166" fontId="0" fillId="0" borderId="0" xfId="1" applyNumberFormat="1" applyFont="1"/>
    <xf numFmtId="0" fontId="1" fillId="0" borderId="0" xfId="0" applyFont="1" applyAlignment="1">
      <alignment horizontal="left" indent="1"/>
    </xf>
    <xf numFmtId="0" fontId="7" fillId="2" borderId="0" xfId="3"/>
    <xf numFmtId="0" fontId="7" fillId="2" borderId="1" xfId="3" applyBorder="1"/>
    <xf numFmtId="0" fontId="1" fillId="2" borderId="0" xfId="3" applyFont="1"/>
    <xf numFmtId="0" fontId="1" fillId="2" borderId="3" xfId="3" applyFont="1" applyBorder="1" applyAlignment="1">
      <alignment horizontal="center" vertical="center" wrapText="1"/>
    </xf>
    <xf numFmtId="0" fontId="9" fillId="2" borderId="0" xfId="3" applyFont="1" applyAlignment="1">
      <alignment horizontal="left"/>
    </xf>
    <xf numFmtId="164" fontId="1" fillId="2" borderId="0" xfId="3" applyNumberFormat="1" applyFont="1" applyAlignment="1">
      <alignment horizontal="right"/>
    </xf>
    <xf numFmtId="0" fontId="1" fillId="2" borderId="0" xfId="3" applyFont="1" applyAlignment="1">
      <alignment horizontal="left" indent="1"/>
    </xf>
    <xf numFmtId="0" fontId="1" fillId="2" borderId="0" xfId="3" applyFont="1" applyAlignment="1">
      <alignment horizontal="left" indent="2"/>
    </xf>
    <xf numFmtId="0" fontId="5" fillId="4" borderId="0" xfId="3" applyFont="1" applyFill="1" applyAlignment="1">
      <alignment horizontal="left" indent="3"/>
    </xf>
    <xf numFmtId="164" fontId="1" fillId="4" borderId="2" xfId="3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5" xfId="0" applyFont="1" applyBorder="1" applyAlignment="1"/>
    <xf numFmtId="0" fontId="0" fillId="0" borderId="8" xfId="0" applyFont="1" applyBorder="1" applyAlignment="1"/>
    <xf numFmtId="0" fontId="0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67" fontId="10" fillId="0" borderId="0" xfId="0" applyNumberFormat="1" applyFont="1" applyAlignment="1">
      <alignment horizontal="right" vertical="center"/>
    </xf>
    <xf numFmtId="166" fontId="0" fillId="0" borderId="0" xfId="0" applyNumberFormat="1" applyFont="1"/>
    <xf numFmtId="166" fontId="0" fillId="0" borderId="9" xfId="0" applyNumberFormat="1" applyFont="1" applyBorder="1"/>
    <xf numFmtId="167" fontId="10" fillId="0" borderId="0" xfId="0" applyNumberFormat="1" applyFont="1" applyFill="1" applyAlignment="1">
      <alignment horizontal="right" vertical="center"/>
    </xf>
    <xf numFmtId="167" fontId="10" fillId="0" borderId="0" xfId="0" applyNumberFormat="1" applyFont="1" applyAlignment="1">
      <alignment horizontal="right"/>
    </xf>
    <xf numFmtId="43" fontId="0" fillId="0" borderId="0" xfId="0" applyNumberFormat="1" applyFont="1"/>
    <xf numFmtId="0" fontId="0" fillId="3" borderId="0" xfId="0" applyFont="1" applyFill="1"/>
    <xf numFmtId="0" fontId="0" fillId="3" borderId="0" xfId="0" applyFont="1" applyFill="1" applyAlignment="1">
      <alignment horizontal="center"/>
    </xf>
    <xf numFmtId="2" fontId="0" fillId="0" borderId="0" xfId="0" applyNumberFormat="1" applyFont="1"/>
    <xf numFmtId="0" fontId="0" fillId="0" borderId="6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1" fillId="5" borderId="0" xfId="0" applyFont="1" applyFill="1"/>
  </cellXfs>
  <cellStyles count="4">
    <cellStyle name="Comma" xfId="1" builtinId="3"/>
    <cellStyle name="Normal" xfId="0" builtinId="0"/>
    <cellStyle name="Normal 2" xfId="2" xr:uid="{ADA55CB9-DBCF-4A50-A8EC-698A952E6913}"/>
    <cellStyle name="Normal 3" xfId="3" xr:uid="{EAFD1012-CDA3-4894-9D9B-87A435CCF5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6CB09-9D5D-4F7B-B8B2-B4A5050C862D}">
  <dimension ref="A1:BQ38"/>
  <sheetViews>
    <sheetView zoomScale="112" zoomScaleNormal="100" workbookViewId="0">
      <pane xSplit="5" ySplit="8" topLeftCell="AV9" activePane="bottomRight" state="frozen"/>
      <selection pane="topRight" activeCell="F1" sqref="F1"/>
      <selection pane="bottomLeft" activeCell="A3" sqref="A3"/>
      <selection pane="bottomRight" sqref="A1:A2"/>
    </sheetView>
  </sheetViews>
  <sheetFormatPr defaultColWidth="9.140625" defaultRowHeight="15" x14ac:dyDescent="0.25"/>
  <cols>
    <col min="1" max="1" width="1.5703125" style="30" customWidth="1"/>
    <col min="2" max="3" width="17.42578125" style="30" customWidth="1"/>
    <col min="4" max="4" width="19.5703125" style="30" customWidth="1"/>
    <col min="5" max="5" width="31.5703125" style="30" bestFit="1" customWidth="1"/>
    <col min="6" max="44" width="12.7109375" style="30" customWidth="1"/>
    <col min="45" max="45" width="9.85546875" style="30" bestFit="1" customWidth="1"/>
    <col min="46" max="46" width="12.28515625" style="30" bestFit="1" customWidth="1"/>
    <col min="47" max="47" width="9.85546875" style="30" bestFit="1" customWidth="1"/>
    <col min="48" max="48" width="11.5703125" style="30" bestFit="1" customWidth="1"/>
    <col min="49" max="49" width="3.42578125" style="30" customWidth="1"/>
    <col min="50" max="52" width="10.5703125" style="30" customWidth="1"/>
    <col min="53" max="53" width="11.7109375" style="30" customWidth="1"/>
    <col min="54" max="54" width="15.28515625" style="30" customWidth="1"/>
    <col min="55" max="55" width="11.5703125" style="30" bestFit="1" customWidth="1"/>
    <col min="56" max="56" width="2" style="30" customWidth="1"/>
    <col min="57" max="57" width="11" style="30" customWidth="1"/>
    <col min="58" max="58" width="10.5703125" style="30" customWidth="1"/>
    <col min="59" max="59" width="11.7109375" style="30" customWidth="1"/>
    <col min="60" max="60" width="10.5703125" style="30" customWidth="1"/>
    <col min="61" max="61" width="11.7109375" style="30" customWidth="1"/>
    <col min="62" max="62" width="10.5703125" style="30" customWidth="1"/>
    <col min="63" max="63" width="2.28515625" style="30" customWidth="1"/>
    <col min="64" max="66" width="11.5703125" style="30" bestFit="1" customWidth="1"/>
    <col min="67" max="67" width="11.85546875" style="30" bestFit="1" customWidth="1"/>
    <col min="68" max="68" width="10.7109375" style="30" bestFit="1" customWidth="1"/>
    <col min="69" max="69" width="11.85546875" style="30" bestFit="1" customWidth="1"/>
    <col min="70" max="16384" width="9.140625" style="30"/>
  </cols>
  <sheetData>
    <row r="1" spans="1:69" x14ac:dyDescent="0.25">
      <c r="A1" s="53" t="s">
        <v>97</v>
      </c>
    </row>
    <row r="2" spans="1:69" x14ac:dyDescent="0.25">
      <c r="A2" s="53" t="s">
        <v>96</v>
      </c>
    </row>
    <row r="6" spans="1:69" ht="15.75" thickBot="1" x14ac:dyDescent="0.3"/>
    <row r="7" spans="1:69" ht="15.75" thickBot="1" x14ac:dyDescent="0.3">
      <c r="AS7" s="50">
        <v>2022</v>
      </c>
      <c r="AT7" s="51"/>
      <c r="AU7" s="52">
        <v>2023</v>
      </c>
      <c r="AV7" s="52"/>
      <c r="AW7" s="31"/>
      <c r="AX7" s="32" t="s">
        <v>94</v>
      </c>
      <c r="AY7" s="33"/>
      <c r="AZ7" s="50">
        <v>2022</v>
      </c>
      <c r="BA7" s="51"/>
      <c r="BB7" s="52">
        <v>2023</v>
      </c>
      <c r="BC7" s="51"/>
      <c r="BD7" s="34"/>
      <c r="BE7" s="32" t="s">
        <v>95</v>
      </c>
      <c r="BF7" s="33"/>
      <c r="BG7" s="50">
        <v>2022</v>
      </c>
      <c r="BH7" s="51"/>
      <c r="BI7" s="52">
        <v>2023</v>
      </c>
      <c r="BJ7" s="51"/>
      <c r="BK7" s="34"/>
      <c r="BL7" s="52" t="s">
        <v>93</v>
      </c>
      <c r="BM7" s="51"/>
      <c r="BN7" s="50" t="s">
        <v>91</v>
      </c>
      <c r="BO7" s="51"/>
      <c r="BP7" s="52" t="s">
        <v>92</v>
      </c>
      <c r="BQ7" s="51"/>
    </row>
    <row r="8" spans="1:69" ht="29.25" thickBot="1" x14ac:dyDescent="0.3">
      <c r="F8" s="35" t="s">
        <v>7</v>
      </c>
      <c r="G8" s="35" t="s">
        <v>8</v>
      </c>
      <c r="H8" s="35" t="s">
        <v>9</v>
      </c>
      <c r="I8" s="35" t="s">
        <v>10</v>
      </c>
      <c r="J8" s="35" t="s">
        <v>11</v>
      </c>
      <c r="K8" s="35" t="s">
        <v>12</v>
      </c>
      <c r="L8" s="35" t="s">
        <v>13</v>
      </c>
      <c r="M8" s="35" t="s">
        <v>14</v>
      </c>
      <c r="N8" s="35" t="s">
        <v>15</v>
      </c>
      <c r="O8" s="35" t="s">
        <v>16</v>
      </c>
      <c r="P8" s="35" t="s">
        <v>17</v>
      </c>
      <c r="Q8" s="35" t="s">
        <v>18</v>
      </c>
      <c r="R8" s="35" t="s">
        <v>19</v>
      </c>
      <c r="S8" s="35" t="s">
        <v>20</v>
      </c>
      <c r="T8" s="35" t="s">
        <v>21</v>
      </c>
      <c r="U8" s="35" t="s">
        <v>22</v>
      </c>
      <c r="V8" s="35" t="s">
        <v>23</v>
      </c>
      <c r="W8" s="35" t="s">
        <v>24</v>
      </c>
      <c r="X8" s="35" t="s">
        <v>25</v>
      </c>
      <c r="Y8" s="35" t="s">
        <v>26</v>
      </c>
      <c r="Z8" s="35" t="s">
        <v>27</v>
      </c>
      <c r="AA8" s="35" t="s">
        <v>28</v>
      </c>
      <c r="AB8" s="35" t="s">
        <v>29</v>
      </c>
      <c r="AC8" s="35" t="s">
        <v>30</v>
      </c>
      <c r="AD8" s="35" t="s">
        <v>31</v>
      </c>
      <c r="AE8" s="35" t="s">
        <v>32</v>
      </c>
      <c r="AF8" s="35" t="s">
        <v>33</v>
      </c>
      <c r="AG8" s="35" t="s">
        <v>34</v>
      </c>
      <c r="AH8" s="35" t="s">
        <v>35</v>
      </c>
      <c r="AI8" s="35" t="s">
        <v>36</v>
      </c>
      <c r="AJ8" s="35" t="s">
        <v>37</v>
      </c>
      <c r="AK8" s="35" t="s">
        <v>38</v>
      </c>
      <c r="AL8" s="35" t="s">
        <v>39</v>
      </c>
      <c r="AM8" s="35" t="s">
        <v>40</v>
      </c>
      <c r="AN8" s="35" t="s">
        <v>41</v>
      </c>
      <c r="AO8" s="35" t="s">
        <v>42</v>
      </c>
      <c r="AP8" s="35" t="s">
        <v>43</v>
      </c>
      <c r="AQ8" s="35" t="s">
        <v>44</v>
      </c>
      <c r="AR8" s="36" t="s">
        <v>45</v>
      </c>
      <c r="AS8" s="37" t="s">
        <v>89</v>
      </c>
      <c r="AT8" s="37" t="s">
        <v>90</v>
      </c>
      <c r="AU8" s="37" t="s">
        <v>89</v>
      </c>
      <c r="AV8" s="37" t="s">
        <v>90</v>
      </c>
      <c r="AW8" s="38"/>
      <c r="AX8" s="37">
        <v>2022</v>
      </c>
      <c r="AY8" s="39">
        <v>2023</v>
      </c>
      <c r="AZ8" s="37" t="s">
        <v>89</v>
      </c>
      <c r="BA8" s="37" t="s">
        <v>90</v>
      </c>
      <c r="BB8" s="37" t="s">
        <v>89</v>
      </c>
      <c r="BC8" s="39" t="s">
        <v>90</v>
      </c>
      <c r="BD8" s="39"/>
      <c r="BE8" s="37">
        <v>2022</v>
      </c>
      <c r="BF8" s="39">
        <v>2023</v>
      </c>
      <c r="BG8" s="37" t="s">
        <v>89</v>
      </c>
      <c r="BH8" s="37" t="s">
        <v>90</v>
      </c>
      <c r="BI8" s="37" t="s">
        <v>89</v>
      </c>
      <c r="BJ8" s="39" t="s">
        <v>90</v>
      </c>
      <c r="BK8" s="39"/>
      <c r="BL8" s="39">
        <v>2022</v>
      </c>
      <c r="BM8" s="39">
        <v>2023</v>
      </c>
      <c r="BN8" s="37" t="s">
        <v>89</v>
      </c>
      <c r="BO8" s="37" t="s">
        <v>90</v>
      </c>
      <c r="BP8" s="37" t="s">
        <v>89</v>
      </c>
      <c r="BQ8" s="39" t="s">
        <v>90</v>
      </c>
    </row>
    <row r="9" spans="1:69" x14ac:dyDescent="0.25">
      <c r="B9" s="17" t="s">
        <v>70</v>
      </c>
      <c r="C9" s="17" t="s">
        <v>79</v>
      </c>
      <c r="D9" s="17" t="s">
        <v>74</v>
      </c>
      <c r="E9" s="17" t="s">
        <v>77</v>
      </c>
    </row>
    <row r="10" spans="1:69" x14ac:dyDescent="0.25">
      <c r="C10" s="40"/>
      <c r="AX10" s="41"/>
      <c r="AY10" s="41"/>
    </row>
    <row r="11" spans="1:69" x14ac:dyDescent="0.25">
      <c r="B11" s="30" t="s">
        <v>71</v>
      </c>
      <c r="C11" s="40">
        <v>101000</v>
      </c>
      <c r="D11" s="30" t="s">
        <v>78</v>
      </c>
      <c r="E11" s="30" t="s">
        <v>46</v>
      </c>
      <c r="F11" s="18">
        <f>F28</f>
        <v>12556.403101725435</v>
      </c>
      <c r="G11" s="42">
        <f t="shared" ref="G11:AR11" si="0">F11+G28</f>
        <v>31207.038445580405</v>
      </c>
      <c r="H11" s="42">
        <f t="shared" si="0"/>
        <v>162278.9600869866</v>
      </c>
      <c r="I11" s="42">
        <f t="shared" si="0"/>
        <v>191357.25290603886</v>
      </c>
      <c r="J11" s="42">
        <f t="shared" si="0"/>
        <v>208614.77056481299</v>
      </c>
      <c r="K11" s="42">
        <f t="shared" si="0"/>
        <v>225902.75066191063</v>
      </c>
      <c r="L11" s="42">
        <f t="shared" si="0"/>
        <v>233944.09073534206</v>
      </c>
      <c r="M11" s="42">
        <f t="shared" si="0"/>
        <v>238074.06145257232</v>
      </c>
      <c r="N11" s="42">
        <f t="shared" si="0"/>
        <v>246348.61038610138</v>
      </c>
      <c r="O11" s="42">
        <f t="shared" si="0"/>
        <v>254515.32233602251</v>
      </c>
      <c r="P11" s="42">
        <f t="shared" si="0"/>
        <v>260376.84052021289</v>
      </c>
      <c r="Q11" s="42">
        <f t="shared" si="0"/>
        <v>263593.76893750537</v>
      </c>
      <c r="R11" s="42">
        <f t="shared" si="0"/>
        <v>268563.06923686259</v>
      </c>
      <c r="S11" s="42">
        <f t="shared" si="0"/>
        <v>274279.99887049577</v>
      </c>
      <c r="T11" s="42">
        <f t="shared" si="0"/>
        <v>311820.25564544351</v>
      </c>
      <c r="U11" s="42">
        <f t="shared" si="0"/>
        <v>320148.55788847327</v>
      </c>
      <c r="V11" s="42">
        <f t="shared" si="0"/>
        <v>325091.27663475828</v>
      </c>
      <c r="W11" s="42">
        <f t="shared" si="0"/>
        <v>330042.72011584789</v>
      </c>
      <c r="X11" s="42">
        <f t="shared" si="0"/>
        <v>332345.83711749816</v>
      </c>
      <c r="Y11" s="42">
        <f t="shared" si="0"/>
        <v>333528.70038261457</v>
      </c>
      <c r="Z11" s="42">
        <f t="shared" si="0"/>
        <v>335898.61064082675</v>
      </c>
      <c r="AA11" s="42">
        <f t="shared" si="0"/>
        <v>338237.6353515946</v>
      </c>
      <c r="AB11" s="42">
        <f t="shared" si="0"/>
        <v>339916.43043577392</v>
      </c>
      <c r="AC11" s="42">
        <f t="shared" si="0"/>
        <v>340837.78962010157</v>
      </c>
      <c r="AD11" s="42">
        <f t="shared" si="0"/>
        <v>342261.04493591259</v>
      </c>
      <c r="AE11" s="42">
        <f t="shared" si="0"/>
        <v>343898.42847102281</v>
      </c>
      <c r="AF11" s="42">
        <f t="shared" si="0"/>
        <v>354650.31843403541</v>
      </c>
      <c r="AG11" s="42">
        <f t="shared" si="0"/>
        <v>357035.62415617221</v>
      </c>
      <c r="AH11" s="42">
        <f t="shared" si="0"/>
        <v>358451.2662599748</v>
      </c>
      <c r="AI11" s="42">
        <f t="shared" si="0"/>
        <v>359869.40721159131</v>
      </c>
      <c r="AJ11" s="42">
        <f t="shared" si="0"/>
        <v>360529.04203300818</v>
      </c>
      <c r="AK11" s="42">
        <f t="shared" si="0"/>
        <v>360867.82542876562</v>
      </c>
      <c r="AL11" s="42">
        <f t="shared" si="0"/>
        <v>361546.59048014152</v>
      </c>
      <c r="AM11" s="42">
        <f t="shared" si="0"/>
        <v>362216.50961419829</v>
      </c>
      <c r="AN11" s="42">
        <f t="shared" si="0"/>
        <v>362697.33264435903</v>
      </c>
      <c r="AO11" s="42">
        <f t="shared" si="0"/>
        <v>362961.21876068716</v>
      </c>
      <c r="AP11" s="42">
        <f t="shared" si="0"/>
        <v>363368.85274775903</v>
      </c>
      <c r="AQ11" s="42">
        <f t="shared" si="0"/>
        <v>363837.8151126756</v>
      </c>
      <c r="AR11" s="42">
        <f t="shared" si="0"/>
        <v>366917.25962659484</v>
      </c>
      <c r="AT11" s="42">
        <f>SUM(T11:AF11)/13</f>
        <v>334513.66197491565</v>
      </c>
      <c r="AV11" s="42">
        <f>SUM(AF11:AR11)/13</f>
        <v>361149.9278853818</v>
      </c>
      <c r="AW11" s="42"/>
      <c r="AX11" s="41">
        <v>0.96898356353846726</v>
      </c>
      <c r="AY11" s="41">
        <v>0.9691221751343595</v>
      </c>
      <c r="BA11" s="42">
        <f>AT11*AX11</f>
        <v>324138.24023275607</v>
      </c>
      <c r="BC11" s="42">
        <f>AV11*AY11</f>
        <v>349998.40366189828</v>
      </c>
      <c r="BE11" s="41">
        <v>0.96268644678945714</v>
      </c>
      <c r="BF11" s="41">
        <v>0.96301787844551823</v>
      </c>
      <c r="BH11" s="42">
        <f>BE11*AT11</f>
        <v>322031.76864916109</v>
      </c>
      <c r="BJ11" s="42">
        <f>AV11*BF11</f>
        <v>347793.83735293226</v>
      </c>
    </row>
    <row r="12" spans="1:69" x14ac:dyDescent="0.25">
      <c r="B12" s="30" t="s">
        <v>71</v>
      </c>
      <c r="C12" s="40">
        <v>101000</v>
      </c>
      <c r="D12" s="30" t="s">
        <v>78</v>
      </c>
      <c r="E12" s="30" t="s">
        <v>64</v>
      </c>
      <c r="F12" s="18">
        <f>F29</f>
        <v>13913.560513902892</v>
      </c>
      <c r="G12" s="42">
        <f t="shared" ref="G12:AR12" si="1">F12+G29</f>
        <v>42590.154637558036</v>
      </c>
      <c r="H12" s="42">
        <f t="shared" si="1"/>
        <v>374624.71203582094</v>
      </c>
      <c r="I12" s="42">
        <f t="shared" si="1"/>
        <v>452134.80164170719</v>
      </c>
      <c r="J12" s="42">
        <f t="shared" si="1"/>
        <v>502551.6740404591</v>
      </c>
      <c r="K12" s="42">
        <f t="shared" si="1"/>
        <v>558409.4853223383</v>
      </c>
      <c r="L12" s="42">
        <f t="shared" si="1"/>
        <v>587331.14118414314</v>
      </c>
      <c r="M12" s="42">
        <f t="shared" si="1"/>
        <v>603746.86307704996</v>
      </c>
      <c r="N12" s="42">
        <f t="shared" si="1"/>
        <v>639939.11248414114</v>
      </c>
      <c r="O12" s="42">
        <f t="shared" si="1"/>
        <v>679135.01855063532</v>
      </c>
      <c r="P12" s="42">
        <f t="shared" si="1"/>
        <v>709939.17378476146</v>
      </c>
      <c r="Q12" s="42">
        <f t="shared" si="1"/>
        <v>728388.09550223651</v>
      </c>
      <c r="R12" s="42">
        <f t="shared" si="1"/>
        <v>759272.07159200637</v>
      </c>
      <c r="S12" s="42">
        <f t="shared" si="1"/>
        <v>797744.82772153604</v>
      </c>
      <c r="T12" s="42">
        <f t="shared" si="1"/>
        <v>1071282.8258336307</v>
      </c>
      <c r="U12" s="42">
        <f t="shared" si="1"/>
        <v>1131967.203590767</v>
      </c>
      <c r="V12" s="42">
        <f t="shared" si="1"/>
        <v>1167982.4444878986</v>
      </c>
      <c r="W12" s="42">
        <f t="shared" si="1"/>
        <v>1204061.2583783325</v>
      </c>
      <c r="X12" s="42">
        <f t="shared" si="1"/>
        <v>1220842.9766768008</v>
      </c>
      <c r="Y12" s="42">
        <f t="shared" si="1"/>
        <v>1229461.9387558298</v>
      </c>
      <c r="Z12" s="42">
        <f t="shared" si="1"/>
        <v>1246730.3477500188</v>
      </c>
      <c r="AA12" s="42">
        <f t="shared" si="1"/>
        <v>1263773.70844821</v>
      </c>
      <c r="AB12" s="42">
        <f t="shared" si="1"/>
        <v>1276006.2898426265</v>
      </c>
      <c r="AC12" s="42">
        <f t="shared" si="1"/>
        <v>1282719.7960483532</v>
      </c>
      <c r="AD12" s="42">
        <f t="shared" si="1"/>
        <v>1293090.380677629</v>
      </c>
      <c r="AE12" s="42">
        <f t="shared" si="1"/>
        <v>1305021.2158080551</v>
      </c>
      <c r="AF12" s="42">
        <f t="shared" si="1"/>
        <v>1383365.1246959316</v>
      </c>
      <c r="AG12" s="42">
        <f t="shared" si="1"/>
        <v>1400745.7131141238</v>
      </c>
      <c r="AH12" s="42">
        <f t="shared" si="1"/>
        <v>1411060.8238881067</v>
      </c>
      <c r="AI12" s="42">
        <f t="shared" si="1"/>
        <v>1421394.1425777336</v>
      </c>
      <c r="AJ12" s="42">
        <f t="shared" si="1"/>
        <v>1426200.5878190943</v>
      </c>
      <c r="AK12" s="42">
        <f t="shared" si="1"/>
        <v>1428669.141308876</v>
      </c>
      <c r="AL12" s="42">
        <f t="shared" si="1"/>
        <v>1433614.979438191</v>
      </c>
      <c r="AM12" s="42">
        <f t="shared" si="1"/>
        <v>1438496.3615748517</v>
      </c>
      <c r="AN12" s="42">
        <f t="shared" si="1"/>
        <v>1441999.8903307905</v>
      </c>
      <c r="AO12" s="42">
        <f t="shared" si="1"/>
        <v>1443922.7029642444</v>
      </c>
      <c r="AP12" s="42">
        <f t="shared" si="1"/>
        <v>1446892.9379696825</v>
      </c>
      <c r="AQ12" s="42">
        <f t="shared" si="1"/>
        <v>1450310.0436985595</v>
      </c>
      <c r="AR12" s="42">
        <f t="shared" si="1"/>
        <v>1472748.4913811248</v>
      </c>
      <c r="AT12" s="42">
        <f>SUM(T12:AF12)/13</f>
        <v>1236638.8854610834</v>
      </c>
      <c r="AV12" s="42">
        <f>SUM(AF12:AR12)/13</f>
        <v>1430724.6877508699</v>
      </c>
      <c r="AW12" s="42"/>
      <c r="AX12" s="41">
        <v>0.96898356353846726</v>
      </c>
      <c r="AY12" s="41">
        <v>0.9691221751343595</v>
      </c>
      <c r="BA12" s="42">
        <f>AT12*AX12</f>
        <v>1198282.754044319</v>
      </c>
      <c r="BC12" s="42">
        <f>AV12*AY12</f>
        <v>1386547.0214115502</v>
      </c>
      <c r="BE12" s="41">
        <v>0.96268644678945714</v>
      </c>
      <c r="BF12" s="41">
        <v>0.96301787844551823</v>
      </c>
      <c r="BH12" s="42">
        <f>BE12*AT12</f>
        <v>1190495.4946062048</v>
      </c>
      <c r="BJ12" s="42">
        <f>AV12*BF12</f>
        <v>1377813.4534374692</v>
      </c>
    </row>
    <row r="13" spans="1:69" ht="15.75" thickBot="1" x14ac:dyDescent="0.3">
      <c r="B13" s="30" t="s">
        <v>72</v>
      </c>
      <c r="C13" s="40">
        <v>101000</v>
      </c>
      <c r="D13" s="30" t="s">
        <v>78</v>
      </c>
      <c r="E13" s="30" t="s">
        <v>56</v>
      </c>
      <c r="F13" s="18">
        <f>F30</f>
        <v>16005.801613220809</v>
      </c>
      <c r="G13" s="42">
        <f t="shared" ref="G13:AR13" si="2">F13+G30</f>
        <v>37672.952631271859</v>
      </c>
      <c r="H13" s="42">
        <f t="shared" si="2"/>
        <v>75057.498072582093</v>
      </c>
      <c r="I13" s="42">
        <f t="shared" si="2"/>
        <v>108688.15090956766</v>
      </c>
      <c r="J13" s="42">
        <f t="shared" si="2"/>
        <v>138941.85058387369</v>
      </c>
      <c r="K13" s="42">
        <f t="shared" si="2"/>
        <v>167864.70713570752</v>
      </c>
      <c r="L13" s="42">
        <f t="shared" si="2"/>
        <v>193883.33425197631</v>
      </c>
      <c r="M13" s="42">
        <f t="shared" si="2"/>
        <v>217289.35418649466</v>
      </c>
      <c r="N13" s="42">
        <f t="shared" si="2"/>
        <v>242261.21170841117</v>
      </c>
      <c r="O13" s="42">
        <f t="shared" si="2"/>
        <v>265788.4423821618</v>
      </c>
      <c r="P13" s="42">
        <f t="shared" si="2"/>
        <v>286953.23434804892</v>
      </c>
      <c r="Q13" s="42">
        <f t="shared" si="2"/>
        <v>307699.82725401066</v>
      </c>
      <c r="R13" s="42">
        <f t="shared" si="2"/>
        <v>326363.19350159593</v>
      </c>
      <c r="S13" s="42">
        <f t="shared" si="2"/>
        <v>343152.51603134064</v>
      </c>
      <c r="T13" s="42">
        <f t="shared" si="2"/>
        <v>359962.99330800422</v>
      </c>
      <c r="U13" s="42">
        <f t="shared" si="2"/>
        <v>375085.48091997864</v>
      </c>
      <c r="V13" s="42">
        <f t="shared" si="2"/>
        <v>388689.4748941288</v>
      </c>
      <c r="W13" s="42">
        <f t="shared" si="2"/>
        <v>400927.45166074031</v>
      </c>
      <c r="X13" s="42">
        <f t="shared" si="2"/>
        <v>411936.57704147097</v>
      </c>
      <c r="Y13" s="42">
        <f t="shared" si="2"/>
        <v>421840.24363277521</v>
      </c>
      <c r="Z13" s="42">
        <f t="shared" si="2"/>
        <v>430749.45381611917</v>
      </c>
      <c r="AA13" s="42">
        <f t="shared" si="2"/>
        <v>438764.06389605586</v>
      </c>
      <c r="AB13" s="42">
        <f t="shared" si="2"/>
        <v>445973.90331072256</v>
      </c>
      <c r="AC13" s="42">
        <f t="shared" si="2"/>
        <v>452459.78145910677</v>
      </c>
      <c r="AD13" s="42">
        <f t="shared" si="2"/>
        <v>458294.39342981356</v>
      </c>
      <c r="AE13" s="42">
        <f t="shared" si="2"/>
        <v>463543.13478293252</v>
      </c>
      <c r="AF13" s="42">
        <f t="shared" si="2"/>
        <v>468264.83451725158</v>
      </c>
      <c r="AG13" s="42">
        <f t="shared" si="2"/>
        <v>472512.41443806834</v>
      </c>
      <c r="AH13" s="42">
        <f t="shared" si="2"/>
        <v>476333.4823159324</v>
      </c>
      <c r="AI13" s="42">
        <f t="shared" si="2"/>
        <v>479770.86548456672</v>
      </c>
      <c r="AJ13" s="42">
        <f t="shared" si="2"/>
        <v>482863.09085864597</v>
      </c>
      <c r="AK13" s="42">
        <f t="shared" si="2"/>
        <v>485644.81675157236</v>
      </c>
      <c r="AL13" s="42">
        <f t="shared" si="2"/>
        <v>488147.22133315349</v>
      </c>
      <c r="AM13" s="42">
        <f t="shared" si="2"/>
        <v>490398.35208109731</v>
      </c>
      <c r="AN13" s="42">
        <f t="shared" si="2"/>
        <v>492423.44014305098</v>
      </c>
      <c r="AO13" s="42">
        <f t="shared" si="2"/>
        <v>494245.18313261884</v>
      </c>
      <c r="AP13" s="42">
        <f t="shared" si="2"/>
        <v>495883.99952899717</v>
      </c>
      <c r="AQ13" s="42">
        <f t="shared" si="2"/>
        <v>497358.25753159029</v>
      </c>
      <c r="AR13" s="42">
        <f t="shared" si="2"/>
        <v>498684.48093465919</v>
      </c>
      <c r="AT13" s="42">
        <f>SUM(T13:AF13)/13</f>
        <v>424345.52205146931</v>
      </c>
      <c r="AV13" s="42">
        <f>SUM(AF13:AR13)/13</f>
        <v>486348.49531163118</v>
      </c>
      <c r="AW13" s="42"/>
      <c r="AX13" s="41">
        <v>0.96898356353846726</v>
      </c>
      <c r="AY13" s="41">
        <v>0.9691221751343595</v>
      </c>
      <c r="BA13" s="42">
        <f>AT13*AX13</f>
        <v>411183.83612902398</v>
      </c>
      <c r="BC13" s="42">
        <f>AV13*AY13</f>
        <v>471331.11164973082</v>
      </c>
      <c r="BH13" s="43">
        <f>SUM(BH11:BH12)</f>
        <v>1512527.2632553659</v>
      </c>
      <c r="BJ13" s="43">
        <f>SUM(BJ11:BJ12)</f>
        <v>1725607.2907904014</v>
      </c>
      <c r="BL13" s="41">
        <v>0.99784238733867547</v>
      </c>
      <c r="BM13" s="41">
        <v>0.99771598077784895</v>
      </c>
      <c r="BO13" s="42">
        <f>AT13*BL13</f>
        <v>423429.94878031471</v>
      </c>
      <c r="BP13" s="42"/>
      <c r="BQ13" s="42">
        <f>AV13*BM13</f>
        <v>485237.66599967517</v>
      </c>
    </row>
    <row r="14" spans="1:69" ht="16.5" thickTop="1" thickBot="1" x14ac:dyDescent="0.3">
      <c r="C14" s="40"/>
      <c r="AT14" s="42"/>
      <c r="AV14" s="42"/>
      <c r="AW14" s="42"/>
      <c r="AX14" s="42"/>
      <c r="AY14" s="42"/>
      <c r="BA14" s="43">
        <f>SUM(BA11:BA13)</f>
        <v>1933604.8304060991</v>
      </c>
      <c r="BC14" s="43">
        <f>SUM(BC11:BC13)</f>
        <v>2207876.5367231793</v>
      </c>
      <c r="BO14" s="42"/>
      <c r="BP14" s="42"/>
      <c r="BQ14" s="42"/>
    </row>
    <row r="15" spans="1:69" ht="15.75" thickTop="1" x14ac:dyDescent="0.25">
      <c r="B15" s="30" t="s">
        <v>71</v>
      </c>
      <c r="C15" s="40">
        <v>111000</v>
      </c>
      <c r="D15" s="30" t="s">
        <v>80</v>
      </c>
      <c r="E15" s="30" t="s">
        <v>46</v>
      </c>
      <c r="F15" s="42">
        <f>F19</f>
        <v>104.63669251437864</v>
      </c>
      <c r="G15" s="42">
        <f>F15+G19</f>
        <v>469.33203874192731</v>
      </c>
      <c r="H15" s="42">
        <f t="shared" ref="H15:AR17" si="3">G15+H19</f>
        <v>2081.7153598466521</v>
      </c>
      <c r="I15" s="42">
        <f t="shared" si="3"/>
        <v>5028.6838014551977</v>
      </c>
      <c r="J15" s="42">
        <f t="shared" si="3"/>
        <v>8361.7839970456298</v>
      </c>
      <c r="K15" s="42">
        <f t="shared" si="3"/>
        <v>11982.763340601659</v>
      </c>
      <c r="L15" s="42">
        <f t="shared" si="3"/>
        <v>15814.820352245431</v>
      </c>
      <c r="M15" s="42">
        <f t="shared" si="3"/>
        <v>19748.304953811385</v>
      </c>
      <c r="N15" s="42">
        <f t="shared" si="3"/>
        <v>23785.160552466998</v>
      </c>
      <c r="O15" s="42">
        <f t="shared" si="3"/>
        <v>27959.026658484698</v>
      </c>
      <c r="P15" s="42">
        <f t="shared" si="3"/>
        <v>32249.794682286658</v>
      </c>
      <c r="Q15" s="42">
        <f t="shared" si="3"/>
        <v>36616.216427767642</v>
      </c>
      <c r="R15" s="42">
        <f t="shared" si="3"/>
        <v>41050.856745887373</v>
      </c>
      <c r="S15" s="42">
        <f t="shared" si="3"/>
        <v>45574.54898011536</v>
      </c>
      <c r="T15" s="42">
        <f t="shared" si="3"/>
        <v>50458.717767748189</v>
      </c>
      <c r="U15" s="42">
        <f t="shared" si="3"/>
        <v>55725.124547197498</v>
      </c>
      <c r="V15" s="42">
        <f t="shared" si="3"/>
        <v>61102.123168224425</v>
      </c>
      <c r="W15" s="42">
        <f t="shared" si="3"/>
        <v>66561.573141146146</v>
      </c>
      <c r="X15" s="42">
        <f t="shared" si="3"/>
        <v>72081.477784757357</v>
      </c>
      <c r="Y15" s="42">
        <f t="shared" si="3"/>
        <v>77630.432263924959</v>
      </c>
      <c r="Z15" s="42">
        <f t="shared" si="3"/>
        <v>83208.993189120301</v>
      </c>
      <c r="AA15" s="42">
        <f t="shared" si="3"/>
        <v>88826.795239057144</v>
      </c>
      <c r="AB15" s="42">
        <f t="shared" si="3"/>
        <v>94478.079120618553</v>
      </c>
      <c r="AC15" s="42">
        <f t="shared" si="3"/>
        <v>100151.03095441751</v>
      </c>
      <c r="AD15" s="42">
        <f t="shared" si="3"/>
        <v>105843.52124238429</v>
      </c>
      <c r="AE15" s="42">
        <f t="shared" si="3"/>
        <v>111561.51685410875</v>
      </c>
      <c r="AF15" s="42">
        <f t="shared" si="3"/>
        <v>117382.7564116509</v>
      </c>
      <c r="AG15" s="42">
        <f t="shared" si="3"/>
        <v>123313.47259990263</v>
      </c>
      <c r="AH15" s="42">
        <f t="shared" si="3"/>
        <v>129275.86335337051</v>
      </c>
      <c r="AI15" s="42">
        <f t="shared" si="3"/>
        <v>135261.86896563356</v>
      </c>
      <c r="AJ15" s="42">
        <f t="shared" si="3"/>
        <v>141265.18937600523</v>
      </c>
      <c r="AK15" s="42">
        <f t="shared" si="3"/>
        <v>147276.82993818668</v>
      </c>
      <c r="AL15" s="42">
        <f t="shared" si="3"/>
        <v>153296.95007076091</v>
      </c>
      <c r="AM15" s="42">
        <f t="shared" si="3"/>
        <v>159328.30923821375</v>
      </c>
      <c r="AN15" s="42">
        <f t="shared" si="3"/>
        <v>165369.25792370172</v>
      </c>
      <c r="AO15" s="42">
        <f t="shared" si="3"/>
        <v>171416.41251874377</v>
      </c>
      <c r="AP15" s="42">
        <f t="shared" si="3"/>
        <v>177469.1631146475</v>
      </c>
      <c r="AQ15" s="42">
        <f t="shared" si="3"/>
        <v>183529.21868015113</v>
      </c>
      <c r="AR15" s="42">
        <f t="shared" si="3"/>
        <v>189618.84430297837</v>
      </c>
      <c r="AT15" s="42">
        <f>SUM(T15:AF15)/13</f>
        <v>83462.47243725817</v>
      </c>
      <c r="AV15" s="42">
        <f>SUM(AF15:AR15)/13</f>
        <v>153369.54896107281</v>
      </c>
      <c r="AW15" s="42"/>
      <c r="AX15" s="41">
        <v>0.96898356353846704</v>
      </c>
      <c r="AY15" s="41">
        <v>0.96912217513435939</v>
      </c>
      <c r="BA15" s="42">
        <f>AT15*AX15</f>
        <v>80873.763963985504</v>
      </c>
      <c r="BC15" s="42">
        <f>AV15*AY15</f>
        <v>148633.8308885305</v>
      </c>
      <c r="BE15" s="41">
        <v>0.96268644678945703</v>
      </c>
      <c r="BF15" s="41">
        <v>0.96301787844551823</v>
      </c>
      <c r="BH15" s="42">
        <f>BE15*AT15</f>
        <v>80348.191030887057</v>
      </c>
      <c r="BJ15" s="42">
        <f>AV15*BF15</f>
        <v>147697.61765863837</v>
      </c>
      <c r="BM15" s="44"/>
      <c r="BO15" s="42"/>
      <c r="BP15" s="42"/>
      <c r="BQ15" s="42"/>
    </row>
    <row r="16" spans="1:69" x14ac:dyDescent="0.25">
      <c r="B16" s="30" t="s">
        <v>71</v>
      </c>
      <c r="C16" s="40">
        <v>111000</v>
      </c>
      <c r="D16" s="30" t="s">
        <v>80</v>
      </c>
      <c r="E16" s="30" t="s">
        <v>64</v>
      </c>
      <c r="F16" s="42">
        <f t="shared" ref="F16:F17" si="4">F20</f>
        <v>115.94633761585744</v>
      </c>
      <c r="G16" s="42">
        <f t="shared" ref="G16:V17" si="5">F16+G20</f>
        <v>586.81063054469848</v>
      </c>
      <c r="H16" s="42">
        <f t="shared" si="5"/>
        <v>4063.6011861561901</v>
      </c>
      <c r="I16" s="42">
        <f t="shared" si="5"/>
        <v>10953.263800135592</v>
      </c>
      <c r="J16" s="42">
        <f t="shared" si="5"/>
        <v>18908.98443082031</v>
      </c>
      <c r="K16" s="42">
        <f t="shared" si="5"/>
        <v>27750.327425510288</v>
      </c>
      <c r="L16" s="42">
        <f t="shared" si="5"/>
        <v>37298.165979730969</v>
      </c>
      <c r="M16" s="42">
        <f t="shared" si="5"/>
        <v>47223.816015240911</v>
      </c>
      <c r="N16" s="42">
        <f t="shared" si="5"/>
        <v>57587.865811584168</v>
      </c>
      <c r="O16" s="42">
        <f t="shared" si="5"/>
        <v>68580.150236873975</v>
      </c>
      <c r="P16" s="42">
        <f t="shared" si="5"/>
        <v>80155.768506335618</v>
      </c>
      <c r="Q16" s="42">
        <f t="shared" si="5"/>
        <v>92141.829083727265</v>
      </c>
      <c r="R16" s="42">
        <f t="shared" si="5"/>
        <v>104538.99714284595</v>
      </c>
      <c r="S16" s="42">
        <f t="shared" si="5"/>
        <v>117514.1379704588</v>
      </c>
      <c r="T16" s="42">
        <f t="shared" si="5"/>
        <v>133089.36841675185</v>
      </c>
      <c r="U16" s="42">
        <f t="shared" si="5"/>
        <v>146203.95192523042</v>
      </c>
      <c r="V16" s="42">
        <f t="shared" si="5"/>
        <v>159894.12840188915</v>
      </c>
      <c r="W16" s="42">
        <f t="shared" si="3"/>
        <v>174013.4361570453</v>
      </c>
      <c r="X16" s="42">
        <f t="shared" si="3"/>
        <v>188447.38993713539</v>
      </c>
      <c r="Y16" s="42">
        <f t="shared" si="3"/>
        <v>203032.538243282</v>
      </c>
      <c r="Z16" s="42">
        <f t="shared" si="3"/>
        <v>217771.77804391208</v>
      </c>
      <c r="AA16" s="42">
        <f t="shared" si="3"/>
        <v>232715.25456890155</v>
      </c>
      <c r="AB16" s="42">
        <f t="shared" si="3"/>
        <v>247832.99265396607</v>
      </c>
      <c r="AC16" s="42">
        <f t="shared" si="3"/>
        <v>263063.50506998383</v>
      </c>
      <c r="AD16" s="42">
        <f t="shared" si="3"/>
        <v>278395.70850287657</v>
      </c>
      <c r="AE16" s="42">
        <f t="shared" si="3"/>
        <v>293860.65848195803</v>
      </c>
      <c r="AF16" s="42">
        <f t="shared" si="3"/>
        <v>309862.9581278151</v>
      </c>
      <c r="AG16" s="42">
        <f t="shared" si="3"/>
        <v>326435.04644811305</v>
      </c>
      <c r="AH16" s="42">
        <f t="shared" si="3"/>
        <v>343171.99012074538</v>
      </c>
      <c r="AI16" s="42">
        <f t="shared" si="3"/>
        <v>360031.8411116135</v>
      </c>
      <c r="AJ16" s="42">
        <f t="shared" si="3"/>
        <v>376981.80974492797</v>
      </c>
      <c r="AK16" s="42">
        <f t="shared" si="3"/>
        <v>393975.0819421183</v>
      </c>
      <c r="AL16" s="42">
        <f t="shared" si="3"/>
        <v>411012.48742275563</v>
      </c>
      <c r="AM16" s="42">
        <f t="shared" si="3"/>
        <v>428108.38826211897</v>
      </c>
      <c r="AN16" s="42">
        <f t="shared" si="3"/>
        <v>445254.19928536686</v>
      </c>
      <c r="AO16" s="42">
        <f t="shared" si="3"/>
        <v>462432.30995974207</v>
      </c>
      <c r="AP16" s="42">
        <f t="shared" si="3"/>
        <v>479639.54591768212</v>
      </c>
      <c r="AQ16" s="42">
        <f t="shared" si="3"/>
        <v>496884.80176094547</v>
      </c>
      <c r="AR16" s="42">
        <f t="shared" si="3"/>
        <v>514283.95970784838</v>
      </c>
      <c r="AT16" s="42">
        <f>SUM(T16:AF16)/13</f>
        <v>219091.05142544213</v>
      </c>
      <c r="AV16" s="42">
        <f>SUM(AF16:AR16)/13</f>
        <v>411390.33998552256</v>
      </c>
      <c r="AW16" s="42"/>
      <c r="AX16" s="41">
        <v>0.96898356353846704</v>
      </c>
      <c r="AY16" s="41">
        <v>0.96912217513435939</v>
      </c>
      <c r="BA16" s="42">
        <f>AT16*AX16</f>
        <v>212295.62774961445</v>
      </c>
      <c r="BC16" s="42">
        <f>AV16*AY16</f>
        <v>398687.50111603324</v>
      </c>
      <c r="BE16" s="41">
        <v>0.96268644678945703</v>
      </c>
      <c r="BF16" s="41">
        <v>0.96301787844551823</v>
      </c>
      <c r="BH16" s="42">
        <f>BE16*AT16</f>
        <v>210915.98582012509</v>
      </c>
      <c r="BJ16" s="42">
        <f>AV16*BF16</f>
        <v>396176.25242583838</v>
      </c>
      <c r="BO16" s="42"/>
      <c r="BP16" s="42"/>
      <c r="BQ16" s="42"/>
    </row>
    <row r="17" spans="2:69" ht="15.75" thickBot="1" x14ac:dyDescent="0.3">
      <c r="B17" s="30" t="s">
        <v>72</v>
      </c>
      <c r="C17" s="40">
        <v>111000</v>
      </c>
      <c r="D17" s="30" t="s">
        <v>80</v>
      </c>
      <c r="E17" s="30" t="s">
        <v>56</v>
      </c>
      <c r="F17" s="42">
        <f t="shared" si="4"/>
        <v>95.272533377495222</v>
      </c>
      <c r="G17" s="42">
        <f t="shared" si="5"/>
        <v>414.78860817355729</v>
      </c>
      <c r="H17" s="42">
        <f t="shared" si="3"/>
        <v>1085.80252468191</v>
      </c>
      <c r="I17" s="42">
        <f t="shared" si="3"/>
        <v>2179.5255320420338</v>
      </c>
      <c r="J17" s="42">
        <f t="shared" si="3"/>
        <v>3653.512162181557</v>
      </c>
      <c r="K17" s="42">
        <f t="shared" si="3"/>
        <v>5479.7398461876492</v>
      </c>
      <c r="L17" s="42">
        <f t="shared" si="3"/>
        <v>7632.9998440426643</v>
      </c>
      <c r="M17" s="42">
        <f t="shared" si="3"/>
        <v>10080.453875386609</v>
      </c>
      <c r="N17" s="42">
        <f t="shared" si="3"/>
        <v>12815.871175055299</v>
      </c>
      <c r="O17" s="42">
        <f t="shared" si="3"/>
        <v>15839.973234822673</v>
      </c>
      <c r="P17" s="42">
        <f t="shared" si="3"/>
        <v>19130.098972849661</v>
      </c>
      <c r="Q17" s="42">
        <f t="shared" si="3"/>
        <v>22669.696990403219</v>
      </c>
      <c r="R17" s="42">
        <f t="shared" si="3"/>
        <v>26443.877863573372</v>
      </c>
      <c r="S17" s="42">
        <f t="shared" si="3"/>
        <v>30429.086435104487</v>
      </c>
      <c r="T17" s="42">
        <f t="shared" si="3"/>
        <v>34614.293615008268</v>
      </c>
      <c r="U17" s="42">
        <f t="shared" si="3"/>
        <v>38989.577776791055</v>
      </c>
      <c r="V17" s="42">
        <f t="shared" si="3"/>
        <v>43535.852729405051</v>
      </c>
      <c r="W17" s="42">
        <f t="shared" si="3"/>
        <v>48235.948782607091</v>
      </c>
      <c r="X17" s="42">
        <f t="shared" si="3"/>
        <v>53074.420305453415</v>
      </c>
      <c r="Y17" s="42">
        <f t="shared" si="3"/>
        <v>58037.372608414284</v>
      </c>
      <c r="Z17" s="42">
        <f t="shared" si="3"/>
        <v>63112.306208766648</v>
      </c>
      <c r="AA17" s="42">
        <f t="shared" si="3"/>
        <v>68287.976733758653</v>
      </c>
      <c r="AB17" s="42">
        <f t="shared" si="3"/>
        <v>73554.268891311105</v>
      </c>
      <c r="AC17" s="42">
        <f t="shared" si="3"/>
        <v>78902.083095692913</v>
      </c>
      <c r="AD17" s="42">
        <f t="shared" si="3"/>
        <v>84323.233477447357</v>
      </c>
      <c r="AE17" s="42">
        <f t="shared" si="3"/>
        <v>89810.3561344427</v>
      </c>
      <c r="AF17" s="42">
        <f t="shared" si="3"/>
        <v>95356.82659570589</v>
      </c>
      <c r="AG17" s="42">
        <f t="shared" si="3"/>
        <v>100956.68557295631</v>
      </c>
      <c r="AH17" s="42">
        <f t="shared" si="3"/>
        <v>106604.57216764741</v>
      </c>
      <c r="AI17" s="42">
        <f t="shared" si="3"/>
        <v>112295.6637848864</v>
      </c>
      <c r="AJ17" s="42">
        <f t="shared" si="3"/>
        <v>118025.62208077483</v>
      </c>
      <c r="AK17" s="42">
        <f t="shared" si="3"/>
        <v>123790.54433733621</v>
      </c>
      <c r="AL17" s="42">
        <f t="shared" si="3"/>
        <v>129586.91972003078</v>
      </c>
      <c r="AM17" s="42">
        <f t="shared" si="3"/>
        <v>135411.58992758242</v>
      </c>
      <c r="AN17" s="42">
        <f t="shared" si="3"/>
        <v>141261.71379307265</v>
      </c>
      <c r="AO17" s="42">
        <f t="shared" si="3"/>
        <v>147134.73543954315</v>
      </c>
      <c r="AP17" s="42">
        <f t="shared" si="3"/>
        <v>153028.35563318859</v>
      </c>
      <c r="AQ17" s="42">
        <f t="shared" si="3"/>
        <v>158940.50601305961</v>
      </c>
      <c r="AR17" s="42">
        <f t="shared" si="3"/>
        <v>164869.32590843766</v>
      </c>
      <c r="AT17" s="42">
        <f>SUM(T17:AF17)/13</f>
        <v>63833.424381138801</v>
      </c>
      <c r="AV17" s="42">
        <f>SUM(AF17:AR17)/13</f>
        <v>129789.46622878629</v>
      </c>
      <c r="AW17" s="42"/>
      <c r="AX17" s="41">
        <v>0.96898356353846704</v>
      </c>
      <c r="AY17" s="41">
        <v>0.96912217513435939</v>
      </c>
      <c r="BA17" s="42">
        <f>AT17*AX17</f>
        <v>61853.539029699139</v>
      </c>
      <c r="BC17" s="42">
        <f>AV17*AY17</f>
        <v>125781.84982116884</v>
      </c>
      <c r="BH17" s="43">
        <f>SUM(BH15:BH16)</f>
        <v>291264.17685101216</v>
      </c>
      <c r="BJ17" s="43">
        <f>SUM(BJ15:BJ16)</f>
        <v>543873.87008447677</v>
      </c>
      <c r="BL17" s="44">
        <v>0.99784238733867547</v>
      </c>
      <c r="BM17" s="44">
        <v>0.99771598077784895</v>
      </c>
      <c r="BO17" s="42">
        <f>AT17*BL17</f>
        <v>63695.696576478353</v>
      </c>
      <c r="BP17" s="42"/>
      <c r="BQ17" s="42">
        <f>AV17*BM17</f>
        <v>129493.02459308702</v>
      </c>
    </row>
    <row r="18" spans="2:69" ht="16.5" thickTop="1" thickBot="1" x14ac:dyDescent="0.3">
      <c r="C18" s="40"/>
      <c r="AT18" s="42"/>
      <c r="AV18" s="42"/>
      <c r="AW18" s="42"/>
      <c r="AX18" s="42"/>
      <c r="AY18" s="42"/>
      <c r="BA18" s="43">
        <f>SUM(BA15:BA17)</f>
        <v>355022.93074329908</v>
      </c>
      <c r="BC18" s="43">
        <f>SUM(BC15:BC17)</f>
        <v>673103.18182573258</v>
      </c>
    </row>
    <row r="19" spans="2:69" ht="15.75" thickTop="1" x14ac:dyDescent="0.25">
      <c r="B19" s="30" t="s">
        <v>71</v>
      </c>
      <c r="C19" s="40">
        <v>404000</v>
      </c>
      <c r="D19" s="30" t="s">
        <v>82</v>
      </c>
      <c r="E19" s="30" t="s">
        <v>46</v>
      </c>
      <c r="F19" s="18">
        <f>F32*F36/12</f>
        <v>104.63669251437864</v>
      </c>
      <c r="G19" s="18">
        <f>G32*G36/12</f>
        <v>364.69534622754867</v>
      </c>
      <c r="H19" s="18">
        <f t="shared" ref="H19:AR19" si="6">H32*H36/12</f>
        <v>1612.3833211047249</v>
      </c>
      <c r="I19" s="18">
        <f t="shared" si="6"/>
        <v>2946.9684416085456</v>
      </c>
      <c r="J19" s="18">
        <f t="shared" si="6"/>
        <v>3333.1001955904326</v>
      </c>
      <c r="K19" s="18">
        <f t="shared" si="6"/>
        <v>3620.97934355603</v>
      </c>
      <c r="L19" s="18">
        <f t="shared" si="6"/>
        <v>3832.0570116437725</v>
      </c>
      <c r="M19" s="18">
        <f t="shared" si="6"/>
        <v>3933.4846015659537</v>
      </c>
      <c r="N19" s="18">
        <f t="shared" si="6"/>
        <v>4036.8555986556144</v>
      </c>
      <c r="O19" s="18">
        <f t="shared" si="6"/>
        <v>4173.8661060176992</v>
      </c>
      <c r="P19" s="18">
        <f t="shared" si="6"/>
        <v>4290.768023801962</v>
      </c>
      <c r="Q19" s="18">
        <f t="shared" si="6"/>
        <v>4366.4217454809859</v>
      </c>
      <c r="R19" s="18">
        <f t="shared" si="6"/>
        <v>4434.6403181197338</v>
      </c>
      <c r="S19" s="18">
        <f t="shared" si="6"/>
        <v>4523.6922342279868</v>
      </c>
      <c r="T19" s="18">
        <f t="shared" si="6"/>
        <v>4884.1687876328278</v>
      </c>
      <c r="U19" s="18">
        <f t="shared" si="6"/>
        <v>5266.4067794493067</v>
      </c>
      <c r="V19" s="18">
        <f t="shared" si="6"/>
        <v>5376.9986210269299</v>
      </c>
      <c r="W19" s="18">
        <f t="shared" si="6"/>
        <v>5459.4499729217187</v>
      </c>
      <c r="X19" s="18">
        <f t="shared" si="6"/>
        <v>5519.9046436112176</v>
      </c>
      <c r="Y19" s="18">
        <f t="shared" si="6"/>
        <v>5548.9544791676062</v>
      </c>
      <c r="Z19" s="18">
        <f t="shared" si="6"/>
        <v>5578.5609251953438</v>
      </c>
      <c r="AA19" s="18">
        <f t="shared" si="6"/>
        <v>5617.802049936844</v>
      </c>
      <c r="AB19" s="18">
        <f t="shared" si="6"/>
        <v>5651.283881561405</v>
      </c>
      <c r="AC19" s="18">
        <f t="shared" si="6"/>
        <v>5672.9518337989621</v>
      </c>
      <c r="AD19" s="18">
        <f t="shared" si="6"/>
        <v>5692.4902879667852</v>
      </c>
      <c r="AE19" s="18">
        <f t="shared" si="6"/>
        <v>5717.9956117244619</v>
      </c>
      <c r="AF19" s="18">
        <f t="shared" si="6"/>
        <v>5821.2395575421533</v>
      </c>
      <c r="AG19" s="18">
        <f t="shared" si="6"/>
        <v>5930.7161882517294</v>
      </c>
      <c r="AH19" s="18">
        <f t="shared" si="6"/>
        <v>5962.390753467891</v>
      </c>
      <c r="AI19" s="18">
        <f t="shared" si="6"/>
        <v>5986.0056122630513</v>
      </c>
      <c r="AJ19" s="18">
        <f t="shared" si="6"/>
        <v>6003.3204103716635</v>
      </c>
      <c r="AK19" s="18">
        <f t="shared" si="6"/>
        <v>6011.6405621814483</v>
      </c>
      <c r="AL19" s="18">
        <f t="shared" si="6"/>
        <v>6020.1201325742268</v>
      </c>
      <c r="AM19" s="18">
        <f t="shared" si="6"/>
        <v>6031.3591674528325</v>
      </c>
      <c r="AN19" s="18">
        <f t="shared" si="6"/>
        <v>6040.9486854879788</v>
      </c>
      <c r="AO19" s="18">
        <f t="shared" si="6"/>
        <v>6047.1545950420523</v>
      </c>
      <c r="AP19" s="18">
        <f t="shared" si="6"/>
        <v>6052.750595903718</v>
      </c>
      <c r="AQ19" s="18">
        <f t="shared" si="6"/>
        <v>6060.0555655036223</v>
      </c>
      <c r="AR19" s="18">
        <f t="shared" si="6"/>
        <v>6089.6256228272532</v>
      </c>
      <c r="AS19" s="42">
        <f>SUM(U19:AF19)</f>
        <v>66924.038643902735</v>
      </c>
      <c r="AT19" s="42"/>
      <c r="AU19" s="42">
        <f>SUM(AG19:AR19)</f>
        <v>72236.087891327465</v>
      </c>
      <c r="AV19" s="42"/>
      <c r="AW19" s="42"/>
      <c r="AX19" s="45">
        <v>0.96898356353846704</v>
      </c>
      <c r="AY19" s="45">
        <v>0.96912217513435917</v>
      </c>
      <c r="AZ19" s="42">
        <f>$AS$19*AX19</f>
        <v>64848.29345155495</v>
      </c>
      <c r="BB19" s="42">
        <f>$AU$19*AY19</f>
        <v>70005.59462044001</v>
      </c>
      <c r="BE19" s="45">
        <v>0.96268644678945725</v>
      </c>
      <c r="BF19" s="45">
        <v>0.96301787844551789</v>
      </c>
      <c r="BG19" s="42">
        <f>BE19*AS19</f>
        <v>64426.864966899055</v>
      </c>
      <c r="BI19" s="42">
        <f>BF19*AU19</f>
        <v>69564.644108310138</v>
      </c>
    </row>
    <row r="20" spans="2:69" x14ac:dyDescent="0.25">
      <c r="B20" s="30" t="s">
        <v>71</v>
      </c>
      <c r="C20" s="40">
        <v>404000</v>
      </c>
      <c r="D20" s="30" t="s">
        <v>82</v>
      </c>
      <c r="E20" s="30" t="s">
        <v>64</v>
      </c>
      <c r="F20" s="18">
        <f t="shared" ref="F20:AR20" si="7">F33*F37/12</f>
        <v>115.94633761585744</v>
      </c>
      <c r="G20" s="18">
        <f t="shared" si="7"/>
        <v>470.86429292884105</v>
      </c>
      <c r="H20" s="18">
        <f t="shared" si="7"/>
        <v>3476.7905556114915</v>
      </c>
      <c r="I20" s="18">
        <f t="shared" si="7"/>
        <v>6889.6626139794016</v>
      </c>
      <c r="J20" s="18">
        <f t="shared" si="7"/>
        <v>7955.7206306847193</v>
      </c>
      <c r="K20" s="18">
        <f t="shared" si="7"/>
        <v>8841.3429946899796</v>
      </c>
      <c r="L20" s="18">
        <f t="shared" si="7"/>
        <v>9547.8385542206779</v>
      </c>
      <c r="M20" s="18">
        <f t="shared" si="7"/>
        <v>9925.6500355099433</v>
      </c>
      <c r="N20" s="18">
        <f t="shared" si="7"/>
        <v>10364.049796343259</v>
      </c>
      <c r="O20" s="18">
        <f t="shared" si="7"/>
        <v>10992.284425289805</v>
      </c>
      <c r="P20" s="18">
        <f t="shared" si="7"/>
        <v>11575.618269461642</v>
      </c>
      <c r="Q20" s="18">
        <f t="shared" si="7"/>
        <v>11986.060577391652</v>
      </c>
      <c r="R20" s="18">
        <f t="shared" si="7"/>
        <v>12397.168059118691</v>
      </c>
      <c r="S20" s="18">
        <f t="shared" si="7"/>
        <v>12975.140827612851</v>
      </c>
      <c r="T20" s="18">
        <f t="shared" si="7"/>
        <v>15575.230446293057</v>
      </c>
      <c r="U20" s="18">
        <f t="shared" si="7"/>
        <v>13114.58350847857</v>
      </c>
      <c r="V20" s="18">
        <f t="shared" si="7"/>
        <v>13690.176476658737</v>
      </c>
      <c r="W20" s="18">
        <f t="shared" si="7"/>
        <v>14119.307755156151</v>
      </c>
      <c r="X20" s="18">
        <f t="shared" si="7"/>
        <v>14433.953780090093</v>
      </c>
      <c r="Y20" s="18">
        <f t="shared" si="7"/>
        <v>14585.148306146622</v>
      </c>
      <c r="Z20" s="18">
        <f t="shared" si="7"/>
        <v>14739.239800630065</v>
      </c>
      <c r="AA20" s="18">
        <f t="shared" si="7"/>
        <v>14943.476524989472</v>
      </c>
      <c r="AB20" s="18">
        <f t="shared" si="7"/>
        <v>15117.738085064515</v>
      </c>
      <c r="AC20" s="18">
        <f t="shared" si="7"/>
        <v>15230.512416017751</v>
      </c>
      <c r="AD20" s="18">
        <f t="shared" si="7"/>
        <v>15332.203432892764</v>
      </c>
      <c r="AE20" s="18">
        <f t="shared" si="7"/>
        <v>15464.949979081468</v>
      </c>
      <c r="AF20" s="18">
        <f t="shared" si="7"/>
        <v>16002.29964585708</v>
      </c>
      <c r="AG20" s="18">
        <f t="shared" si="7"/>
        <v>16572.088320297964</v>
      </c>
      <c r="AH20" s="18">
        <f t="shared" si="7"/>
        <v>16736.94367263234</v>
      </c>
      <c r="AI20" s="18">
        <f t="shared" si="7"/>
        <v>16859.850990868112</v>
      </c>
      <c r="AJ20" s="18">
        <f t="shared" si="7"/>
        <v>16949.968633314467</v>
      </c>
      <c r="AK20" s="18">
        <f t="shared" si="7"/>
        <v>16993.272197190316</v>
      </c>
      <c r="AL20" s="18">
        <f t="shared" si="7"/>
        <v>17037.405480637321</v>
      </c>
      <c r="AM20" s="18">
        <f t="shared" si="7"/>
        <v>17095.900839363367</v>
      </c>
      <c r="AN20" s="18">
        <f t="shared" si="7"/>
        <v>17145.811023247887</v>
      </c>
      <c r="AO20" s="18">
        <f t="shared" si="7"/>
        <v>17178.110674375224</v>
      </c>
      <c r="AP20" s="18">
        <f t="shared" si="7"/>
        <v>17207.235957940055</v>
      </c>
      <c r="AQ20" s="18">
        <f t="shared" si="7"/>
        <v>17245.25584326336</v>
      </c>
      <c r="AR20" s="18">
        <f t="shared" si="7"/>
        <v>17399.157946902898</v>
      </c>
      <c r="AS20" s="42">
        <f>SUM(U20:AF20)</f>
        <v>176773.58971106328</v>
      </c>
      <c r="AT20" s="42"/>
      <c r="AU20" s="42">
        <f>SUM(AG20:AR20)</f>
        <v>204421.00158003331</v>
      </c>
      <c r="AV20" s="42"/>
      <c r="AW20" s="42"/>
      <c r="AX20" s="45">
        <v>0.96898356353846704</v>
      </c>
      <c r="AY20" s="45">
        <v>0.96912217513435917</v>
      </c>
      <c r="AZ20" s="42">
        <f>$AS$20*AX20</f>
        <v>171290.702897713</v>
      </c>
      <c r="BB20" s="42">
        <f>$AU$20*AY20</f>
        <v>198108.92569438615</v>
      </c>
      <c r="BE20" s="45">
        <v>0.96268644678945725</v>
      </c>
      <c r="BF20" s="45">
        <v>0.96301787844551789</v>
      </c>
      <c r="BG20" s="42">
        <f>BE20*AS20</f>
        <v>170177.53896516087</v>
      </c>
      <c r="BI20" s="42">
        <f>BF20*AU20</f>
        <v>196861.07925131154</v>
      </c>
    </row>
    <row r="21" spans="2:69" ht="15.75" thickBot="1" x14ac:dyDescent="0.3">
      <c r="B21" s="30" t="s">
        <v>72</v>
      </c>
      <c r="C21" s="40">
        <v>404000</v>
      </c>
      <c r="D21" s="30" t="s">
        <v>82</v>
      </c>
      <c r="E21" s="30" t="s">
        <v>56</v>
      </c>
      <c r="F21" s="18">
        <f t="shared" ref="F21:AR21" si="8">F34*F38/12</f>
        <v>95.272533377495222</v>
      </c>
      <c r="G21" s="18">
        <f t="shared" si="8"/>
        <v>319.51607479606207</v>
      </c>
      <c r="H21" s="18">
        <f t="shared" si="8"/>
        <v>671.01391650835274</v>
      </c>
      <c r="I21" s="18">
        <f t="shared" si="8"/>
        <v>1093.7230073601238</v>
      </c>
      <c r="J21" s="18">
        <f t="shared" si="8"/>
        <v>1473.9866301395232</v>
      </c>
      <c r="K21" s="18">
        <f t="shared" si="8"/>
        <v>1826.2276840060922</v>
      </c>
      <c r="L21" s="18">
        <f t="shared" si="8"/>
        <v>2153.2599978550147</v>
      </c>
      <c r="M21" s="18">
        <f t="shared" si="8"/>
        <v>2447.4540313439443</v>
      </c>
      <c r="N21" s="18">
        <f t="shared" si="8"/>
        <v>2735.4172996686902</v>
      </c>
      <c r="O21" s="18">
        <f t="shared" si="8"/>
        <v>3024.1020597673746</v>
      </c>
      <c r="P21" s="18">
        <f t="shared" si="8"/>
        <v>3290.1257380269885</v>
      </c>
      <c r="Q21" s="18">
        <f t="shared" si="8"/>
        <v>3539.5980175535592</v>
      </c>
      <c r="R21" s="18">
        <f t="shared" si="8"/>
        <v>3774.1808731701544</v>
      </c>
      <c r="S21" s="18">
        <f t="shared" si="8"/>
        <v>3985.2085715311136</v>
      </c>
      <c r="T21" s="18">
        <f t="shared" si="8"/>
        <v>4185.2071799037831</v>
      </c>
      <c r="U21" s="18">
        <f t="shared" si="8"/>
        <v>4375.2841617827899</v>
      </c>
      <c r="V21" s="18">
        <f t="shared" si="8"/>
        <v>4546.2749526139987</v>
      </c>
      <c r="W21" s="18">
        <f t="shared" si="8"/>
        <v>4700.0960532020399</v>
      </c>
      <c r="X21" s="18">
        <f t="shared" si="8"/>
        <v>4838.4715228463256</v>
      </c>
      <c r="Y21" s="18">
        <f t="shared" si="8"/>
        <v>4962.9523029608663</v>
      </c>
      <c r="Z21" s="18">
        <f t="shared" si="8"/>
        <v>5074.9336003523631</v>
      </c>
      <c r="AA21" s="18">
        <f t="shared" si="8"/>
        <v>5175.6705249920078</v>
      </c>
      <c r="AB21" s="18">
        <f t="shared" si="8"/>
        <v>5266.2921575524479</v>
      </c>
      <c r="AC21" s="18">
        <f t="shared" si="8"/>
        <v>5347.8142043818134</v>
      </c>
      <c r="AD21" s="18">
        <f t="shared" si="8"/>
        <v>5421.1503817544381</v>
      </c>
      <c r="AE21" s="18">
        <f t="shared" si="8"/>
        <v>5487.122656995346</v>
      </c>
      <c r="AF21" s="18">
        <f t="shared" si="8"/>
        <v>5546.470461263184</v>
      </c>
      <c r="AG21" s="18">
        <f t="shared" si="8"/>
        <v>5599.8589772504238</v>
      </c>
      <c r="AH21" s="18">
        <f t="shared" si="8"/>
        <v>5647.8865946910955</v>
      </c>
      <c r="AI21" s="18">
        <f t="shared" si="8"/>
        <v>5691.0916172389962</v>
      </c>
      <c r="AJ21" s="18">
        <f t="shared" si="8"/>
        <v>5729.9582958884312</v>
      </c>
      <c r="AK21" s="18">
        <f t="shared" si="8"/>
        <v>5764.9222565613745</v>
      </c>
      <c r="AL21" s="18">
        <f t="shared" si="8"/>
        <v>5796.3753826945713</v>
      </c>
      <c r="AM21" s="18">
        <f t="shared" si="8"/>
        <v>5824.6702075516514</v>
      </c>
      <c r="AN21" s="18">
        <f t="shared" si="8"/>
        <v>5850.1238654902154</v>
      </c>
      <c r="AO21" s="18">
        <f t="shared" si="8"/>
        <v>5873.0216464705154</v>
      </c>
      <c r="AP21" s="18">
        <f t="shared" si="8"/>
        <v>5893.6201936454372</v>
      </c>
      <c r="AQ21" s="18">
        <f t="shared" si="8"/>
        <v>5912.1503798710146</v>
      </c>
      <c r="AR21" s="18">
        <f t="shared" si="8"/>
        <v>5928.819895378042</v>
      </c>
      <c r="AS21" s="42">
        <f>SUM(U21:AF21)</f>
        <v>60742.532980697615</v>
      </c>
      <c r="AT21" s="42"/>
      <c r="AU21" s="42">
        <f>SUM(AG21:AR21)</f>
        <v>69512.499312731758</v>
      </c>
      <c r="AV21" s="42"/>
      <c r="AW21" s="42"/>
      <c r="AX21" s="45">
        <v>0.96898356353846704</v>
      </c>
      <c r="AY21" s="45">
        <v>0.96912217513435917</v>
      </c>
      <c r="AZ21" s="42">
        <f>$AS$21*AX21</f>
        <v>58858.516065989235</v>
      </c>
      <c r="BB21" s="42">
        <f>$AU$21*AY21</f>
        <v>67366.104532980244</v>
      </c>
      <c r="BG21" s="43">
        <f>SUM(BG19:BG20)</f>
        <v>234604.40393205994</v>
      </c>
      <c r="BI21" s="43">
        <f>SUM(BI19:BI20)</f>
        <v>266425.72335962171</v>
      </c>
      <c r="BL21" s="44">
        <v>0.99784238733867547</v>
      </c>
      <c r="BM21" s="44">
        <v>0.99771598077784895</v>
      </c>
      <c r="BN21" s="42">
        <f>BL21*AS21</f>
        <v>60611.474122457541</v>
      </c>
      <c r="BO21" s="46"/>
      <c r="BP21" s="42">
        <f>AU21*BM21</f>
        <v>69353.731428121711</v>
      </c>
    </row>
    <row r="22" spans="2:69" ht="16.5" thickTop="1" thickBot="1" x14ac:dyDescent="0.3">
      <c r="C22" s="40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T22" s="42"/>
      <c r="AV22" s="42"/>
      <c r="AW22" s="42"/>
      <c r="AX22" s="42"/>
      <c r="AY22" s="42"/>
      <c r="AZ22" s="43">
        <f>SUM(AZ19:AZ21)</f>
        <v>294997.51241525717</v>
      </c>
      <c r="BB22" s="43">
        <f>SUM(BB19:BB21)</f>
        <v>335480.62484780641</v>
      </c>
    </row>
    <row r="23" spans="2:69" ht="15.75" thickTop="1" x14ac:dyDescent="0.25">
      <c r="B23" s="30" t="s">
        <v>71</v>
      </c>
      <c r="C23" s="40">
        <v>107100</v>
      </c>
      <c r="D23" s="30" t="s">
        <v>88</v>
      </c>
      <c r="F23" s="18">
        <f>CWIP!B19</f>
        <v>550129.15638437169</v>
      </c>
      <c r="G23" s="18">
        <f>CWIP!C19</f>
        <v>807650.48691686161</v>
      </c>
      <c r="H23" s="18">
        <f>CWIP!D19</f>
        <v>740428.84787719266</v>
      </c>
      <c r="I23" s="18">
        <f>CWIP!E19</f>
        <v>661574.12545225408</v>
      </c>
      <c r="J23" s="18">
        <f>CWIP!F19</f>
        <v>640081.62539472792</v>
      </c>
      <c r="K23" s="18">
        <f>CWIP!G19</f>
        <v>617466.69401575113</v>
      </c>
      <c r="L23" s="18">
        <f>CWIP!H19</f>
        <v>633858.82808051491</v>
      </c>
      <c r="M23" s="18">
        <f>CWIP!I19</f>
        <v>665459.84547037771</v>
      </c>
      <c r="N23" s="18">
        <f>CWIP!J19</f>
        <v>674385.34712975763</v>
      </c>
      <c r="O23" s="18">
        <f>CWIP!K19</f>
        <v>680425.65911334241</v>
      </c>
      <c r="P23" s="18">
        <f>CWIP!L19</f>
        <v>697242.57569502585</v>
      </c>
      <c r="Q23" s="18">
        <f>CWIP!M19</f>
        <v>729038.07556025824</v>
      </c>
      <c r="R23" s="18">
        <f>CWIP!N19</f>
        <v>745143.92917113123</v>
      </c>
      <c r="S23" s="18">
        <f>CWIP!O19</f>
        <v>754107.55340796837</v>
      </c>
      <c r="T23" s="18">
        <f>CWIP!P19</f>
        <v>497361.45852092601</v>
      </c>
      <c r="U23" s="18">
        <f>CWIP!Q19</f>
        <v>428348.77852076001</v>
      </c>
      <c r="V23" s="18">
        <f>CWIP!R19</f>
        <v>387390.81887734338</v>
      </c>
      <c r="W23" s="18">
        <f>CWIP!S19</f>
        <v>346360.56150581996</v>
      </c>
      <c r="X23" s="18">
        <f>CWIP!T19</f>
        <v>327275.7262057013</v>
      </c>
      <c r="Y23" s="18">
        <f>CWIP!U19</f>
        <v>317473.90086155594</v>
      </c>
      <c r="Z23" s="18">
        <f>CWIP!V19</f>
        <v>297835.58160915464</v>
      </c>
      <c r="AA23" s="18">
        <f>CWIP!W19</f>
        <v>278453.19620019553</v>
      </c>
      <c r="AB23" s="18">
        <f>CWIP!X19</f>
        <v>264541.81972159975</v>
      </c>
      <c r="AC23" s="18">
        <f>CWIP!Y19</f>
        <v>256906.95433154545</v>
      </c>
      <c r="AD23" s="18">
        <f>CWIP!Z19</f>
        <v>245113.11438645859</v>
      </c>
      <c r="AE23" s="18">
        <f>CWIP!AA19</f>
        <v>231544.89572092236</v>
      </c>
      <c r="AF23" s="18">
        <f>CWIP!AB19</f>
        <v>142449.0968700333</v>
      </c>
      <c r="AG23" s="18">
        <f>CWIP!AC19</f>
        <v>122683.20272970431</v>
      </c>
      <c r="AH23" s="18">
        <f>CWIP!AD19</f>
        <v>110952.44985191878</v>
      </c>
      <c r="AI23" s="18">
        <f>CWIP!AE19</f>
        <v>99200.990210675533</v>
      </c>
      <c r="AJ23" s="18">
        <f>CWIP!AF19</f>
        <v>93734.910147897914</v>
      </c>
      <c r="AK23" s="18">
        <f>CWIP!AG19</f>
        <v>90927.573262358812</v>
      </c>
      <c r="AL23" s="18">
        <f>CWIP!AH19</f>
        <v>85302.97008166775</v>
      </c>
      <c r="AM23" s="18">
        <f>CWIP!AI19</f>
        <v>79751.668810950228</v>
      </c>
      <c r="AN23" s="18">
        <f>CWIP!AJ19</f>
        <v>75767.317024850534</v>
      </c>
      <c r="AO23" s="18">
        <f>CWIP!AK19</f>
        <v>73580.618275068424</v>
      </c>
      <c r="AP23" s="18">
        <f>CWIP!AL19</f>
        <v>70202.749282558521</v>
      </c>
      <c r="AQ23" s="18">
        <f>CWIP!AM19</f>
        <v>66316.68118876504</v>
      </c>
      <c r="AR23" s="18">
        <f>CWIP!AN19</f>
        <v>40798.788992280512</v>
      </c>
      <c r="AT23" s="42">
        <f>SUM(T23:AF23)/13</f>
        <v>309311.99256400118</v>
      </c>
      <c r="AV23" s="42">
        <f>SUM(AF23:AR23)/13</f>
        <v>88589.924363748461</v>
      </c>
      <c r="AW23" s="42"/>
      <c r="AX23" s="41">
        <v>0.9689835635384666</v>
      </c>
      <c r="AY23" s="41">
        <v>0.96912217513435961</v>
      </c>
      <c r="BA23" s="42">
        <f>AT23*AX23</f>
        <v>299718.23679984955</v>
      </c>
      <c r="BC23" s="42">
        <f>AV23*AY23</f>
        <v>85854.460194384301</v>
      </c>
      <c r="BE23" s="41">
        <v>0.96268644678945747</v>
      </c>
      <c r="BF23" s="41">
        <v>0.96301787844551778</v>
      </c>
      <c r="BH23" s="42">
        <f>BE23*AT23</f>
        <v>297770.46307080536</v>
      </c>
      <c r="BJ23" s="42">
        <f>AV23*BF23</f>
        <v>85313.681012425935</v>
      </c>
    </row>
    <row r="24" spans="2:69" x14ac:dyDescent="0.25">
      <c r="B24" s="30" t="s">
        <v>72</v>
      </c>
      <c r="C24" s="40">
        <v>107100</v>
      </c>
      <c r="D24" s="30" t="s">
        <v>88</v>
      </c>
      <c r="F24" s="18">
        <f>CWIP!B28</f>
        <v>143393.96838677919</v>
      </c>
      <c r="G24" s="18">
        <f>CWIP!C28</f>
        <v>194113.28736872814</v>
      </c>
      <c r="H24" s="18">
        <f>CWIP!D28</f>
        <v>334923.45192741789</v>
      </c>
      <c r="I24" s="18">
        <f>CWIP!E28</f>
        <v>301292.79909043235</v>
      </c>
      <c r="J24" s="18">
        <f>CWIP!F28</f>
        <v>271039.09941612638</v>
      </c>
      <c r="K24" s="18">
        <f>CWIP!G28</f>
        <v>259116.24286429252</v>
      </c>
      <c r="L24" s="18">
        <f>CWIP!H28</f>
        <v>233097.61574802373</v>
      </c>
      <c r="M24" s="18">
        <f>CWIP!I28</f>
        <v>209691.59581350538</v>
      </c>
      <c r="N24" s="18">
        <f>CWIP!J28</f>
        <v>223719.73829158884</v>
      </c>
      <c r="O24" s="18">
        <f>CWIP!K28</f>
        <v>210777.50761783824</v>
      </c>
      <c r="P24" s="18">
        <f>CWIP!L28</f>
        <v>189612.71565195109</v>
      </c>
      <c r="Q24" s="18">
        <f>CWIP!M28</f>
        <v>185866.12274598936</v>
      </c>
      <c r="R24" s="18">
        <f>CWIP!N28</f>
        <v>167202.75649840408</v>
      </c>
      <c r="S24" s="18">
        <f>CWIP!O28</f>
        <v>150413.4339686594</v>
      </c>
      <c r="T24" s="18">
        <f>CWIP!P28</f>
        <v>150602.95669199579</v>
      </c>
      <c r="U24" s="18">
        <f>CWIP!Q28</f>
        <v>135480.46908002137</v>
      </c>
      <c r="V24" s="18">
        <f>CWIP!R28</f>
        <v>121876.47510587124</v>
      </c>
      <c r="W24" s="18">
        <f>CWIP!S28</f>
        <v>109638.49833925974</v>
      </c>
      <c r="X24" s="18">
        <f>CWIP!T28</f>
        <v>98629.372958529071</v>
      </c>
      <c r="Y24" s="18">
        <f>CWIP!U28</f>
        <v>88725.706367224819</v>
      </c>
      <c r="Z24" s="18">
        <f>CWIP!V28</f>
        <v>79816.496183880881</v>
      </c>
      <c r="AA24" s="18">
        <f>CWIP!W28</f>
        <v>71801.886103944154</v>
      </c>
      <c r="AB24" s="18">
        <f>CWIP!X28</f>
        <v>64592.046689277464</v>
      </c>
      <c r="AC24" s="18">
        <f>CWIP!Y28</f>
        <v>58106.168540893239</v>
      </c>
      <c r="AD24" s="18">
        <f>CWIP!Z28</f>
        <v>52271.556570186454</v>
      </c>
      <c r="AE24" s="18">
        <f>CWIP!AA28</f>
        <v>47022.815217067488</v>
      </c>
      <c r="AF24" s="18">
        <f>CWIP!AB28</f>
        <v>42301.115482748399</v>
      </c>
      <c r="AG24" s="18">
        <f>CWIP!AC28</f>
        <v>38053.535561931611</v>
      </c>
      <c r="AH24" s="18">
        <f>CWIP!AD28</f>
        <v>34232.467684067546</v>
      </c>
      <c r="AI24" s="18">
        <f>CWIP!AE28</f>
        <v>30795.084515433256</v>
      </c>
      <c r="AJ24" s="18">
        <f>CWIP!AF28</f>
        <v>27702.859141354027</v>
      </c>
      <c r="AK24" s="18">
        <f>CWIP!AG28</f>
        <v>24921.133248427624</v>
      </c>
      <c r="AL24" s="18">
        <f>CWIP!AH28</f>
        <v>22418.728666846524</v>
      </c>
      <c r="AM24" s="18">
        <f>CWIP!AI28</f>
        <v>20167.597918902713</v>
      </c>
      <c r="AN24" s="18">
        <f>CWIP!AJ28</f>
        <v>18142.509856949036</v>
      </c>
      <c r="AO24" s="18">
        <f>CWIP!AK28</f>
        <v>16320.766867381175</v>
      </c>
      <c r="AP24" s="18">
        <f>CWIP!AL28</f>
        <v>14681.95047100287</v>
      </c>
      <c r="AQ24" s="18">
        <f>CWIP!AM28</f>
        <v>13207.692468409732</v>
      </c>
      <c r="AR24" s="18">
        <f>CWIP!AN28</f>
        <v>11881.469065340851</v>
      </c>
      <c r="AT24" s="42">
        <f>SUM(T24:AF24)/13</f>
        <v>86220.427948530778</v>
      </c>
      <c r="AV24" s="42">
        <f>SUM(AF24:AR24)/13</f>
        <v>24217.454688368874</v>
      </c>
      <c r="AW24" s="42"/>
      <c r="AX24" s="41">
        <v>0.9689835635384666</v>
      </c>
      <c r="AY24" s="41">
        <v>0.96912217513435961</v>
      </c>
      <c r="BA24" s="42">
        <f>AT24*AX24</f>
        <v>83546.177523378952</v>
      </c>
      <c r="BC24" s="42">
        <f>AV24*AY24</f>
        <v>23469.672363809837</v>
      </c>
      <c r="BL24" s="41">
        <v>0.99784238733867547</v>
      </c>
      <c r="BM24" s="41">
        <v>0.99771598077784895</v>
      </c>
      <c r="BO24" s="42">
        <f>AT24*BL24</f>
        <v>86034.397661524214</v>
      </c>
      <c r="BP24" s="42"/>
      <c r="BQ24" s="42">
        <f>AV24*BM24</f>
        <v>24162.141556349066</v>
      </c>
    </row>
    <row r="25" spans="2:69" ht="15.75" thickBot="1" x14ac:dyDescent="0.3">
      <c r="C25" s="40"/>
      <c r="BA25" s="43">
        <f>SUM(BA23:BA24)</f>
        <v>383264.41432322853</v>
      </c>
      <c r="BC25" s="43">
        <f>SUM(BC23:BC24)</f>
        <v>109324.13255819413</v>
      </c>
    </row>
    <row r="26" spans="2:69" s="47" customFormat="1" ht="15.75" thickTop="1" x14ac:dyDescent="0.25">
      <c r="C26" s="48"/>
    </row>
    <row r="27" spans="2:69" x14ac:dyDescent="0.25">
      <c r="C27" s="40"/>
      <c r="BA27" s="42"/>
      <c r="BC27" s="42"/>
      <c r="BH27" s="42"/>
      <c r="BJ27" s="42"/>
    </row>
    <row r="28" spans="2:69" x14ac:dyDescent="0.25">
      <c r="B28" s="30" t="s">
        <v>71</v>
      </c>
      <c r="C28" s="40"/>
      <c r="D28" s="30" t="s">
        <v>76</v>
      </c>
      <c r="E28" s="30" t="s">
        <v>46</v>
      </c>
      <c r="F28" s="18">
        <f>'Mapping of WBS L4 to Depr'!I14</f>
        <v>12556.403101725435</v>
      </c>
      <c r="G28" s="18">
        <f>'Mapping of WBS L4 to Depr'!J14</f>
        <v>18650.63534385497</v>
      </c>
      <c r="H28" s="18">
        <f>'Mapping of WBS L4 to Depr'!K14</f>
        <v>131071.9216414062</v>
      </c>
      <c r="I28" s="18">
        <f>'Mapping of WBS L4 to Depr'!L14</f>
        <v>29078.292819052276</v>
      </c>
      <c r="J28" s="18">
        <f>'Mapping of WBS L4 to Depr'!M14</f>
        <v>17257.517658774141</v>
      </c>
      <c r="K28" s="18">
        <f>'Mapping of WBS L4 to Depr'!N14</f>
        <v>17287.980097097621</v>
      </c>
      <c r="L28" s="18">
        <f>'Mapping of WBS L4 to Depr'!O14</f>
        <v>8041.3400734314328</v>
      </c>
      <c r="M28" s="18">
        <f>'Mapping of WBS L4 to Depr'!P14</f>
        <v>4129.970717230266</v>
      </c>
      <c r="N28" s="18">
        <f>'Mapping of WBS L4 to Depr'!Q14</f>
        <v>8274.5489335290513</v>
      </c>
      <c r="O28" s="18">
        <f>'Mapping of WBS L4 to Depr'!R14</f>
        <v>8166.711949921124</v>
      </c>
      <c r="P28" s="18">
        <f>'Mapping of WBS L4 to Depr'!S14</f>
        <v>5861.518184190385</v>
      </c>
      <c r="Q28" s="18">
        <f>'Mapping of WBS L4 to Depr'!T14</f>
        <v>3216.9284172925054</v>
      </c>
      <c r="R28" s="18">
        <f>'Mapping of WBS L4 to Depr'!U14</f>
        <v>4969.3002993572245</v>
      </c>
      <c r="S28" s="18">
        <f>'Mapping of WBS L4 to Depr'!V14</f>
        <v>5716.9296336331863</v>
      </c>
      <c r="T28" s="18">
        <f>'Mapping of WBS L4 to Depr'!W14</f>
        <v>37540.256774947746</v>
      </c>
      <c r="U28" s="18">
        <f>'Mapping of WBS L4 to Depr'!X14</f>
        <v>8328.3022430297406</v>
      </c>
      <c r="V28" s="18">
        <f>'Mapping of WBS L4 to Depr'!Y14</f>
        <v>4942.7187462849952</v>
      </c>
      <c r="W28" s="18">
        <f>'Mapping of WBS L4 to Depr'!Z14</f>
        <v>4951.4434810896246</v>
      </c>
      <c r="X28" s="18">
        <f>'Mapping of WBS L4 to Depr'!AA14</f>
        <v>2303.1170016502592</v>
      </c>
      <c r="Y28" s="18">
        <f>'Mapping of WBS L4 to Depr'!AB14</f>
        <v>1182.8632651164353</v>
      </c>
      <c r="Z28" s="18">
        <f>'Mapping of WBS L4 to Depr'!AC14</f>
        <v>2369.9102582121727</v>
      </c>
      <c r="AA28" s="18">
        <f>'Mapping of WBS L4 to Depr'!AD14</f>
        <v>2339.0247107678251</v>
      </c>
      <c r="AB28" s="18">
        <f>'Mapping of WBS L4 to Depr'!AE14</f>
        <v>1678.7950841793408</v>
      </c>
      <c r="AC28" s="18">
        <f>'Mapping of WBS L4 to Depr'!AF14</f>
        <v>921.35918432767494</v>
      </c>
      <c r="AD28" s="18">
        <f>'Mapping of WBS L4 to Depr'!AG14</f>
        <v>1423.2553158110054</v>
      </c>
      <c r="AE28" s="18">
        <f>'Mapping of WBS L4 to Depr'!AH14</f>
        <v>1637.3835351102382</v>
      </c>
      <c r="AF28" s="18">
        <f>'Mapping of WBS L4 to Depr'!AI14</f>
        <v>10751.889963012611</v>
      </c>
      <c r="AG28" s="18">
        <f>'Mapping of WBS L4 to Depr'!AJ14</f>
        <v>2385.3057221367799</v>
      </c>
      <c r="AH28" s="18">
        <f>'Mapping of WBS L4 to Depr'!AK14</f>
        <v>1415.6421038025751</v>
      </c>
      <c r="AI28" s="18">
        <f>'Mapping of WBS L4 to Depr'!AL14</f>
        <v>1418.1409516164892</v>
      </c>
      <c r="AJ28" s="18">
        <f>'Mapping of WBS L4 to Depr'!AM14</f>
        <v>659.63482141689701</v>
      </c>
      <c r="AK28" s="18">
        <f>'Mapping of WBS L4 to Depr'!AN14</f>
        <v>338.78339575740495</v>
      </c>
      <c r="AL28" s="18">
        <f>'Mapping of WBS L4 to Depr'!AO14</f>
        <v>678.76505137590539</v>
      </c>
      <c r="AM28" s="18">
        <f>'Mapping of WBS L4 to Depr'!AP14</f>
        <v>669.91913405680384</v>
      </c>
      <c r="AN28" s="18">
        <f>'Mapping of WBS L4 to Depr'!AQ14</f>
        <v>480.82303016074383</v>
      </c>
      <c r="AO28" s="18">
        <f>'Mapping of WBS L4 to Depr'!AR14</f>
        <v>263.88611632814286</v>
      </c>
      <c r="AP28" s="18">
        <f>'Mapping of WBS L4 to Depr'!AS14</f>
        <v>407.6339870718424</v>
      </c>
      <c r="AQ28" s="18">
        <f>'Mapping of WBS L4 to Depr'!AT14</f>
        <v>468.96236491654588</v>
      </c>
      <c r="AR28" s="18">
        <f>'Mapping of WBS L4 to Depr'!AU14</f>
        <v>3079.4445139192107</v>
      </c>
      <c r="BO28" s="42"/>
      <c r="BQ28" s="42"/>
    </row>
    <row r="29" spans="2:69" x14ac:dyDescent="0.25">
      <c r="B29" s="30" t="s">
        <v>71</v>
      </c>
      <c r="C29" s="40"/>
      <c r="D29" s="30" t="s">
        <v>76</v>
      </c>
      <c r="E29" s="30" t="s">
        <v>64</v>
      </c>
      <c r="F29" s="18">
        <f>'Mapping of WBS L4 to Depr'!I21</f>
        <v>13913.560513902892</v>
      </c>
      <c r="G29" s="18">
        <f>'Mapping of WBS L4 to Depr'!J21</f>
        <v>28676.594123655141</v>
      </c>
      <c r="H29" s="18">
        <f>'Mapping of WBS L4 to Depr'!K21</f>
        <v>332034.5573982629</v>
      </c>
      <c r="I29" s="18">
        <f>'Mapping of WBS L4 to Depr'!L21</f>
        <v>77510.089605886285</v>
      </c>
      <c r="J29" s="18">
        <f>'Mapping of WBS L4 to Depr'!M21</f>
        <v>50416.872398751919</v>
      </c>
      <c r="K29" s="18">
        <f>'Mapping of WBS L4 to Depr'!N21</f>
        <v>55857.811281879221</v>
      </c>
      <c r="L29" s="18">
        <f>'Mapping of WBS L4 to Depr'!O21</f>
        <v>28921.655861804829</v>
      </c>
      <c r="M29" s="18">
        <f>'Mapping of WBS L4 to Depr'!P21</f>
        <v>16415.721892906768</v>
      </c>
      <c r="N29" s="18">
        <f>'Mapping of WBS L4 to Depr'!Q21</f>
        <v>36192.249407091178</v>
      </c>
      <c r="O29" s="18">
        <f>'Mapping of WBS L4 to Depr'!R21</f>
        <v>39195.906066494172</v>
      </c>
      <c r="P29" s="18">
        <f>'Mapping of WBS L4 to Depr'!S21</f>
        <v>30804.155234126116</v>
      </c>
      <c r="Q29" s="18">
        <f>'Mapping of WBS L4 to Depr'!T21</f>
        <v>18448.921717475085</v>
      </c>
      <c r="R29" s="18">
        <f>'Mapping of WBS L4 to Depr'!U21</f>
        <v>30883.976089769825</v>
      </c>
      <c r="S29" s="18">
        <f>'Mapping of WBS L4 to Depr'!V21</f>
        <v>38472.756129529633</v>
      </c>
      <c r="T29" s="18">
        <f>'Mapping of WBS L4 to Depr'!W21</f>
        <v>273537.9981120947</v>
      </c>
      <c r="U29" s="18">
        <f>'Mapping of WBS L4 to Depr'!X21</f>
        <v>60684.377757136259</v>
      </c>
      <c r="V29" s="18">
        <f>'Mapping of WBS L4 to Depr'!Y21</f>
        <v>36015.240897131604</v>
      </c>
      <c r="W29" s="18">
        <f>'Mapping of WBS L4 to Depr'!Z21</f>
        <v>36078.813890433827</v>
      </c>
      <c r="X29" s="18">
        <f>'Mapping of WBS L4 to Depr'!AA21</f>
        <v>16781.718298468364</v>
      </c>
      <c r="Y29" s="18">
        <f>'Mapping of WBS L4 to Depr'!AB21</f>
        <v>8618.9620790289864</v>
      </c>
      <c r="Z29" s="18">
        <f>'Mapping of WBS L4 to Depr'!AC21</f>
        <v>17268.408994189078</v>
      </c>
      <c r="AA29" s="18">
        <f>'Mapping of WBS L4 to Depr'!AD21</f>
        <v>17043.360698191249</v>
      </c>
      <c r="AB29" s="18">
        <f>'Mapping of WBS L4 to Depr'!AE21</f>
        <v>12232.581394416462</v>
      </c>
      <c r="AC29" s="18">
        <f>'Mapping of WBS L4 to Depr'!AF21</f>
        <v>6713.5062057266759</v>
      </c>
      <c r="AD29" s="18">
        <f>'Mapping of WBS L4 to Depr'!AG21</f>
        <v>10370.584629275791</v>
      </c>
      <c r="AE29" s="18">
        <f>'Mapping of WBS L4 to Depr'!AH21</f>
        <v>11930.835130426001</v>
      </c>
      <c r="AF29" s="18">
        <f>'Mapping of WBS L4 to Depr'!AI21</f>
        <v>78343.90888787646</v>
      </c>
      <c r="AG29" s="18">
        <f>'Mapping of WBS L4 to Depr'!AJ21</f>
        <v>17380.588418192223</v>
      </c>
      <c r="AH29" s="18">
        <f>'Mapping of WBS L4 to Depr'!AK21</f>
        <v>10315.110773982966</v>
      </c>
      <c r="AI29" s="18">
        <f>'Mapping of WBS L4 to Depr'!AL21</f>
        <v>10333.318689626765</v>
      </c>
      <c r="AJ29" s="18">
        <f>'Mapping of WBS L4 to Depr'!AM21</f>
        <v>4806.4452413607187</v>
      </c>
      <c r="AK29" s="18">
        <f>'Mapping of WBS L4 to Depr'!AN21</f>
        <v>2468.5534897816915</v>
      </c>
      <c r="AL29" s="18">
        <f>'Mapping of WBS L4 to Depr'!AO21</f>
        <v>4945.8381293151579</v>
      </c>
      <c r="AM29" s="18">
        <f>'Mapping of WBS L4 to Depr'!AP21</f>
        <v>4881.382136660709</v>
      </c>
      <c r="AN29" s="18">
        <f>'Mapping of WBS L4 to Depr'!AQ21</f>
        <v>3503.528755938943</v>
      </c>
      <c r="AO29" s="18">
        <f>'Mapping of WBS L4 to Depr'!AR21</f>
        <v>1922.8126334539697</v>
      </c>
      <c r="AP29" s="18">
        <f>'Mapping of WBS L4 to Depr'!AS21</f>
        <v>2970.2350054380636</v>
      </c>
      <c r="AQ29" s="18">
        <f>'Mapping of WBS L4 to Depr'!AT21</f>
        <v>3417.1057288769462</v>
      </c>
      <c r="AR29" s="18">
        <f>'Mapping of WBS L4 to Depr'!AU21</f>
        <v>22438.447682565315</v>
      </c>
    </row>
    <row r="30" spans="2:69" x14ac:dyDescent="0.25">
      <c r="B30" s="30" t="s">
        <v>72</v>
      </c>
      <c r="C30" s="40"/>
      <c r="D30" s="30" t="s">
        <v>76</v>
      </c>
      <c r="E30" s="30" t="s">
        <v>56</v>
      </c>
      <c r="F30" s="18">
        <f>'Mapping of WBS L4 to Depr'!I30</f>
        <v>16005.801613220809</v>
      </c>
      <c r="G30" s="18">
        <f>'Mapping of WBS L4 to Depr'!J30</f>
        <v>21667.151018051052</v>
      </c>
      <c r="H30" s="18">
        <f>'Mapping of WBS L4 to Depr'!K30</f>
        <v>37384.545441310227</v>
      </c>
      <c r="I30" s="18">
        <f>'Mapping of WBS L4 to Depr'!L30</f>
        <v>33630.652836985573</v>
      </c>
      <c r="J30" s="18">
        <f>'Mapping of WBS L4 to Depr'!M30</f>
        <v>30253.69967430603</v>
      </c>
      <c r="K30" s="18">
        <f>'Mapping of WBS L4 to Depr'!N30</f>
        <v>28922.856551833822</v>
      </c>
      <c r="L30" s="18">
        <f>'Mapping of WBS L4 to Depr'!O30</f>
        <v>26018.627116268792</v>
      </c>
      <c r="M30" s="18">
        <f>'Mapping of WBS L4 to Depr'!P30</f>
        <v>23406.019934518365</v>
      </c>
      <c r="N30" s="18">
        <f>'Mapping of WBS L4 to Depr'!Q30</f>
        <v>24971.85752191651</v>
      </c>
      <c r="O30" s="18">
        <f>'Mapping of WBS L4 to Depr'!R30</f>
        <v>23527.230673750615</v>
      </c>
      <c r="P30" s="18">
        <f>'Mapping of WBS L4 to Depr'!S30</f>
        <v>21164.791965887132</v>
      </c>
      <c r="Q30" s="18">
        <f>'Mapping of WBS L4 to Depr'!T30</f>
        <v>20746.592905961727</v>
      </c>
      <c r="R30" s="18">
        <f>'Mapping of WBS L4 to Depr'!U30</f>
        <v>18663.366247585262</v>
      </c>
      <c r="S30" s="18">
        <f>'Mapping of WBS L4 to Depr'!V30</f>
        <v>16789.322529744695</v>
      </c>
      <c r="T30" s="18">
        <f>'Mapping of WBS L4 to Depr'!W30</f>
        <v>16810.477276663602</v>
      </c>
      <c r="U30" s="18">
        <f>'Mapping of WBS L4 to Depr'!X30</f>
        <v>15122.487611974411</v>
      </c>
      <c r="V30" s="18">
        <f>'Mapping of WBS L4 to Depr'!Y30</f>
        <v>13603.99397415014</v>
      </c>
      <c r="W30" s="18">
        <f>'Mapping of WBS L4 to Depr'!Z30</f>
        <v>12237.97676661152</v>
      </c>
      <c r="X30" s="18">
        <f>'Mapping of WBS L4 to Depr'!AA30</f>
        <v>11009.125380730664</v>
      </c>
      <c r="Y30" s="18">
        <f>'Mapping of WBS L4 to Depr'!AB30</f>
        <v>9903.6665913042525</v>
      </c>
      <c r="Z30" s="18">
        <f>'Mapping of WBS L4 to Depr'!AC30</f>
        <v>8909.2101833439447</v>
      </c>
      <c r="AA30" s="18">
        <f>'Mapping of WBS L4 to Depr'!AD30</f>
        <v>8014.6100799367096</v>
      </c>
      <c r="AB30" s="18">
        <f>'Mapping of WBS L4 to Depr'!AE30</f>
        <v>7209.8394146666988</v>
      </c>
      <c r="AC30" s="18">
        <f>'Mapping of WBS L4 to Depr'!AF30</f>
        <v>6485.8781483842231</v>
      </c>
      <c r="AD30" s="18">
        <f>'Mapping of WBS L4 to Depr'!AG30</f>
        <v>5834.6119707067919</v>
      </c>
      <c r="AE30" s="18">
        <f>'Mapping of WBS L4 to Depr'!AH30</f>
        <v>5248.7413531189741</v>
      </c>
      <c r="AF30" s="18">
        <f>'Mapping of WBS L4 to Depr'!AI30</f>
        <v>4721.6997343190815</v>
      </c>
      <c r="AG30" s="18">
        <f>'Mapping of WBS L4 to Depr'!AJ30</f>
        <v>4247.5799208167873</v>
      </c>
      <c r="AH30" s="18">
        <f>'Mapping of WBS L4 to Depr'!AK30</f>
        <v>3821.0678778640677</v>
      </c>
      <c r="AI30" s="18">
        <f>'Mapping of WBS L4 to Depr'!AL30</f>
        <v>3437.3831686342933</v>
      </c>
      <c r="AJ30" s="18">
        <f>'Mapping of WBS L4 to Depr'!AM30</f>
        <v>3092.2253740792266</v>
      </c>
      <c r="AK30" s="18">
        <f>'Mapping of WBS L4 to Depr'!AN30</f>
        <v>2781.7258929264021</v>
      </c>
      <c r="AL30" s="18">
        <f>'Mapping of WBS L4 to Depr'!AO30</f>
        <v>2502.4045815811005</v>
      </c>
      <c r="AM30" s="18">
        <f>'Mapping of WBS L4 to Depr'!AP30</f>
        <v>2251.1307479438124</v>
      </c>
      <c r="AN30" s="18">
        <f>'Mapping of WBS L4 to Depr'!AQ30</f>
        <v>2025.0880619536756</v>
      </c>
      <c r="AO30" s="18">
        <f>'Mapping of WBS L4 to Depr'!AR30</f>
        <v>1821.7429895678601</v>
      </c>
      <c r="AP30" s="18">
        <f>'Mapping of WBS L4 to Depr'!AS30</f>
        <v>1638.8163963783031</v>
      </c>
      <c r="AQ30" s="18">
        <f>'Mapping of WBS L4 to Depr'!AT30</f>
        <v>1474.2580025931393</v>
      </c>
      <c r="AR30" s="18">
        <f>'Mapping of WBS L4 to Depr'!AU30</f>
        <v>1326.2234030688801</v>
      </c>
    </row>
    <row r="31" spans="2:69" x14ac:dyDescent="0.25">
      <c r="C31" s="40"/>
    </row>
    <row r="32" spans="2:69" x14ac:dyDescent="0.25">
      <c r="B32" s="30" t="s">
        <v>71</v>
      </c>
      <c r="D32" s="30" t="s">
        <v>75</v>
      </c>
      <c r="E32" s="30" t="s">
        <v>46</v>
      </c>
      <c r="F32" s="18">
        <f>F28/2</f>
        <v>6278.2015508627173</v>
      </c>
      <c r="G32" s="18">
        <f t="shared" ref="G32:AR32" si="9">F11+G28/2</f>
        <v>21881.72077365292</v>
      </c>
      <c r="H32" s="18">
        <f t="shared" si="9"/>
        <v>96742.999266283499</v>
      </c>
      <c r="I32" s="18">
        <f t="shared" si="9"/>
        <v>176818.10649651274</v>
      </c>
      <c r="J32" s="18">
        <f t="shared" si="9"/>
        <v>199986.01173542594</v>
      </c>
      <c r="K32" s="18">
        <f t="shared" si="9"/>
        <v>217258.76061336181</v>
      </c>
      <c r="L32" s="18">
        <f t="shared" si="9"/>
        <v>229923.42069862635</v>
      </c>
      <c r="M32" s="18">
        <f t="shared" si="9"/>
        <v>236009.07609395721</v>
      </c>
      <c r="N32" s="18">
        <f t="shared" si="9"/>
        <v>242211.33591933685</v>
      </c>
      <c r="O32" s="18">
        <f t="shared" si="9"/>
        <v>250431.96636106193</v>
      </c>
      <c r="P32" s="18">
        <f t="shared" si="9"/>
        <v>257446.0814281177</v>
      </c>
      <c r="Q32" s="18">
        <f t="shared" si="9"/>
        <v>261985.30472885913</v>
      </c>
      <c r="R32" s="18">
        <f t="shared" si="9"/>
        <v>266078.41908718401</v>
      </c>
      <c r="S32" s="18">
        <f t="shared" si="9"/>
        <v>271421.53405367921</v>
      </c>
      <c r="T32" s="18">
        <f t="shared" si="9"/>
        <v>293050.12725796964</v>
      </c>
      <c r="U32" s="18">
        <f t="shared" si="9"/>
        <v>315984.40676695836</v>
      </c>
      <c r="V32" s="18">
        <f t="shared" si="9"/>
        <v>322619.91726161574</v>
      </c>
      <c r="W32" s="18">
        <f t="shared" si="9"/>
        <v>327566.99837530311</v>
      </c>
      <c r="X32" s="18">
        <f t="shared" si="9"/>
        <v>331194.27861667302</v>
      </c>
      <c r="Y32" s="18">
        <f t="shared" si="9"/>
        <v>332937.26875005639</v>
      </c>
      <c r="Z32" s="18">
        <f t="shared" si="9"/>
        <v>334713.65551172063</v>
      </c>
      <c r="AA32" s="18">
        <f t="shared" si="9"/>
        <v>337068.12299621064</v>
      </c>
      <c r="AB32" s="18">
        <f t="shared" si="9"/>
        <v>339077.03289368429</v>
      </c>
      <c r="AC32" s="18">
        <f t="shared" si="9"/>
        <v>340377.11002793774</v>
      </c>
      <c r="AD32" s="18">
        <f t="shared" si="9"/>
        <v>341549.41727800708</v>
      </c>
      <c r="AE32" s="18">
        <f t="shared" si="9"/>
        <v>343079.73670346773</v>
      </c>
      <c r="AF32" s="18">
        <f t="shared" si="9"/>
        <v>349274.37345252914</v>
      </c>
      <c r="AG32" s="18">
        <f t="shared" si="9"/>
        <v>355842.97129510378</v>
      </c>
      <c r="AH32" s="18">
        <f t="shared" si="9"/>
        <v>357743.44520807348</v>
      </c>
      <c r="AI32" s="18">
        <f t="shared" si="9"/>
        <v>359160.33673578303</v>
      </c>
      <c r="AJ32" s="18">
        <f t="shared" si="9"/>
        <v>360199.22462229978</v>
      </c>
      <c r="AK32" s="18">
        <f t="shared" si="9"/>
        <v>360698.4337308869</v>
      </c>
      <c r="AL32" s="18">
        <f t="shared" si="9"/>
        <v>361207.2079544536</v>
      </c>
      <c r="AM32" s="18">
        <f t="shared" si="9"/>
        <v>361881.55004716991</v>
      </c>
      <c r="AN32" s="18">
        <f t="shared" si="9"/>
        <v>362456.92112927866</v>
      </c>
      <c r="AO32" s="18">
        <f t="shared" si="9"/>
        <v>362829.27570252313</v>
      </c>
      <c r="AP32" s="18">
        <f t="shared" si="9"/>
        <v>363165.03575422306</v>
      </c>
      <c r="AQ32" s="18">
        <f t="shared" si="9"/>
        <v>363603.33393021731</v>
      </c>
      <c r="AR32" s="18">
        <f t="shared" si="9"/>
        <v>365377.53736963519</v>
      </c>
    </row>
    <row r="33" spans="2:44" x14ac:dyDescent="0.25">
      <c r="B33" s="30" t="s">
        <v>71</v>
      </c>
      <c r="D33" s="30" t="s">
        <v>75</v>
      </c>
      <c r="E33" s="30" t="s">
        <v>64</v>
      </c>
      <c r="F33" s="18">
        <f t="shared" ref="F33:F34" si="10">F29/2</f>
        <v>6956.7802569514461</v>
      </c>
      <c r="G33" s="18">
        <f t="shared" ref="G33:AR33" si="11">F12+G29/2</f>
        <v>28251.857575730464</v>
      </c>
      <c r="H33" s="18">
        <f t="shared" si="11"/>
        <v>208607.43333668949</v>
      </c>
      <c r="I33" s="18">
        <f t="shared" si="11"/>
        <v>413379.75683876406</v>
      </c>
      <c r="J33" s="18">
        <f t="shared" si="11"/>
        <v>477343.23784108314</v>
      </c>
      <c r="K33" s="18">
        <f t="shared" si="11"/>
        <v>530480.5796813987</v>
      </c>
      <c r="L33" s="18">
        <f t="shared" si="11"/>
        <v>572870.31325324066</v>
      </c>
      <c r="M33" s="18">
        <f t="shared" si="11"/>
        <v>595539.00213059655</v>
      </c>
      <c r="N33" s="18">
        <f t="shared" si="11"/>
        <v>621842.98778059555</v>
      </c>
      <c r="O33" s="18">
        <f t="shared" si="11"/>
        <v>659537.06551738817</v>
      </c>
      <c r="P33" s="18">
        <f t="shared" si="11"/>
        <v>694537.09616769839</v>
      </c>
      <c r="Q33" s="18">
        <f t="shared" si="11"/>
        <v>719163.63464349904</v>
      </c>
      <c r="R33" s="18">
        <f t="shared" si="11"/>
        <v>743830.08354712138</v>
      </c>
      <c r="S33" s="18">
        <f t="shared" si="11"/>
        <v>778508.44965677115</v>
      </c>
      <c r="T33" s="18">
        <f t="shared" si="11"/>
        <v>934513.82677758345</v>
      </c>
      <c r="U33" s="18">
        <f t="shared" si="11"/>
        <v>1101625.0147121989</v>
      </c>
      <c r="V33" s="18">
        <f t="shared" si="11"/>
        <v>1149974.8240393328</v>
      </c>
      <c r="W33" s="18">
        <f t="shared" si="11"/>
        <v>1186021.8514331155</v>
      </c>
      <c r="X33" s="18">
        <f t="shared" si="11"/>
        <v>1212452.1175275666</v>
      </c>
      <c r="Y33" s="18">
        <f t="shared" si="11"/>
        <v>1225152.4577163153</v>
      </c>
      <c r="Z33" s="18">
        <f t="shared" si="11"/>
        <v>1238096.1432529243</v>
      </c>
      <c r="AA33" s="18">
        <f t="shared" si="11"/>
        <v>1255252.0280991145</v>
      </c>
      <c r="AB33" s="18">
        <f t="shared" si="11"/>
        <v>1269889.9991454182</v>
      </c>
      <c r="AC33" s="18">
        <f t="shared" si="11"/>
        <v>1279363.04294549</v>
      </c>
      <c r="AD33" s="18">
        <f t="shared" si="11"/>
        <v>1287905.0883629911</v>
      </c>
      <c r="AE33" s="18">
        <f t="shared" si="11"/>
        <v>1299055.7982428421</v>
      </c>
      <c r="AF33" s="18">
        <f t="shared" si="11"/>
        <v>1344193.1702519935</v>
      </c>
      <c r="AG33" s="18">
        <f t="shared" si="11"/>
        <v>1392055.4189050277</v>
      </c>
      <c r="AH33" s="18">
        <f t="shared" si="11"/>
        <v>1405903.2685011153</v>
      </c>
      <c r="AI33" s="18">
        <f t="shared" si="11"/>
        <v>1416227.4832329201</v>
      </c>
      <c r="AJ33" s="18">
        <f t="shared" si="11"/>
        <v>1423797.3651984141</v>
      </c>
      <c r="AK33" s="18">
        <f t="shared" si="11"/>
        <v>1427434.8645639853</v>
      </c>
      <c r="AL33" s="18">
        <f t="shared" si="11"/>
        <v>1431142.0603735335</v>
      </c>
      <c r="AM33" s="18">
        <f t="shared" si="11"/>
        <v>1436055.6705065214</v>
      </c>
      <c r="AN33" s="18">
        <f t="shared" si="11"/>
        <v>1440248.1259528212</v>
      </c>
      <c r="AO33" s="18">
        <f t="shared" si="11"/>
        <v>1442961.2966475175</v>
      </c>
      <c r="AP33" s="18">
        <f t="shared" si="11"/>
        <v>1445407.8204669633</v>
      </c>
      <c r="AQ33" s="18">
        <f t="shared" si="11"/>
        <v>1448601.4908341209</v>
      </c>
      <c r="AR33" s="18">
        <f t="shared" si="11"/>
        <v>1461529.2675398423</v>
      </c>
    </row>
    <row r="34" spans="2:44" x14ac:dyDescent="0.25">
      <c r="B34" s="30" t="s">
        <v>72</v>
      </c>
      <c r="D34" s="30" t="s">
        <v>75</v>
      </c>
      <c r="E34" s="30" t="s">
        <v>56</v>
      </c>
      <c r="F34" s="18">
        <f t="shared" si="10"/>
        <v>8002.9008066104043</v>
      </c>
      <c r="G34" s="18">
        <f t="shared" ref="G34:AR34" si="12">F13+G30/2</f>
        <v>26839.377122246333</v>
      </c>
      <c r="H34" s="18">
        <f t="shared" si="12"/>
        <v>56365.225351926973</v>
      </c>
      <c r="I34" s="18">
        <f t="shared" si="12"/>
        <v>91872.824491074876</v>
      </c>
      <c r="J34" s="18">
        <f t="shared" si="12"/>
        <v>123815.00074672067</v>
      </c>
      <c r="K34" s="18">
        <f t="shared" si="12"/>
        <v>153403.27885979059</v>
      </c>
      <c r="L34" s="18">
        <f t="shared" si="12"/>
        <v>180874.02069384191</v>
      </c>
      <c r="M34" s="18">
        <f t="shared" si="12"/>
        <v>205586.3442192355</v>
      </c>
      <c r="N34" s="18">
        <f t="shared" si="12"/>
        <v>229775.28294745291</v>
      </c>
      <c r="O34" s="18">
        <f t="shared" si="12"/>
        <v>254024.82704528648</v>
      </c>
      <c r="P34" s="18">
        <f t="shared" si="12"/>
        <v>276370.83836510539</v>
      </c>
      <c r="Q34" s="18">
        <f t="shared" si="12"/>
        <v>297326.53080102976</v>
      </c>
      <c r="R34" s="18">
        <f t="shared" si="12"/>
        <v>317031.51037780329</v>
      </c>
      <c r="S34" s="18">
        <f t="shared" si="12"/>
        <v>334757.85476646828</v>
      </c>
      <c r="T34" s="18">
        <f t="shared" si="12"/>
        <v>351557.75466967246</v>
      </c>
      <c r="U34" s="18">
        <f t="shared" si="12"/>
        <v>367524.2371139914</v>
      </c>
      <c r="V34" s="18">
        <f t="shared" si="12"/>
        <v>381887.47790705372</v>
      </c>
      <c r="W34" s="18">
        <f t="shared" si="12"/>
        <v>394808.46327743458</v>
      </c>
      <c r="X34" s="18">
        <f t="shared" si="12"/>
        <v>406432.01435110567</v>
      </c>
      <c r="Y34" s="18">
        <f t="shared" si="12"/>
        <v>416888.41033712309</v>
      </c>
      <c r="Z34" s="18">
        <f t="shared" si="12"/>
        <v>426294.84872444719</v>
      </c>
      <c r="AA34" s="18">
        <f t="shared" si="12"/>
        <v>434756.75885608752</v>
      </c>
      <c r="AB34" s="18">
        <f t="shared" si="12"/>
        <v>442368.98360338924</v>
      </c>
      <c r="AC34" s="18">
        <f t="shared" si="12"/>
        <v>449216.84238491469</v>
      </c>
      <c r="AD34" s="18">
        <f t="shared" si="12"/>
        <v>455377.08744446019</v>
      </c>
      <c r="AE34" s="18">
        <f t="shared" si="12"/>
        <v>460918.76410637307</v>
      </c>
      <c r="AF34" s="18">
        <f t="shared" si="12"/>
        <v>465903.98465009208</v>
      </c>
      <c r="AG34" s="18">
        <f t="shared" si="12"/>
        <v>470388.62447765999</v>
      </c>
      <c r="AH34" s="18">
        <f t="shared" si="12"/>
        <v>474422.9483770004</v>
      </c>
      <c r="AI34" s="18">
        <f t="shared" si="12"/>
        <v>478052.17390024953</v>
      </c>
      <c r="AJ34" s="18">
        <f t="shared" si="12"/>
        <v>481316.97817160632</v>
      </c>
      <c r="AK34" s="18">
        <f t="shared" si="12"/>
        <v>484253.95380510919</v>
      </c>
      <c r="AL34" s="18">
        <f t="shared" si="12"/>
        <v>486896.01904236292</v>
      </c>
      <c r="AM34" s="18">
        <f t="shared" si="12"/>
        <v>489272.78670712537</v>
      </c>
      <c r="AN34" s="18">
        <f t="shared" si="12"/>
        <v>491410.89611207414</v>
      </c>
      <c r="AO34" s="18">
        <f t="shared" si="12"/>
        <v>493334.31163783488</v>
      </c>
      <c r="AP34" s="18">
        <f t="shared" si="12"/>
        <v>495064.59133080801</v>
      </c>
      <c r="AQ34" s="18">
        <f t="shared" si="12"/>
        <v>496621.12853029376</v>
      </c>
      <c r="AR34" s="18">
        <f t="shared" si="12"/>
        <v>498021.36923312471</v>
      </c>
    </row>
    <row r="36" spans="2:44" x14ac:dyDescent="0.25">
      <c r="B36" s="30" t="s">
        <v>71</v>
      </c>
      <c r="D36" s="30" t="s">
        <v>81</v>
      </c>
      <c r="E36" s="30" t="s">
        <v>46</v>
      </c>
      <c r="F36" s="49">
        <f>'Depreciation Rates'!B8</f>
        <v>0.2</v>
      </c>
      <c r="G36" s="49">
        <f>'Depreciation Rates'!C8</f>
        <v>0.2</v>
      </c>
      <c r="H36" s="49">
        <f>'Depreciation Rates'!D8</f>
        <v>0.2</v>
      </c>
      <c r="I36" s="49">
        <f>'Depreciation Rates'!E8</f>
        <v>0.2</v>
      </c>
      <c r="J36" s="49">
        <f>'Depreciation Rates'!F8</f>
        <v>0.2</v>
      </c>
      <c r="K36" s="49">
        <f>'Depreciation Rates'!G8</f>
        <v>0.2</v>
      </c>
      <c r="L36" s="49">
        <f>'Depreciation Rates'!H8</f>
        <v>0.2</v>
      </c>
      <c r="M36" s="49">
        <f>'Depreciation Rates'!I8</f>
        <v>0.2</v>
      </c>
      <c r="N36" s="49">
        <f>'Depreciation Rates'!J8</f>
        <v>0.2</v>
      </c>
      <c r="O36" s="49">
        <f>'Depreciation Rates'!K8</f>
        <v>0.2</v>
      </c>
      <c r="P36" s="49">
        <f>'Depreciation Rates'!L8</f>
        <v>0.2</v>
      </c>
      <c r="Q36" s="49">
        <f>'Depreciation Rates'!M8</f>
        <v>0.2</v>
      </c>
      <c r="R36" s="49">
        <f>'Depreciation Rates'!N8</f>
        <v>0.2</v>
      </c>
      <c r="S36" s="49">
        <f>'Depreciation Rates'!O8</f>
        <v>0.2</v>
      </c>
      <c r="T36" s="49">
        <f>'Depreciation Rates'!P8</f>
        <v>0.2</v>
      </c>
      <c r="U36" s="49">
        <f>'Depreciation Rates'!Q8</f>
        <v>0.2</v>
      </c>
      <c r="V36" s="49">
        <f>'Depreciation Rates'!R8</f>
        <v>0.2</v>
      </c>
      <c r="W36" s="49">
        <f>'Depreciation Rates'!S8</f>
        <v>0.2</v>
      </c>
      <c r="X36" s="49">
        <f>'Depreciation Rates'!T8</f>
        <v>0.2</v>
      </c>
      <c r="Y36" s="49">
        <f>'Depreciation Rates'!U8</f>
        <v>0.2</v>
      </c>
      <c r="Z36" s="49">
        <f>'Depreciation Rates'!V8</f>
        <v>0.2</v>
      </c>
      <c r="AA36" s="49">
        <f>'Depreciation Rates'!W8</f>
        <v>0.2</v>
      </c>
      <c r="AB36" s="49">
        <f>'Depreciation Rates'!X8</f>
        <v>0.2</v>
      </c>
      <c r="AC36" s="49">
        <f>'Depreciation Rates'!Y8</f>
        <v>0.2</v>
      </c>
      <c r="AD36" s="49">
        <f>'Depreciation Rates'!Z8</f>
        <v>0.2</v>
      </c>
      <c r="AE36" s="49">
        <f>'Depreciation Rates'!AA8</f>
        <v>0.2</v>
      </c>
      <c r="AF36" s="49">
        <f>'Depreciation Rates'!AB8</f>
        <v>0.2</v>
      </c>
      <c r="AG36" s="49">
        <f>'Depreciation Rates'!AC8</f>
        <v>0.2</v>
      </c>
      <c r="AH36" s="49">
        <f>'Depreciation Rates'!AD8</f>
        <v>0.2</v>
      </c>
      <c r="AI36" s="49">
        <f>'Depreciation Rates'!AE8</f>
        <v>0.2</v>
      </c>
      <c r="AJ36" s="49">
        <f>'Depreciation Rates'!AF8</f>
        <v>0.2</v>
      </c>
      <c r="AK36" s="49">
        <f>'Depreciation Rates'!AG8</f>
        <v>0.2</v>
      </c>
      <c r="AL36" s="49">
        <f>'Depreciation Rates'!AH8</f>
        <v>0.2</v>
      </c>
      <c r="AM36" s="49">
        <f>'Depreciation Rates'!AI8</f>
        <v>0.2</v>
      </c>
      <c r="AN36" s="49">
        <f>'Depreciation Rates'!AJ8</f>
        <v>0.2</v>
      </c>
      <c r="AO36" s="49">
        <f>'Depreciation Rates'!AK8</f>
        <v>0.2</v>
      </c>
      <c r="AP36" s="49">
        <f>'Depreciation Rates'!AL8</f>
        <v>0.2</v>
      </c>
      <c r="AQ36" s="49">
        <f>'Depreciation Rates'!AM8</f>
        <v>0.2</v>
      </c>
      <c r="AR36" s="49">
        <f>'Depreciation Rates'!AN8</f>
        <v>0.2</v>
      </c>
    </row>
    <row r="37" spans="2:44" x14ac:dyDescent="0.25">
      <c r="B37" s="30" t="s">
        <v>71</v>
      </c>
      <c r="D37" s="30" t="s">
        <v>81</v>
      </c>
      <c r="E37" s="30" t="s">
        <v>64</v>
      </c>
      <c r="F37" s="49">
        <f>'Depreciation Rates'!B9</f>
        <v>0.2</v>
      </c>
      <c r="G37" s="49">
        <f>'Depreciation Rates'!C9</f>
        <v>0.2</v>
      </c>
      <c r="H37" s="49">
        <f>'Depreciation Rates'!D9</f>
        <v>0.2</v>
      </c>
      <c r="I37" s="49">
        <f>'Depreciation Rates'!E9</f>
        <v>0.2</v>
      </c>
      <c r="J37" s="49">
        <f>'Depreciation Rates'!F9</f>
        <v>0.2</v>
      </c>
      <c r="K37" s="49">
        <f>'Depreciation Rates'!G9</f>
        <v>0.2</v>
      </c>
      <c r="L37" s="49">
        <f>'Depreciation Rates'!H9</f>
        <v>0.2</v>
      </c>
      <c r="M37" s="49">
        <f>'Depreciation Rates'!I9</f>
        <v>0.2</v>
      </c>
      <c r="N37" s="49">
        <f>'Depreciation Rates'!J9</f>
        <v>0.2</v>
      </c>
      <c r="O37" s="49">
        <f>'Depreciation Rates'!K9</f>
        <v>0.2</v>
      </c>
      <c r="P37" s="49">
        <f>'Depreciation Rates'!L9</f>
        <v>0.2</v>
      </c>
      <c r="Q37" s="49">
        <f>'Depreciation Rates'!M9</f>
        <v>0.2</v>
      </c>
      <c r="R37" s="49">
        <f>'Depreciation Rates'!N9</f>
        <v>0.2</v>
      </c>
      <c r="S37" s="49">
        <f>'Depreciation Rates'!O9</f>
        <v>0.2</v>
      </c>
      <c r="T37" s="49">
        <f>'Depreciation Rates'!P9</f>
        <v>0.2</v>
      </c>
      <c r="U37" s="49">
        <f>'Depreciation Rates'!Q9</f>
        <v>0.14285714285714299</v>
      </c>
      <c r="V37" s="49">
        <f>'Depreciation Rates'!R9</f>
        <v>0.14285714285714299</v>
      </c>
      <c r="W37" s="49">
        <f>'Depreciation Rates'!S9</f>
        <v>0.14285714285714299</v>
      </c>
      <c r="X37" s="49">
        <f>'Depreciation Rates'!T9</f>
        <v>0.14285714285714299</v>
      </c>
      <c r="Y37" s="49">
        <f>'Depreciation Rates'!U9</f>
        <v>0.14285714285714299</v>
      </c>
      <c r="Z37" s="49">
        <f>'Depreciation Rates'!V9</f>
        <v>0.14285714285714299</v>
      </c>
      <c r="AA37" s="49">
        <f>'Depreciation Rates'!W9</f>
        <v>0.14285714285714299</v>
      </c>
      <c r="AB37" s="49">
        <f>'Depreciation Rates'!X9</f>
        <v>0.14285714285714299</v>
      </c>
      <c r="AC37" s="49">
        <f>'Depreciation Rates'!Y9</f>
        <v>0.14285714285714299</v>
      </c>
      <c r="AD37" s="49">
        <f>'Depreciation Rates'!Z9</f>
        <v>0.14285714285714299</v>
      </c>
      <c r="AE37" s="49">
        <f>'Depreciation Rates'!AA9</f>
        <v>0.14285714285714299</v>
      </c>
      <c r="AF37" s="49">
        <f>'Depreciation Rates'!AB9</f>
        <v>0.14285714285714299</v>
      </c>
      <c r="AG37" s="49">
        <f>'Depreciation Rates'!AC9</f>
        <v>0.14285714285714299</v>
      </c>
      <c r="AH37" s="49">
        <f>'Depreciation Rates'!AD9</f>
        <v>0.14285714285714299</v>
      </c>
      <c r="AI37" s="49">
        <f>'Depreciation Rates'!AE9</f>
        <v>0.14285714285714299</v>
      </c>
      <c r="AJ37" s="49">
        <f>'Depreciation Rates'!AF9</f>
        <v>0.14285714285714299</v>
      </c>
      <c r="AK37" s="49">
        <f>'Depreciation Rates'!AG9</f>
        <v>0.14285714285714299</v>
      </c>
      <c r="AL37" s="49">
        <f>'Depreciation Rates'!AH9</f>
        <v>0.14285714285714299</v>
      </c>
      <c r="AM37" s="49">
        <f>'Depreciation Rates'!AI9</f>
        <v>0.14285714285714299</v>
      </c>
      <c r="AN37" s="49">
        <f>'Depreciation Rates'!AJ9</f>
        <v>0.14285714285714299</v>
      </c>
      <c r="AO37" s="49">
        <f>'Depreciation Rates'!AK9</f>
        <v>0.14285714285714299</v>
      </c>
      <c r="AP37" s="49">
        <f>'Depreciation Rates'!AL9</f>
        <v>0.14285714285714299</v>
      </c>
      <c r="AQ37" s="49">
        <f>'Depreciation Rates'!AM9</f>
        <v>0.14285714285714299</v>
      </c>
      <c r="AR37" s="49">
        <f>'Depreciation Rates'!AN9</f>
        <v>0.14285714285714299</v>
      </c>
    </row>
    <row r="38" spans="2:44" x14ac:dyDescent="0.25">
      <c r="B38" s="30" t="s">
        <v>72</v>
      </c>
      <c r="D38" s="30" t="s">
        <v>81</v>
      </c>
      <c r="E38" s="30" t="s">
        <v>56</v>
      </c>
      <c r="F38" s="49">
        <f>'Depreciation Rates'!B10</f>
        <v>0.14285700000000001</v>
      </c>
      <c r="G38" s="49">
        <f>'Depreciation Rates'!C10</f>
        <v>0.14285700000000001</v>
      </c>
      <c r="H38" s="49">
        <f>'Depreciation Rates'!D10</f>
        <v>0.14285700000000001</v>
      </c>
      <c r="I38" s="49">
        <f>'Depreciation Rates'!E10</f>
        <v>0.14285700000000001</v>
      </c>
      <c r="J38" s="49">
        <f>'Depreciation Rates'!F10</f>
        <v>0.14285700000000001</v>
      </c>
      <c r="K38" s="49">
        <f>'Depreciation Rates'!G10</f>
        <v>0.14285700000000001</v>
      </c>
      <c r="L38" s="49">
        <f>'Depreciation Rates'!H10</f>
        <v>0.14285700000000001</v>
      </c>
      <c r="M38" s="49">
        <f>'Depreciation Rates'!I10</f>
        <v>0.14285700000000001</v>
      </c>
      <c r="N38" s="49">
        <f>'Depreciation Rates'!J10</f>
        <v>0.14285700000000001</v>
      </c>
      <c r="O38" s="49">
        <f>'Depreciation Rates'!K10</f>
        <v>0.14285700000000001</v>
      </c>
      <c r="P38" s="49">
        <f>'Depreciation Rates'!L10</f>
        <v>0.14285700000000001</v>
      </c>
      <c r="Q38" s="49">
        <f>'Depreciation Rates'!M10</f>
        <v>0.14285700000000001</v>
      </c>
      <c r="R38" s="49">
        <f>'Depreciation Rates'!N10</f>
        <v>0.14285700000000001</v>
      </c>
      <c r="S38" s="49">
        <f>'Depreciation Rates'!O10</f>
        <v>0.14285700000000001</v>
      </c>
      <c r="T38" s="49">
        <f>'Depreciation Rates'!P10</f>
        <v>0.14285700000000001</v>
      </c>
      <c r="U38" s="49">
        <f>'Depreciation Rates'!Q10</f>
        <v>0.14285700000000001</v>
      </c>
      <c r="V38" s="49">
        <f>'Depreciation Rates'!R10</f>
        <v>0.14285700000000001</v>
      </c>
      <c r="W38" s="49">
        <f>'Depreciation Rates'!S10</f>
        <v>0.14285700000000001</v>
      </c>
      <c r="X38" s="49">
        <f>'Depreciation Rates'!T10</f>
        <v>0.14285700000000001</v>
      </c>
      <c r="Y38" s="49">
        <f>'Depreciation Rates'!U10</f>
        <v>0.14285700000000001</v>
      </c>
      <c r="Z38" s="49">
        <f>'Depreciation Rates'!V10</f>
        <v>0.14285700000000001</v>
      </c>
      <c r="AA38" s="49">
        <f>'Depreciation Rates'!W10</f>
        <v>0.14285700000000001</v>
      </c>
      <c r="AB38" s="49">
        <f>'Depreciation Rates'!X10</f>
        <v>0.14285700000000001</v>
      </c>
      <c r="AC38" s="49">
        <f>'Depreciation Rates'!Y10</f>
        <v>0.14285700000000001</v>
      </c>
      <c r="AD38" s="49">
        <f>'Depreciation Rates'!Z10</f>
        <v>0.14285700000000001</v>
      </c>
      <c r="AE38" s="49">
        <f>'Depreciation Rates'!AA10</f>
        <v>0.14285700000000001</v>
      </c>
      <c r="AF38" s="49">
        <f>'Depreciation Rates'!AB10</f>
        <v>0.14285700000000001</v>
      </c>
      <c r="AG38" s="49">
        <f>'Depreciation Rates'!AC10</f>
        <v>0.14285700000000001</v>
      </c>
      <c r="AH38" s="49">
        <f>'Depreciation Rates'!AD10</f>
        <v>0.14285700000000001</v>
      </c>
      <c r="AI38" s="49">
        <f>'Depreciation Rates'!AE10</f>
        <v>0.14285700000000001</v>
      </c>
      <c r="AJ38" s="49">
        <f>'Depreciation Rates'!AF10</f>
        <v>0.14285700000000001</v>
      </c>
      <c r="AK38" s="49">
        <f>'Depreciation Rates'!AG10</f>
        <v>0.14285700000000001</v>
      </c>
      <c r="AL38" s="49">
        <f>'Depreciation Rates'!AH10</f>
        <v>0.14285700000000001</v>
      </c>
      <c r="AM38" s="49">
        <f>'Depreciation Rates'!AI10</f>
        <v>0.14285700000000001</v>
      </c>
      <c r="AN38" s="49">
        <f>'Depreciation Rates'!AJ10</f>
        <v>0.14285700000000001</v>
      </c>
      <c r="AO38" s="49">
        <f>'Depreciation Rates'!AK10</f>
        <v>0.14285700000000001</v>
      </c>
      <c r="AP38" s="49">
        <f>'Depreciation Rates'!AL10</f>
        <v>0.14285700000000001</v>
      </c>
      <c r="AQ38" s="49">
        <f>'Depreciation Rates'!AM10</f>
        <v>0.14285700000000001</v>
      </c>
      <c r="AR38" s="49">
        <f>'Depreciation Rates'!AN10</f>
        <v>0.14285700000000001</v>
      </c>
    </row>
  </sheetData>
  <mergeCells count="9">
    <mergeCell ref="BN7:BO7"/>
    <mergeCell ref="BP7:BQ7"/>
    <mergeCell ref="BL7:BM7"/>
    <mergeCell ref="AS7:AT7"/>
    <mergeCell ref="AU7:AV7"/>
    <mergeCell ref="AZ7:BA7"/>
    <mergeCell ref="BB7:BC7"/>
    <mergeCell ref="BG7:BH7"/>
    <mergeCell ref="BI7:BJ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showGridLines="0" showZeros="0" zoomScale="85" zoomScaleNormal="85" workbookViewId="0">
      <pane xSplit="1" ySplit="10" topLeftCell="B11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64.28515625" bestFit="1" customWidth="1"/>
    <col min="2" max="2" width="17" bestFit="1" customWidth="1"/>
    <col min="3" max="3" width="17" style="11" customWidth="1"/>
    <col min="4" max="4" width="15.5703125" customWidth="1"/>
    <col min="5" max="7" width="23.42578125" customWidth="1"/>
    <col min="8" max="8" width="27.28515625" customWidth="1"/>
    <col min="9" max="47" width="11.7109375" customWidth="1"/>
  </cols>
  <sheetData>
    <row r="1" spans="1:47" x14ac:dyDescent="0.25">
      <c r="A1" s="53" t="s">
        <v>98</v>
      </c>
    </row>
    <row r="2" spans="1:47" x14ac:dyDescent="0.25">
      <c r="A2" s="53" t="s">
        <v>96</v>
      </c>
    </row>
    <row r="7" spans="1:47" ht="15.75" thickBot="1" x14ac:dyDescent="0.3">
      <c r="A7" s="1"/>
      <c r="B7" s="1"/>
      <c r="C7" s="1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15" customHeight="1" x14ac:dyDescent="0.25">
      <c r="A8" s="2"/>
    </row>
    <row r="9" spans="1:47" ht="15.75" thickBot="1" x14ac:dyDescent="0.3">
      <c r="A9" s="1"/>
      <c r="B9" s="1"/>
      <c r="C9" s="1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26.25" thickBot="1" x14ac:dyDescent="0.3">
      <c r="A10" s="3" t="s">
        <v>0</v>
      </c>
      <c r="B10" s="3" t="s">
        <v>1</v>
      </c>
      <c r="C10" s="8" t="s">
        <v>70</v>
      </c>
      <c r="D10" s="3" t="s">
        <v>2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3" t="s">
        <v>11</v>
      </c>
      <c r="N10" s="3" t="s">
        <v>12</v>
      </c>
      <c r="O10" s="3" t="s">
        <v>13</v>
      </c>
      <c r="P10" s="3" t="s">
        <v>14</v>
      </c>
      <c r="Q10" s="3" t="s">
        <v>15</v>
      </c>
      <c r="R10" s="3" t="s">
        <v>16</v>
      </c>
      <c r="S10" s="3" t="s">
        <v>17</v>
      </c>
      <c r="T10" s="3" t="s">
        <v>18</v>
      </c>
      <c r="U10" s="3" t="s">
        <v>19</v>
      </c>
      <c r="V10" s="3" t="s">
        <v>20</v>
      </c>
      <c r="W10" s="3" t="s">
        <v>21</v>
      </c>
      <c r="X10" s="3" t="s">
        <v>22</v>
      </c>
      <c r="Y10" s="3" t="s">
        <v>23</v>
      </c>
      <c r="Z10" s="3" t="s">
        <v>24</v>
      </c>
      <c r="AA10" s="3" t="s">
        <v>25</v>
      </c>
      <c r="AB10" s="3" t="s">
        <v>26</v>
      </c>
      <c r="AC10" s="3" t="s">
        <v>27</v>
      </c>
      <c r="AD10" s="3" t="s">
        <v>28</v>
      </c>
      <c r="AE10" s="3" t="s">
        <v>29</v>
      </c>
      <c r="AF10" s="3" t="s">
        <v>30</v>
      </c>
      <c r="AG10" s="3" t="s">
        <v>31</v>
      </c>
      <c r="AH10" s="3" t="s">
        <v>32</v>
      </c>
      <c r="AI10" s="3" t="s">
        <v>33</v>
      </c>
      <c r="AJ10" s="3" t="s">
        <v>34</v>
      </c>
      <c r="AK10" s="3" t="s">
        <v>35</v>
      </c>
      <c r="AL10" s="3" t="s">
        <v>36</v>
      </c>
      <c r="AM10" s="3" t="s">
        <v>37</v>
      </c>
      <c r="AN10" s="3" t="s">
        <v>38</v>
      </c>
      <c r="AO10" s="3" t="s">
        <v>39</v>
      </c>
      <c r="AP10" s="3" t="s">
        <v>40</v>
      </c>
      <c r="AQ10" s="3" t="s">
        <v>41</v>
      </c>
      <c r="AR10" s="3" t="s">
        <v>42</v>
      </c>
      <c r="AS10" s="3" t="s">
        <v>43</v>
      </c>
      <c r="AT10" s="3" t="s">
        <v>44</v>
      </c>
      <c r="AU10" s="3" t="s">
        <v>45</v>
      </c>
    </row>
    <row r="11" spans="1:47" x14ac:dyDescent="0.25">
      <c r="A11" s="4" t="s">
        <v>46</v>
      </c>
      <c r="B11" s="5"/>
      <c r="C11" s="1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x14ac:dyDescent="0.25">
      <c r="A12" s="19" t="s">
        <v>47</v>
      </c>
      <c r="B12" s="5" t="s">
        <v>48</v>
      </c>
      <c r="C12" s="9" t="s">
        <v>71</v>
      </c>
      <c r="D12" s="5" t="s">
        <v>49</v>
      </c>
      <c r="E12" s="5" t="s">
        <v>50</v>
      </c>
      <c r="F12" s="5" t="s">
        <v>51</v>
      </c>
      <c r="G12" s="5" t="s">
        <v>52</v>
      </c>
      <c r="H12" s="5" t="s">
        <v>53</v>
      </c>
      <c r="I12" s="5">
        <v>1994.176008426155</v>
      </c>
      <c r="J12" s="5">
        <v>4495.5975136148418</v>
      </c>
      <c r="K12" s="5">
        <v>50575.144187468992</v>
      </c>
      <c r="L12" s="5">
        <v>11220.09072295795</v>
      </c>
      <c r="M12" s="5">
        <v>6658.9505439475661</v>
      </c>
      <c r="N12" s="5">
        <v>6670.7047182300403</v>
      </c>
      <c r="O12" s="5">
        <v>3102.8150696296152</v>
      </c>
      <c r="P12" s="5">
        <v>1593.5820723327313</v>
      </c>
      <c r="Q12" s="5">
        <v>3192.8005644444438</v>
      </c>
      <c r="R12" s="5">
        <v>3151.1908060277351</v>
      </c>
      <c r="S12" s="5">
        <v>2261.7134441191502</v>
      </c>
      <c r="T12" s="5">
        <v>1241.2774338538295</v>
      </c>
      <c r="U12" s="5">
        <v>1917.4440719531681</v>
      </c>
      <c r="V12" s="5">
        <v>2205.9228010835382</v>
      </c>
      <c r="W12" s="5">
        <v>14485.206865448254</v>
      </c>
      <c r="X12" s="5">
        <v>3213.5417067463677</v>
      </c>
      <c r="Y12" s="5">
        <v>1907.187368133468</v>
      </c>
      <c r="Z12" s="5">
        <v>1910.5538764993771</v>
      </c>
      <c r="AA12" s="5">
        <v>888.67602595883841</v>
      </c>
      <c r="AB12" s="5">
        <v>456.41720544078441</v>
      </c>
      <c r="AC12" s="5">
        <v>914.44873562133455</v>
      </c>
      <c r="AD12" s="5">
        <v>902.53130131698128</v>
      </c>
      <c r="AE12" s="5">
        <v>647.77644502590681</v>
      </c>
      <c r="AF12" s="5">
        <v>355.51377451614707</v>
      </c>
      <c r="AG12" s="5">
        <v>549.17439151959536</v>
      </c>
      <c r="AH12" s="5">
        <v>631.79746921653191</v>
      </c>
      <c r="AI12" s="5">
        <v>4148.7023182193243</v>
      </c>
      <c r="AJ12" s="5">
        <v>920.38919791157377</v>
      </c>
      <c r="AK12" s="5">
        <v>546.2367730713853</v>
      </c>
      <c r="AL12" s="5">
        <v>547.20097338910864</v>
      </c>
      <c r="AM12" s="5">
        <v>254.52534598146923</v>
      </c>
      <c r="AN12" s="5">
        <v>130.722269683566</v>
      </c>
      <c r="AO12" s="5">
        <v>261.90689747167517</v>
      </c>
      <c r="AP12" s="5">
        <v>258.4936298680463</v>
      </c>
      <c r="AQ12" s="5">
        <v>185.52939313398537</v>
      </c>
      <c r="AR12" s="5">
        <v>101.82255829650518</v>
      </c>
      <c r="AS12" s="5">
        <v>157.28881833497564</v>
      </c>
      <c r="AT12" s="5">
        <v>180.95286104860304</v>
      </c>
      <c r="AU12" s="5">
        <v>1188.2281754811356</v>
      </c>
    </row>
    <row r="13" spans="1:47" ht="15.75" thickBot="1" x14ac:dyDescent="0.3">
      <c r="A13" s="19" t="s">
        <v>54</v>
      </c>
      <c r="B13" s="5" t="s">
        <v>48</v>
      </c>
      <c r="C13" s="12" t="s">
        <v>71</v>
      </c>
      <c r="D13" s="5" t="s">
        <v>49</v>
      </c>
      <c r="E13" s="5" t="s">
        <v>50</v>
      </c>
      <c r="F13" s="5" t="s">
        <v>51</v>
      </c>
      <c r="G13" s="5" t="s">
        <v>52</v>
      </c>
      <c r="H13" s="5" t="s">
        <v>53</v>
      </c>
      <c r="I13" s="5">
        <v>10562.22709329928</v>
      </c>
      <c r="J13" s="5">
        <v>14155.03783024013</v>
      </c>
      <c r="K13" s="5">
        <v>80496.777453937204</v>
      </c>
      <c r="L13" s="5">
        <v>17858.202096094326</v>
      </c>
      <c r="M13" s="5">
        <v>10598.567114826576</v>
      </c>
      <c r="N13" s="5">
        <v>10617.275378867582</v>
      </c>
      <c r="O13" s="5">
        <v>4938.5250038018175</v>
      </c>
      <c r="P13" s="5">
        <v>2536.388644897535</v>
      </c>
      <c r="Q13" s="5">
        <v>5081.7483690846084</v>
      </c>
      <c r="R13" s="5">
        <v>5015.5211438933884</v>
      </c>
      <c r="S13" s="5">
        <v>3599.8047400712344</v>
      </c>
      <c r="T13" s="5">
        <v>1975.6509834386759</v>
      </c>
      <c r="U13" s="5">
        <v>3051.856227404056</v>
      </c>
      <c r="V13" s="5">
        <v>3511.0068325496486</v>
      </c>
      <c r="W13" s="5">
        <v>23055.049909499496</v>
      </c>
      <c r="X13" s="5">
        <v>5114.7605362833729</v>
      </c>
      <c r="Y13" s="5">
        <v>3035.531378151527</v>
      </c>
      <c r="Z13" s="5">
        <v>3040.8896045902475</v>
      </c>
      <c r="AA13" s="5">
        <v>1414.4409756914206</v>
      </c>
      <c r="AB13" s="5">
        <v>726.44605967565087</v>
      </c>
      <c r="AC13" s="5">
        <v>1455.4615225908383</v>
      </c>
      <c r="AD13" s="5">
        <v>1436.493409450844</v>
      </c>
      <c r="AE13" s="5">
        <v>1031.0186391534342</v>
      </c>
      <c r="AF13" s="5">
        <v>565.84540981152782</v>
      </c>
      <c r="AG13" s="5">
        <v>874.08092429141004</v>
      </c>
      <c r="AH13" s="5">
        <v>1005.5860658937063</v>
      </c>
      <c r="AI13" s="5">
        <v>6603.1876447932855</v>
      </c>
      <c r="AJ13" s="5">
        <v>1464.9165242252059</v>
      </c>
      <c r="AK13" s="5">
        <v>869.40533073118991</v>
      </c>
      <c r="AL13" s="5">
        <v>870.93997822738061</v>
      </c>
      <c r="AM13" s="5">
        <v>405.10947543542784</v>
      </c>
      <c r="AN13" s="5">
        <v>208.06112607383898</v>
      </c>
      <c r="AO13" s="5">
        <v>416.85815390423016</v>
      </c>
      <c r="AP13" s="5">
        <v>411.42550418875749</v>
      </c>
      <c r="AQ13" s="5">
        <v>295.29363702675846</v>
      </c>
      <c r="AR13" s="5">
        <v>162.06355803163768</v>
      </c>
      <c r="AS13" s="5">
        <v>250.34516873686675</v>
      </c>
      <c r="AT13" s="5">
        <v>288.00950386794284</v>
      </c>
      <c r="AU13" s="5">
        <v>1891.2163384380751</v>
      </c>
    </row>
    <row r="14" spans="1:47" x14ac:dyDescent="0.25">
      <c r="A14" s="6" t="s">
        <v>55</v>
      </c>
      <c r="B14" s="7" t="s">
        <v>50</v>
      </c>
      <c r="C14" s="13"/>
      <c r="D14" s="7" t="s">
        <v>50</v>
      </c>
      <c r="E14" s="7" t="s">
        <v>50</v>
      </c>
      <c r="F14" s="7" t="s">
        <v>50</v>
      </c>
      <c r="G14" s="7" t="s">
        <v>50</v>
      </c>
      <c r="H14" s="7" t="s">
        <v>50</v>
      </c>
      <c r="I14" s="7">
        <v>12556.403101725435</v>
      </c>
      <c r="J14" s="7">
        <v>18650.63534385497</v>
      </c>
      <c r="K14" s="7">
        <v>131071.9216414062</v>
      </c>
      <c r="L14" s="7">
        <v>29078.292819052276</v>
      </c>
      <c r="M14" s="7">
        <v>17257.517658774141</v>
      </c>
      <c r="N14" s="7">
        <v>17287.980097097621</v>
      </c>
      <c r="O14" s="7">
        <v>8041.3400734314328</v>
      </c>
      <c r="P14" s="7">
        <v>4129.970717230266</v>
      </c>
      <c r="Q14" s="7">
        <v>8274.5489335290513</v>
      </c>
      <c r="R14" s="7">
        <v>8166.711949921124</v>
      </c>
      <c r="S14" s="7">
        <v>5861.518184190385</v>
      </c>
      <c r="T14" s="7">
        <v>3216.9284172925054</v>
      </c>
      <c r="U14" s="7">
        <v>4969.3002993572245</v>
      </c>
      <c r="V14" s="7">
        <v>5716.9296336331863</v>
      </c>
      <c r="W14" s="7">
        <v>37540.256774947746</v>
      </c>
      <c r="X14" s="7">
        <v>8328.3022430297406</v>
      </c>
      <c r="Y14" s="7">
        <v>4942.7187462849952</v>
      </c>
      <c r="Z14" s="7">
        <v>4951.4434810896246</v>
      </c>
      <c r="AA14" s="7">
        <v>2303.1170016502592</v>
      </c>
      <c r="AB14" s="7">
        <v>1182.8632651164353</v>
      </c>
      <c r="AC14" s="7">
        <v>2369.9102582121727</v>
      </c>
      <c r="AD14" s="7">
        <v>2339.0247107678251</v>
      </c>
      <c r="AE14" s="7">
        <v>1678.7950841793408</v>
      </c>
      <c r="AF14" s="7">
        <v>921.35918432767494</v>
      </c>
      <c r="AG14" s="7">
        <v>1423.2553158110054</v>
      </c>
      <c r="AH14" s="7">
        <v>1637.3835351102382</v>
      </c>
      <c r="AI14" s="7">
        <v>10751.889963012611</v>
      </c>
      <c r="AJ14" s="7">
        <v>2385.3057221367799</v>
      </c>
      <c r="AK14" s="7">
        <v>1415.6421038025751</v>
      </c>
      <c r="AL14" s="7">
        <v>1418.1409516164892</v>
      </c>
      <c r="AM14" s="7">
        <v>659.63482141689701</v>
      </c>
      <c r="AN14" s="7">
        <v>338.78339575740495</v>
      </c>
      <c r="AO14" s="7">
        <v>678.76505137590539</v>
      </c>
      <c r="AP14" s="7">
        <v>669.91913405680384</v>
      </c>
      <c r="AQ14" s="7">
        <v>480.82303016074383</v>
      </c>
      <c r="AR14" s="7">
        <v>263.88611632814286</v>
      </c>
      <c r="AS14" s="7">
        <v>407.6339870718424</v>
      </c>
      <c r="AT14" s="7">
        <v>468.96236491654588</v>
      </c>
      <c r="AU14" s="7">
        <v>3079.4445139192107</v>
      </c>
    </row>
    <row r="16" spans="1:47" x14ac:dyDescent="0.25">
      <c r="A16" s="4" t="s">
        <v>64</v>
      </c>
      <c r="B16" s="5"/>
      <c r="C16" s="1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x14ac:dyDescent="0.25">
      <c r="A17" s="19" t="s">
        <v>65</v>
      </c>
      <c r="B17" s="5" t="s">
        <v>48</v>
      </c>
      <c r="C17" s="9" t="s">
        <v>71</v>
      </c>
      <c r="D17" s="5" t="s">
        <v>49</v>
      </c>
      <c r="E17" s="5" t="s">
        <v>50</v>
      </c>
      <c r="F17" s="5" t="s">
        <v>51</v>
      </c>
      <c r="G17" s="5" t="s">
        <v>52</v>
      </c>
      <c r="H17" s="5" t="s">
        <v>53</v>
      </c>
      <c r="I17" s="5">
        <v>11301.60371686251</v>
      </c>
      <c r="J17" s="5">
        <v>20840.183412422975</v>
      </c>
      <c r="K17" s="5">
        <v>174653.86104443413</v>
      </c>
      <c r="L17" s="5">
        <v>42595.197725661565</v>
      </c>
      <c r="M17" s="5">
        <v>27798.210058300174</v>
      </c>
      <c r="N17" s="5">
        <v>31097.718821018319</v>
      </c>
      <c r="O17" s="5">
        <v>16311.44359291918</v>
      </c>
      <c r="P17" s="5">
        <v>9344.964272120651</v>
      </c>
      <c r="Q17" s="5">
        <v>20798.366101231502</v>
      </c>
      <c r="R17" s="5">
        <v>22711.404367952586</v>
      </c>
      <c r="S17" s="5">
        <v>17981.412361267216</v>
      </c>
      <c r="T17" s="5">
        <v>10838.881101048984</v>
      </c>
      <c r="U17" s="5">
        <v>18217.617294988111</v>
      </c>
      <c r="V17" s="5">
        <v>22802.421478895056</v>
      </c>
      <c r="W17" s="5">
        <v>163003.84535636954</v>
      </c>
      <c r="X17" s="5">
        <v>36162.386928846856</v>
      </c>
      <c r="Y17" s="5">
        <v>21461.818095424824</v>
      </c>
      <c r="Z17" s="5">
        <v>21499.701835309585</v>
      </c>
      <c r="AA17" s="5">
        <v>10000.382518032118</v>
      </c>
      <c r="AB17" s="5">
        <v>5136.1199232244226</v>
      </c>
      <c r="AC17" s="5">
        <v>10290.406044742043</v>
      </c>
      <c r="AD17" s="5">
        <v>10156.297665314951</v>
      </c>
      <c r="AE17" s="5">
        <v>7289.5093906022848</v>
      </c>
      <c r="AF17" s="5">
        <v>4000.6409892231777</v>
      </c>
      <c r="AG17" s="5">
        <v>6179.9281446553423</v>
      </c>
      <c r="AH17" s="5">
        <v>7109.6959764081539</v>
      </c>
      <c r="AI17" s="5">
        <v>46685.866304174968</v>
      </c>
      <c r="AJ17" s="5">
        <v>10357.254810210021</v>
      </c>
      <c r="AK17" s="5">
        <v>6146.8707566804269</v>
      </c>
      <c r="AL17" s="5">
        <v>6157.7210235038583</v>
      </c>
      <c r="AM17" s="5">
        <v>2864.2055664805976</v>
      </c>
      <c r="AN17" s="5">
        <v>1471.0340577158354</v>
      </c>
      <c r="AO17" s="5">
        <v>2947.2710890358653</v>
      </c>
      <c r="AP17" s="5">
        <v>2908.8611615981736</v>
      </c>
      <c r="AQ17" s="5">
        <v>2087.785475788397</v>
      </c>
      <c r="AR17" s="5">
        <v>1145.8219893250955</v>
      </c>
      <c r="AS17" s="5">
        <v>1769.9907538991895</v>
      </c>
      <c r="AT17" s="5">
        <v>2036.2851875810154</v>
      </c>
      <c r="AU17" s="5">
        <v>13371.280338854478</v>
      </c>
    </row>
    <row r="18" spans="1:47" x14ac:dyDescent="0.25">
      <c r="A18" s="19" t="s">
        <v>66</v>
      </c>
      <c r="B18" s="5" t="s">
        <v>48</v>
      </c>
      <c r="C18" s="12" t="s">
        <v>71</v>
      </c>
      <c r="D18" s="5" t="s">
        <v>49</v>
      </c>
      <c r="E18" s="5" t="s">
        <v>50</v>
      </c>
      <c r="F18" s="5" t="s">
        <v>51</v>
      </c>
      <c r="G18" s="5" t="s">
        <v>52</v>
      </c>
      <c r="H18" s="5" t="s">
        <v>53</v>
      </c>
      <c r="I18" s="5">
        <v>2611.9567970403828</v>
      </c>
      <c r="J18" s="5">
        <v>3906.2108618099364</v>
      </c>
      <c r="K18" s="5">
        <v>114797.00634940552</v>
      </c>
      <c r="L18" s="5">
        <v>25467.704475342769</v>
      </c>
      <c r="M18" s="5">
        <v>16183.875279652691</v>
      </c>
      <c r="N18" s="5">
        <v>17396.758060447984</v>
      </c>
      <c r="O18" s="5">
        <v>8708.0672860844697</v>
      </c>
      <c r="P18" s="5">
        <v>4807.2893958000041</v>
      </c>
      <c r="Q18" s="5">
        <v>10323.267612774795</v>
      </c>
      <c r="R18" s="5">
        <v>10916.415497866752</v>
      </c>
      <c r="S18" s="5">
        <v>8393.7088941603779</v>
      </c>
      <c r="T18" s="5">
        <v>4929.3649376704971</v>
      </c>
      <c r="U18" s="5">
        <v>8127.884415786205</v>
      </c>
      <c r="V18" s="5">
        <v>9969.6903603287537</v>
      </c>
      <c r="W18" s="5">
        <v>69768.67366089928</v>
      </c>
      <c r="X18" s="5">
        <v>15478.173333407794</v>
      </c>
      <c r="Y18" s="5">
        <v>9186.0568049523445</v>
      </c>
      <c r="Z18" s="5">
        <v>9202.2717493255623</v>
      </c>
      <c r="AA18" s="5">
        <v>4280.3494780099154</v>
      </c>
      <c r="AB18" s="5">
        <v>2198.3547322043923</v>
      </c>
      <c r="AC18" s="5">
        <v>4404.4849347211966</v>
      </c>
      <c r="AD18" s="5">
        <v>4347.0840572205143</v>
      </c>
      <c r="AE18" s="5">
        <v>3120.0454241377106</v>
      </c>
      <c r="AF18" s="5">
        <v>1712.348656568809</v>
      </c>
      <c r="AG18" s="5">
        <v>2645.1240400471775</v>
      </c>
      <c r="AH18" s="5">
        <v>3043.0819427711513</v>
      </c>
      <c r="AI18" s="5">
        <v>19982.417983031217</v>
      </c>
      <c r="AJ18" s="5">
        <v>4433.0974480786126</v>
      </c>
      <c r="AK18" s="5">
        <v>2630.9748639423965</v>
      </c>
      <c r="AL18" s="5">
        <v>2635.6189796899894</v>
      </c>
      <c r="AM18" s="5">
        <v>1225.9331859848508</v>
      </c>
      <c r="AN18" s="5">
        <v>629.62990162878498</v>
      </c>
      <c r="AO18" s="5">
        <v>1261.4867726070579</v>
      </c>
      <c r="AP18" s="5">
        <v>1245.0466101870834</v>
      </c>
      <c r="AQ18" s="5">
        <v>893.61096491797662</v>
      </c>
      <c r="AR18" s="5">
        <v>490.43309543974016</v>
      </c>
      <c r="AS18" s="5">
        <v>757.58892081116267</v>
      </c>
      <c r="AT18" s="5">
        <v>871.56788493095189</v>
      </c>
      <c r="AU18" s="5">
        <v>5723.1563608231345</v>
      </c>
    </row>
    <row r="19" spans="1:47" x14ac:dyDescent="0.25">
      <c r="A19" s="19" t="s">
        <v>67</v>
      </c>
      <c r="B19" s="5" t="s">
        <v>48</v>
      </c>
      <c r="C19" s="12" t="s">
        <v>71</v>
      </c>
      <c r="D19" s="5" t="s">
        <v>49</v>
      </c>
      <c r="E19" s="5" t="s">
        <v>50</v>
      </c>
      <c r="F19" s="5" t="s">
        <v>51</v>
      </c>
      <c r="G19" s="5" t="s">
        <v>52</v>
      </c>
      <c r="H19" s="5" t="s">
        <v>53</v>
      </c>
      <c r="I19" s="5">
        <v>0</v>
      </c>
      <c r="J19" s="5">
        <v>3930.199849422228</v>
      </c>
      <c r="K19" s="5">
        <v>27164.062911218181</v>
      </c>
      <c r="L19" s="5">
        <v>6026.3446632648738</v>
      </c>
      <c r="M19" s="5">
        <v>4102.8597360080021</v>
      </c>
      <c r="N19" s="5">
        <v>4693.0928396671034</v>
      </c>
      <c r="O19" s="5">
        <v>2486.2437396312716</v>
      </c>
      <c r="P19" s="5">
        <v>1441.7699480173583</v>
      </c>
      <c r="Q19" s="5">
        <v>3229.1283889296819</v>
      </c>
      <c r="R19" s="5">
        <v>3545.2550023586164</v>
      </c>
      <c r="S19" s="5">
        <v>2819.5412538710693</v>
      </c>
      <c r="T19" s="5">
        <v>1706.2851959711775</v>
      </c>
      <c r="U19" s="5">
        <v>2888.4465233305123</v>
      </c>
      <c r="V19" s="5">
        <v>3627.7056493334885</v>
      </c>
      <c r="W19" s="5">
        <v>25939.36756140782</v>
      </c>
      <c r="X19" s="5">
        <v>5754.6461213502525</v>
      </c>
      <c r="Y19" s="5">
        <v>3415.2935895235564</v>
      </c>
      <c r="Z19" s="5">
        <v>3421.3221605141557</v>
      </c>
      <c r="AA19" s="5">
        <v>1591.3955730479072</v>
      </c>
      <c r="AB19" s="5">
        <v>817.32858655399809</v>
      </c>
      <c r="AC19" s="5">
        <v>1637.5480232820548</v>
      </c>
      <c r="AD19" s="5">
        <v>1616.2068914859378</v>
      </c>
      <c r="AE19" s="5">
        <v>1160.0049251094424</v>
      </c>
      <c r="AF19" s="5">
        <v>636.63588348984376</v>
      </c>
      <c r="AG19" s="5">
        <v>983.43341101455792</v>
      </c>
      <c r="AH19" s="5">
        <v>1131.3905925269444</v>
      </c>
      <c r="AI19" s="5">
        <v>7429.2839125308246</v>
      </c>
      <c r="AJ19" s="5">
        <v>1648.1858993070607</v>
      </c>
      <c r="AK19" s="5">
        <v>978.17287415159819</v>
      </c>
      <c r="AL19" s="5">
        <v>979.89951476340104</v>
      </c>
      <c r="AM19" s="5">
        <v>455.79097105310933</v>
      </c>
      <c r="AN19" s="5">
        <v>234.09075433169969</v>
      </c>
      <c r="AO19" s="5">
        <v>469.00947590819925</v>
      </c>
      <c r="AP19" s="5">
        <v>462.89717086634545</v>
      </c>
      <c r="AQ19" s="5">
        <v>332.23654771729434</v>
      </c>
      <c r="AR19" s="5">
        <v>182.33862934992257</v>
      </c>
      <c r="AS19" s="5">
        <v>281.6647708237046</v>
      </c>
      <c r="AT19" s="5">
        <v>324.04112814047943</v>
      </c>
      <c r="AU19" s="5">
        <v>2127.8182408389348</v>
      </c>
    </row>
    <row r="20" spans="1:47" ht="15.75" thickBot="1" x14ac:dyDescent="0.3">
      <c r="A20" s="19" t="s">
        <v>68</v>
      </c>
      <c r="B20" s="5" t="s">
        <v>48</v>
      </c>
      <c r="C20" s="12" t="s">
        <v>71</v>
      </c>
      <c r="D20" s="5" t="s">
        <v>49</v>
      </c>
      <c r="E20" s="5" t="s">
        <v>50</v>
      </c>
      <c r="F20" s="5" t="s">
        <v>51</v>
      </c>
      <c r="G20" s="5" t="s">
        <v>52</v>
      </c>
      <c r="H20" s="5" t="s">
        <v>53</v>
      </c>
      <c r="I20" s="5">
        <v>0</v>
      </c>
      <c r="J20" s="5">
        <v>0</v>
      </c>
      <c r="K20" s="5">
        <v>15419.62709320507</v>
      </c>
      <c r="L20" s="5">
        <v>3420.8427416170939</v>
      </c>
      <c r="M20" s="5">
        <v>2331.9273247910519</v>
      </c>
      <c r="N20" s="5">
        <v>2670.241560745817</v>
      </c>
      <c r="O20" s="5">
        <v>1415.9012431699068</v>
      </c>
      <c r="P20" s="5">
        <v>821.6982769687537</v>
      </c>
      <c r="Q20" s="5">
        <v>1841.4873041552016</v>
      </c>
      <c r="R20" s="5">
        <v>2022.8311983162232</v>
      </c>
      <c r="S20" s="5">
        <v>1609.492724827453</v>
      </c>
      <c r="T20" s="5">
        <v>974.39048278442624</v>
      </c>
      <c r="U20" s="5">
        <v>1650.0278556649985</v>
      </c>
      <c r="V20" s="5">
        <v>2072.9386409723334</v>
      </c>
      <c r="W20" s="5">
        <v>14826.111533418041</v>
      </c>
      <c r="X20" s="5">
        <v>3289.1713735313529</v>
      </c>
      <c r="Y20" s="5">
        <v>1952.0724072308776</v>
      </c>
      <c r="Z20" s="5">
        <v>1955.51814528452</v>
      </c>
      <c r="AA20" s="5">
        <v>909.59072937842484</v>
      </c>
      <c r="AB20" s="5">
        <v>467.15883704617283</v>
      </c>
      <c r="AC20" s="5">
        <v>935.96999144378185</v>
      </c>
      <c r="AD20" s="5">
        <v>923.77208416984558</v>
      </c>
      <c r="AE20" s="5">
        <v>663.02165456702528</v>
      </c>
      <c r="AF20" s="5">
        <v>363.88067644484545</v>
      </c>
      <c r="AG20" s="5">
        <v>562.0990335587137</v>
      </c>
      <c r="AH20" s="5">
        <v>646.66661871975157</v>
      </c>
      <c r="AI20" s="5">
        <v>4246.3406881394403</v>
      </c>
      <c r="AJ20" s="5">
        <v>942.05026059652937</v>
      </c>
      <c r="AK20" s="5">
        <v>559.09227920854448</v>
      </c>
      <c r="AL20" s="5">
        <v>560.07917166951574</v>
      </c>
      <c r="AM20" s="5">
        <v>260.51551784216099</v>
      </c>
      <c r="AN20" s="5">
        <v>133.7987761053715</v>
      </c>
      <c r="AO20" s="5">
        <v>268.07079176403431</v>
      </c>
      <c r="AP20" s="5">
        <v>264.57719400910588</v>
      </c>
      <c r="AQ20" s="5">
        <v>189.8957675152752</v>
      </c>
      <c r="AR20" s="5">
        <v>104.21891933921162</v>
      </c>
      <c r="AS20" s="5">
        <v>160.99055990400674</v>
      </c>
      <c r="AT20" s="5">
        <v>185.21152822449963</v>
      </c>
      <c r="AU20" s="5">
        <v>1216.1927420487671</v>
      </c>
    </row>
    <row r="21" spans="1:47" x14ac:dyDescent="0.25">
      <c r="A21" s="6" t="s">
        <v>69</v>
      </c>
      <c r="B21" s="7" t="s">
        <v>50</v>
      </c>
      <c r="C21" s="13"/>
      <c r="D21" s="7" t="s">
        <v>50</v>
      </c>
      <c r="E21" s="7" t="s">
        <v>50</v>
      </c>
      <c r="F21" s="7" t="s">
        <v>50</v>
      </c>
      <c r="G21" s="7" t="s">
        <v>50</v>
      </c>
      <c r="H21" s="7" t="s">
        <v>50</v>
      </c>
      <c r="I21" s="7">
        <v>13913.560513902892</v>
      </c>
      <c r="J21" s="7">
        <v>28676.594123655141</v>
      </c>
      <c r="K21" s="7">
        <v>332034.5573982629</v>
      </c>
      <c r="L21" s="7">
        <v>77510.089605886285</v>
      </c>
      <c r="M21" s="7">
        <v>50416.872398751919</v>
      </c>
      <c r="N21" s="7">
        <v>55857.811281879221</v>
      </c>
      <c r="O21" s="7">
        <v>28921.655861804829</v>
      </c>
      <c r="P21" s="7">
        <v>16415.721892906768</v>
      </c>
      <c r="Q21" s="7">
        <v>36192.249407091178</v>
      </c>
      <c r="R21" s="7">
        <v>39195.906066494172</v>
      </c>
      <c r="S21" s="7">
        <v>30804.155234126116</v>
      </c>
      <c r="T21" s="7">
        <v>18448.921717475085</v>
      </c>
      <c r="U21" s="7">
        <v>30883.976089769825</v>
      </c>
      <c r="V21" s="7">
        <v>38472.756129529633</v>
      </c>
      <c r="W21" s="7">
        <v>273537.9981120947</v>
      </c>
      <c r="X21" s="7">
        <v>60684.377757136259</v>
      </c>
      <c r="Y21" s="7">
        <v>36015.240897131604</v>
      </c>
      <c r="Z21" s="7">
        <v>36078.813890433827</v>
      </c>
      <c r="AA21" s="7">
        <v>16781.718298468364</v>
      </c>
      <c r="AB21" s="7">
        <v>8618.9620790289864</v>
      </c>
      <c r="AC21" s="7">
        <v>17268.408994189078</v>
      </c>
      <c r="AD21" s="7">
        <v>17043.360698191249</v>
      </c>
      <c r="AE21" s="7">
        <v>12232.581394416462</v>
      </c>
      <c r="AF21" s="7">
        <v>6713.5062057266759</v>
      </c>
      <c r="AG21" s="7">
        <v>10370.584629275791</v>
      </c>
      <c r="AH21" s="7">
        <v>11930.835130426001</v>
      </c>
      <c r="AI21" s="7">
        <v>78343.90888787646</v>
      </c>
      <c r="AJ21" s="7">
        <v>17380.588418192223</v>
      </c>
      <c r="AK21" s="7">
        <v>10315.110773982966</v>
      </c>
      <c r="AL21" s="7">
        <v>10333.318689626765</v>
      </c>
      <c r="AM21" s="7">
        <v>4806.4452413607187</v>
      </c>
      <c r="AN21" s="7">
        <v>2468.5534897816915</v>
      </c>
      <c r="AO21" s="7">
        <v>4945.8381293151579</v>
      </c>
      <c r="AP21" s="7">
        <v>4881.382136660709</v>
      </c>
      <c r="AQ21" s="7">
        <v>3503.528755938943</v>
      </c>
      <c r="AR21" s="7">
        <v>1922.8126334539697</v>
      </c>
      <c r="AS21" s="7">
        <v>2970.2350054380636</v>
      </c>
      <c r="AT21" s="7">
        <v>3417.1057288769462</v>
      </c>
      <c r="AU21" s="7">
        <v>22438.447682565315</v>
      </c>
    </row>
    <row r="23" spans="1:47" x14ac:dyDescent="0.25">
      <c r="A23" s="4" t="s">
        <v>56</v>
      </c>
      <c r="B23" s="5"/>
      <c r="C23" s="12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x14ac:dyDescent="0.25">
      <c r="A24" s="19" t="s">
        <v>57</v>
      </c>
      <c r="B24" s="5" t="s">
        <v>48</v>
      </c>
      <c r="C24" s="9" t="s">
        <v>72</v>
      </c>
      <c r="D24" s="5" t="s">
        <v>49</v>
      </c>
      <c r="E24" s="5" t="s">
        <v>50</v>
      </c>
      <c r="F24" s="5" t="s">
        <v>51</v>
      </c>
      <c r="G24" s="5" t="s">
        <v>52</v>
      </c>
      <c r="H24" s="5" t="s">
        <v>53</v>
      </c>
      <c r="I24" s="5">
        <v>1768.7771794835899</v>
      </c>
      <c r="J24" s="5">
        <v>1591.0686267396316</v>
      </c>
      <c r="K24" s="5">
        <v>7216.9986664100497</v>
      </c>
      <c r="L24" s="5">
        <v>6492.3185185187549</v>
      </c>
      <c r="M24" s="5">
        <v>5840.4056442577021</v>
      </c>
      <c r="N24" s="5">
        <v>6960.9734677999186</v>
      </c>
      <c r="O24" s="5">
        <v>6262.0015661434782</v>
      </c>
      <c r="P24" s="5">
        <v>5633.2154971963864</v>
      </c>
      <c r="Q24" s="5">
        <v>6774.5878952375342</v>
      </c>
      <c r="R24" s="5">
        <v>6094.3315193186791</v>
      </c>
      <c r="S24" s="5">
        <v>5482.3816949029142</v>
      </c>
      <c r="T24" s="5">
        <v>6638.8997604445667</v>
      </c>
      <c r="U24" s="5">
        <v>5972.2682308273352</v>
      </c>
      <c r="V24" s="5">
        <v>5372.5751416618759</v>
      </c>
      <c r="W24" s="5">
        <v>6540.1192074732144</v>
      </c>
      <c r="X24" s="5">
        <v>5883.4065248788093</v>
      </c>
      <c r="Y24" s="5">
        <v>5292.6363020162598</v>
      </c>
      <c r="Z24" s="5">
        <v>4761.1870617758068</v>
      </c>
      <c r="AA24" s="5">
        <v>4283.1022091175055</v>
      </c>
      <c r="AB24" s="5">
        <v>3853.0232682991932</v>
      </c>
      <c r="AC24" s="5">
        <v>3466.12982395156</v>
      </c>
      <c r="AD24" s="5">
        <v>3118.0854928472136</v>
      </c>
      <c r="AE24" s="5">
        <v>2804.9893208039643</v>
      </c>
      <c r="AF24" s="5">
        <v>2523.332059968574</v>
      </c>
      <c r="AG24" s="5">
        <v>2269.9568364275565</v>
      </c>
      <c r="AH24" s="5">
        <v>2042.023767299328</v>
      </c>
      <c r="AI24" s="5">
        <v>1836.9781307286175</v>
      </c>
      <c r="AJ24" s="5">
        <v>1652.521732025737</v>
      </c>
      <c r="AK24" s="5">
        <v>1486.5871450163581</v>
      </c>
      <c r="AL24" s="5">
        <v>1337.3145398934266</v>
      </c>
      <c r="AM24" s="5">
        <v>1203.0308378528912</v>
      </c>
      <c r="AN24" s="5">
        <v>1082.2309588740181</v>
      </c>
      <c r="AO24" s="5">
        <v>973.56095246545658</v>
      </c>
      <c r="AP24" s="5">
        <v>875.80282230290743</v>
      </c>
      <c r="AQ24" s="5">
        <v>787.86087466973822</v>
      </c>
      <c r="AR24" s="5">
        <v>708.74943769098684</v>
      </c>
      <c r="AS24" s="5">
        <v>637.58181371534533</v>
      </c>
      <c r="AT24" s="5">
        <v>573.56034102109163</v>
      </c>
      <c r="AU24" s="5">
        <v>515.96745345547674</v>
      </c>
    </row>
    <row r="25" spans="1:47" x14ac:dyDescent="0.25">
      <c r="A25" s="19" t="s">
        <v>58</v>
      </c>
      <c r="B25" s="5" t="s">
        <v>48</v>
      </c>
      <c r="C25" s="12" t="s">
        <v>72</v>
      </c>
      <c r="D25" s="5" t="s">
        <v>49</v>
      </c>
      <c r="E25" s="5" t="s">
        <v>50</v>
      </c>
      <c r="F25" s="5" t="s">
        <v>51</v>
      </c>
      <c r="G25" s="5" t="s">
        <v>52</v>
      </c>
      <c r="H25" s="5" t="s">
        <v>53</v>
      </c>
      <c r="I25" s="5">
        <v>302.81735062115996</v>
      </c>
      <c r="J25" s="5">
        <v>272.51097917865292</v>
      </c>
      <c r="K25" s="5">
        <v>3343.4894248024029</v>
      </c>
      <c r="L25" s="5">
        <v>3007.7597783337224</v>
      </c>
      <c r="M25" s="5">
        <v>2705.7417370766079</v>
      </c>
      <c r="N25" s="5">
        <v>2434.050219201396</v>
      </c>
      <c r="O25" s="5">
        <v>2189.6400489410867</v>
      </c>
      <c r="P25" s="5">
        <v>1969.7718256198473</v>
      </c>
      <c r="Q25" s="5">
        <v>3981.0661858731573</v>
      </c>
      <c r="R25" s="5">
        <v>3581.3155740611874</v>
      </c>
      <c r="S25" s="5">
        <v>3221.7051016448131</v>
      </c>
      <c r="T25" s="5">
        <v>2898.2041786934924</v>
      </c>
      <c r="U25" s="5">
        <v>2607.1869387139391</v>
      </c>
      <c r="V25" s="5">
        <v>2345.3915991746426</v>
      </c>
      <c r="W25" s="5">
        <v>2109.8839027601243</v>
      </c>
      <c r="X25" s="5">
        <v>1898.0242295968151</v>
      </c>
      <c r="Y25" s="5">
        <v>1707.4380118374488</v>
      </c>
      <c r="Z25" s="5">
        <v>1535.9891190044018</v>
      </c>
      <c r="AA25" s="5">
        <v>1381.7559157893013</v>
      </c>
      <c r="AB25" s="5">
        <v>1243.0097239596782</v>
      </c>
      <c r="AC25" s="5">
        <v>1118.1954469691721</v>
      </c>
      <c r="AD25" s="5">
        <v>1005.9141401078427</v>
      </c>
      <c r="AE25" s="5">
        <v>904.9073308351584</v>
      </c>
      <c r="AF25" s="5">
        <v>814.04291355465227</v>
      </c>
      <c r="AG25" s="5">
        <v>732.30246073590592</v>
      </c>
      <c r="AH25" s="5">
        <v>658.76980816424702</v>
      </c>
      <c r="AI25" s="5">
        <v>592.6207863792315</v>
      </c>
      <c r="AJ25" s="5">
        <v>533.11398320971068</v>
      </c>
      <c r="AK25" s="5">
        <v>479.5824338700312</v>
      </c>
      <c r="AL25" s="5">
        <v>431.42614547821415</v>
      </c>
      <c r="AM25" s="5">
        <v>388.10537220933907</v>
      </c>
      <c r="AN25" s="5">
        <v>349.13456571063523</v>
      </c>
      <c r="AO25" s="5">
        <v>314.07693297325778</v>
      </c>
      <c r="AP25" s="5">
        <v>282.53954066422989</v>
      </c>
      <c r="AQ25" s="5">
        <v>254.16891104687096</v>
      </c>
      <c r="AR25" s="5">
        <v>228.64706012786033</v>
      </c>
      <c r="AS25" s="5">
        <v>205.68793362565333</v>
      </c>
      <c r="AT25" s="5">
        <v>185.03420081383348</v>
      </c>
      <c r="AU25" s="5">
        <v>166.45437030412145</v>
      </c>
    </row>
    <row r="26" spans="1:47" x14ac:dyDescent="0.25">
      <c r="A26" s="19" t="s">
        <v>59</v>
      </c>
      <c r="B26" s="5" t="s">
        <v>48</v>
      </c>
      <c r="C26" s="12" t="s">
        <v>72</v>
      </c>
      <c r="D26" s="5" t="s">
        <v>49</v>
      </c>
      <c r="E26" s="5" t="s">
        <v>50</v>
      </c>
      <c r="F26" s="5" t="s">
        <v>51</v>
      </c>
      <c r="G26" s="5" t="s">
        <v>52</v>
      </c>
      <c r="H26" s="5" t="s">
        <v>53</v>
      </c>
      <c r="I26" s="5">
        <v>0</v>
      </c>
      <c r="J26" s="5">
        <v>0</v>
      </c>
      <c r="K26" s="5">
        <v>831.51966379299995</v>
      </c>
      <c r="L26" s="5">
        <v>748.02431887397768</v>
      </c>
      <c r="M26" s="5">
        <v>672.91298810002786</v>
      </c>
      <c r="N26" s="5">
        <v>605.3438078528502</v>
      </c>
      <c r="O26" s="5">
        <v>544.55944852608104</v>
      </c>
      <c r="P26" s="5">
        <v>489.87862621552574</v>
      </c>
      <c r="Q26" s="5">
        <v>440.68846674564162</v>
      </c>
      <c r="R26" s="5">
        <v>1072.0159842306693</v>
      </c>
      <c r="S26" s="5">
        <v>964.37169359086636</v>
      </c>
      <c r="T26" s="5">
        <v>867.53628404779624</v>
      </c>
      <c r="U26" s="5">
        <v>780.42440393191021</v>
      </c>
      <c r="V26" s="5">
        <v>702.05968493984233</v>
      </c>
      <c r="W26" s="5">
        <v>631.56379879278313</v>
      </c>
      <c r="X26" s="5">
        <v>568.14661274810192</v>
      </c>
      <c r="Y26" s="5">
        <v>511.09733362511759</v>
      </c>
      <c r="Z26" s="5">
        <v>459.77654108539338</v>
      </c>
      <c r="AA26" s="5">
        <v>413.60902087488319</v>
      </c>
      <c r="AB26" s="5">
        <v>372.07731770139753</v>
      </c>
      <c r="AC26" s="5">
        <v>334.71593548668102</v>
      </c>
      <c r="AD26" s="5">
        <v>301.10611998830592</v>
      </c>
      <c r="AE26" s="5">
        <v>270.8711653139078</v>
      </c>
      <c r="AF26" s="5">
        <v>243.67219172218711</v>
      </c>
      <c r="AG26" s="5">
        <v>219.20434738738015</v>
      </c>
      <c r="AH26" s="5">
        <v>197.19339155577546</v>
      </c>
      <c r="AI26" s="5">
        <v>177.39262079757481</v>
      </c>
      <c r="AJ26" s="5">
        <v>159.58010390288109</v>
      </c>
      <c r="AK26" s="5">
        <v>143.55619442994598</v>
      </c>
      <c r="AL26" s="5">
        <v>129.14129302579295</v>
      </c>
      <c r="AM26" s="5">
        <v>116.17383443883479</v>
      </c>
      <c r="AN26" s="5">
        <v>104.50847666149829</v>
      </c>
      <c r="AO26" s="5">
        <v>94.014471906385666</v>
      </c>
      <c r="AP26" s="5">
        <v>84.574201157529941</v>
      </c>
      <c r="AQ26" s="5">
        <v>76.081855871686329</v>
      </c>
      <c r="AR26" s="5">
        <v>68.442252053889916</v>
      </c>
      <c r="AS26" s="5">
        <v>61.569763415188525</v>
      </c>
      <c r="AT26" s="5">
        <v>55.387361655158081</v>
      </c>
      <c r="AU26" s="5">
        <v>49.825753112484691</v>
      </c>
    </row>
    <row r="27" spans="1:47" x14ac:dyDescent="0.25">
      <c r="A27" s="19" t="s">
        <v>60</v>
      </c>
      <c r="B27" s="5" t="s">
        <v>48</v>
      </c>
      <c r="C27" s="12" t="s">
        <v>72</v>
      </c>
      <c r="D27" s="5" t="s">
        <v>49</v>
      </c>
      <c r="E27" s="5" t="s">
        <v>50</v>
      </c>
      <c r="F27" s="5" t="s">
        <v>51</v>
      </c>
      <c r="G27" s="5" t="s">
        <v>52</v>
      </c>
      <c r="H27" s="5" t="s">
        <v>53</v>
      </c>
      <c r="I27" s="5">
        <v>2069.5932999514598</v>
      </c>
      <c r="J27" s="5">
        <v>1861.8797381473191</v>
      </c>
      <c r="K27" s="5">
        <v>2215.0441696960802</v>
      </c>
      <c r="L27" s="5">
        <v>1992.6250435914635</v>
      </c>
      <c r="M27" s="5">
        <v>1792.539678742691</v>
      </c>
      <c r="N27" s="5">
        <v>1612.5454762304662</v>
      </c>
      <c r="O27" s="5">
        <v>1450.6250231153738</v>
      </c>
      <c r="P27" s="5">
        <v>1304.963480848666</v>
      </c>
      <c r="Q27" s="5">
        <v>1173.9282441794924</v>
      </c>
      <c r="R27" s="5">
        <v>1056.0506425713245</v>
      </c>
      <c r="S27" s="5">
        <v>950.00947903319025</v>
      </c>
      <c r="T27" s="5">
        <v>854.61622186547606</v>
      </c>
      <c r="U27" s="5">
        <v>768.80168334626046</v>
      </c>
      <c r="V27" s="5">
        <v>691.60403605009139</v>
      </c>
      <c r="W27" s="5">
        <v>622.15803248358338</v>
      </c>
      <c r="X27" s="5">
        <v>559.68530720923684</v>
      </c>
      <c r="Y27" s="5">
        <v>503.48565276164516</v>
      </c>
      <c r="Z27" s="5">
        <v>452.92917157471578</v>
      </c>
      <c r="AA27" s="5">
        <v>407.44921595705489</v>
      </c>
      <c r="AB27" s="5">
        <v>366.53603698527229</v>
      </c>
      <c r="AC27" s="5">
        <v>329.73107113066391</v>
      </c>
      <c r="AD27" s="5">
        <v>296.62180058258087</v>
      </c>
      <c r="AE27" s="5">
        <v>266.83712966190677</v>
      </c>
      <c r="AF27" s="5">
        <v>240.04322550251086</v>
      </c>
      <c r="AG27" s="5">
        <v>215.93977638215884</v>
      </c>
      <c r="AH27" s="5">
        <v>194.25662576546662</v>
      </c>
      <c r="AI27" s="5">
        <v>174.75074433254022</v>
      </c>
      <c r="AJ27" s="5">
        <v>157.20350605516182</v>
      </c>
      <c r="AK27" s="5">
        <v>141.41823779020964</v>
      </c>
      <c r="AL27" s="5">
        <v>127.21801492563851</v>
      </c>
      <c r="AM27" s="5">
        <v>114.44367837215708</v>
      </c>
      <c r="AN27" s="5">
        <v>102.95205067462655</v>
      </c>
      <c r="AO27" s="5">
        <v>92.614331248981657</v>
      </c>
      <c r="AP27" s="5">
        <v>83.314652758151226</v>
      </c>
      <c r="AQ27" s="5">
        <v>74.94878244653566</v>
      </c>
      <c r="AR27" s="5">
        <v>67.422953877324446</v>
      </c>
      <c r="AS27" s="5">
        <v>60.652815978519506</v>
      </c>
      <c r="AT27" s="5">
        <v>54.562487618350779</v>
      </c>
      <c r="AU27" s="5">
        <v>49.083707113566248</v>
      </c>
    </row>
    <row r="28" spans="1:47" x14ac:dyDescent="0.25">
      <c r="A28" s="19" t="s">
        <v>61</v>
      </c>
      <c r="B28" s="5" t="s">
        <v>48</v>
      </c>
      <c r="C28" s="12" t="s">
        <v>72</v>
      </c>
      <c r="D28" s="5" t="s">
        <v>49</v>
      </c>
      <c r="E28" s="5" t="s">
        <v>50</v>
      </c>
      <c r="F28" s="5" t="s">
        <v>51</v>
      </c>
      <c r="G28" s="5" t="s">
        <v>52</v>
      </c>
      <c r="H28" s="5" t="s">
        <v>53</v>
      </c>
      <c r="I28" s="5">
        <v>0</v>
      </c>
      <c r="J28" s="5">
        <v>0</v>
      </c>
      <c r="K28" s="5">
        <v>447.13887970899998</v>
      </c>
      <c r="L28" s="5">
        <v>402.24034439630753</v>
      </c>
      <c r="M28" s="5">
        <v>361.85020359973731</v>
      </c>
      <c r="N28" s="5">
        <v>325.51575611263644</v>
      </c>
      <c r="O28" s="5">
        <v>292.82975779333879</v>
      </c>
      <c r="P28" s="5">
        <v>263.4258570870349</v>
      </c>
      <c r="Q28" s="5">
        <v>236.97448888036973</v>
      </c>
      <c r="R28" s="5">
        <v>600.47194038722614</v>
      </c>
      <c r="S28" s="5">
        <v>540.17677965930477</v>
      </c>
      <c r="T28" s="5">
        <v>485.93603407168365</v>
      </c>
      <c r="U28" s="5">
        <v>437.14176192143725</v>
      </c>
      <c r="V28" s="5">
        <v>393.2470667272828</v>
      </c>
      <c r="W28" s="5">
        <v>353.75996749860826</v>
      </c>
      <c r="X28" s="5">
        <v>318.23788450888901</v>
      </c>
      <c r="Y28" s="5">
        <v>286.2826787688785</v>
      </c>
      <c r="Z28" s="5">
        <v>257.53618960094497</v>
      </c>
      <c r="AA28" s="5">
        <v>231.67622029874622</v>
      </c>
      <c r="AB28" s="5">
        <v>208.41292687867056</v>
      </c>
      <c r="AC28" s="5">
        <v>187.4855694474102</v>
      </c>
      <c r="AD28" s="5">
        <v>168.65958977430915</v>
      </c>
      <c r="AE28" s="5">
        <v>151.72398231330217</v>
      </c>
      <c r="AF28" s="5">
        <v>136.48892920830372</v>
      </c>
      <c r="AG28" s="5">
        <v>122.78367277469</v>
      </c>
      <c r="AH28" s="5">
        <v>110.45460161119766</v>
      </c>
      <c r="AI28" s="5">
        <v>99.363528890978756</v>
      </c>
      <c r="AJ28" s="5">
        <v>89.386143534534767</v>
      </c>
      <c r="AK28" s="5">
        <v>80.410616904950274</v>
      </c>
      <c r="AL28" s="5">
        <v>72.336349408972495</v>
      </c>
      <c r="AM28" s="5">
        <v>65.072842955577755</v>
      </c>
      <c r="AN28" s="5">
        <v>58.538686634302948</v>
      </c>
      <c r="AO28" s="5">
        <v>52.660644244610957</v>
      </c>
      <c r="AP28" s="5">
        <v>47.372833449127114</v>
      </c>
      <c r="AQ28" s="5">
        <v>42.615987350523092</v>
      </c>
      <c r="AR28" s="5">
        <v>38.336790215646424</v>
      </c>
      <c r="AS28" s="5">
        <v>34.487279901551858</v>
      </c>
      <c r="AT28" s="5">
        <v>31.024310285699485</v>
      </c>
      <c r="AU28" s="5">
        <v>27.909067675124128</v>
      </c>
    </row>
    <row r="29" spans="1:47" ht="15.75" thickBot="1" x14ac:dyDescent="0.3">
      <c r="A29" s="19" t="s">
        <v>62</v>
      </c>
      <c r="B29" s="5" t="s">
        <v>48</v>
      </c>
      <c r="C29" s="12" t="s">
        <v>72</v>
      </c>
      <c r="D29" s="5" t="s">
        <v>49</v>
      </c>
      <c r="E29" s="5" t="s">
        <v>50</v>
      </c>
      <c r="F29" s="5" t="s">
        <v>51</v>
      </c>
      <c r="G29" s="5" t="s">
        <v>52</v>
      </c>
      <c r="H29" s="5" t="s">
        <v>53</v>
      </c>
      <c r="I29" s="5">
        <v>11864.613783164599</v>
      </c>
      <c r="J29" s="5">
        <v>17941.69167398545</v>
      </c>
      <c r="K29" s="5">
        <v>23330.35463689969</v>
      </c>
      <c r="L29" s="5">
        <v>20987.684833271349</v>
      </c>
      <c r="M29" s="5">
        <v>18880.249422529261</v>
      </c>
      <c r="N29" s="5">
        <v>16984.427824636554</v>
      </c>
      <c r="O29" s="5">
        <v>15278.971271749433</v>
      </c>
      <c r="P29" s="5">
        <v>13744.764647550906</v>
      </c>
      <c r="Q29" s="5">
        <v>12364.612241000315</v>
      </c>
      <c r="R29" s="5">
        <v>11123.045013181527</v>
      </c>
      <c r="S29" s="5">
        <v>10006.147217056045</v>
      </c>
      <c r="T29" s="5">
        <v>9001.4004268387162</v>
      </c>
      <c r="U29" s="5">
        <v>8097.543228844379</v>
      </c>
      <c r="V29" s="5">
        <v>7284.4450011909594</v>
      </c>
      <c r="W29" s="5">
        <v>6552.9923676552871</v>
      </c>
      <c r="X29" s="5">
        <v>5894.9870530325579</v>
      </c>
      <c r="Y29" s="5">
        <v>5303.0539951407909</v>
      </c>
      <c r="Z29" s="5">
        <v>4770.558683570257</v>
      </c>
      <c r="AA29" s="5">
        <v>4291.5327986931743</v>
      </c>
      <c r="AB29" s="5">
        <v>3860.6073174800385</v>
      </c>
      <c r="AC29" s="5">
        <v>3472.9523363584594</v>
      </c>
      <c r="AD29" s="5">
        <v>3124.2229366364572</v>
      </c>
      <c r="AE29" s="5">
        <v>2810.5104857384586</v>
      </c>
      <c r="AF29" s="5">
        <v>2528.2988284279959</v>
      </c>
      <c r="AG29" s="5">
        <v>2274.4248769991004</v>
      </c>
      <c r="AH29" s="5">
        <v>2046.0431587229591</v>
      </c>
      <c r="AI29" s="5">
        <v>1840.5939231901391</v>
      </c>
      <c r="AJ29" s="5">
        <v>1655.774452088762</v>
      </c>
      <c r="AK29" s="5">
        <v>1489.5132498525725</v>
      </c>
      <c r="AL29" s="5">
        <v>1339.9468259022487</v>
      </c>
      <c r="AM29" s="5">
        <v>1205.398808250427</v>
      </c>
      <c r="AN29" s="5">
        <v>1084.3611543713209</v>
      </c>
      <c r="AO29" s="5">
        <v>975.47724874240771</v>
      </c>
      <c r="AP29" s="5">
        <v>877.52669761186701</v>
      </c>
      <c r="AQ29" s="5">
        <v>789.41165056832142</v>
      </c>
      <c r="AR29" s="5">
        <v>710.14449560215212</v>
      </c>
      <c r="AS29" s="5">
        <v>638.83678974204452</v>
      </c>
      <c r="AT29" s="5">
        <v>574.68930119900563</v>
      </c>
      <c r="AU29" s="5">
        <v>516.98305140810703</v>
      </c>
    </row>
    <row r="30" spans="1:47" x14ac:dyDescent="0.25">
      <c r="A30" s="6" t="s">
        <v>63</v>
      </c>
      <c r="B30" s="7" t="s">
        <v>50</v>
      </c>
      <c r="C30" s="13"/>
      <c r="D30" s="7" t="s">
        <v>50</v>
      </c>
      <c r="E30" s="7" t="s">
        <v>50</v>
      </c>
      <c r="F30" s="7" t="s">
        <v>50</v>
      </c>
      <c r="G30" s="7" t="s">
        <v>50</v>
      </c>
      <c r="H30" s="7" t="s">
        <v>50</v>
      </c>
      <c r="I30" s="7">
        <v>16005.801613220809</v>
      </c>
      <c r="J30" s="7">
        <v>21667.151018051052</v>
      </c>
      <c r="K30" s="7">
        <v>37384.545441310227</v>
      </c>
      <c r="L30" s="7">
        <v>33630.652836985573</v>
      </c>
      <c r="M30" s="7">
        <v>30253.69967430603</v>
      </c>
      <c r="N30" s="7">
        <v>28922.856551833822</v>
      </c>
      <c r="O30" s="7">
        <v>26018.627116268792</v>
      </c>
      <c r="P30" s="7">
        <v>23406.019934518365</v>
      </c>
      <c r="Q30" s="7">
        <v>24971.85752191651</v>
      </c>
      <c r="R30" s="7">
        <v>23527.230673750615</v>
      </c>
      <c r="S30" s="7">
        <v>21164.791965887132</v>
      </c>
      <c r="T30" s="7">
        <v>20746.592905961727</v>
      </c>
      <c r="U30" s="7">
        <v>18663.366247585262</v>
      </c>
      <c r="V30" s="7">
        <v>16789.322529744695</v>
      </c>
      <c r="W30" s="7">
        <v>16810.477276663602</v>
      </c>
      <c r="X30" s="7">
        <v>15122.487611974411</v>
      </c>
      <c r="Y30" s="7">
        <v>13603.99397415014</v>
      </c>
      <c r="Z30" s="7">
        <v>12237.97676661152</v>
      </c>
      <c r="AA30" s="7">
        <v>11009.125380730664</v>
      </c>
      <c r="AB30" s="7">
        <v>9903.6665913042525</v>
      </c>
      <c r="AC30" s="7">
        <v>8909.2101833439447</v>
      </c>
      <c r="AD30" s="7">
        <v>8014.6100799367096</v>
      </c>
      <c r="AE30" s="7">
        <v>7209.8394146666988</v>
      </c>
      <c r="AF30" s="7">
        <v>6485.8781483842231</v>
      </c>
      <c r="AG30" s="7">
        <v>5834.6119707067919</v>
      </c>
      <c r="AH30" s="7">
        <v>5248.7413531189741</v>
      </c>
      <c r="AI30" s="7">
        <v>4721.6997343190815</v>
      </c>
      <c r="AJ30" s="7">
        <v>4247.5799208167873</v>
      </c>
      <c r="AK30" s="7">
        <v>3821.0678778640677</v>
      </c>
      <c r="AL30" s="7">
        <v>3437.3831686342933</v>
      </c>
      <c r="AM30" s="7">
        <v>3092.2253740792266</v>
      </c>
      <c r="AN30" s="7">
        <v>2781.7258929264021</v>
      </c>
      <c r="AO30" s="7">
        <v>2502.4045815811005</v>
      </c>
      <c r="AP30" s="7">
        <v>2251.1307479438124</v>
      </c>
      <c r="AQ30" s="7">
        <v>2025.0880619536756</v>
      </c>
      <c r="AR30" s="7">
        <v>1821.7429895678601</v>
      </c>
      <c r="AS30" s="7">
        <v>1638.8163963783031</v>
      </c>
      <c r="AT30" s="7">
        <v>1474.2580025931393</v>
      </c>
      <c r="AU30" s="7">
        <v>1326.2234030688801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1ACA-FCA0-46CF-A25B-34858EFA6BC5}">
  <dimension ref="A1:AN28"/>
  <sheetViews>
    <sheetView zoomScale="85" zoomScaleNormal="85" workbookViewId="0">
      <pane xSplit="1" ySplit="10" topLeftCell="Z11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65.5703125" bestFit="1" customWidth="1"/>
  </cols>
  <sheetData>
    <row r="1" spans="1:40" x14ac:dyDescent="0.25">
      <c r="A1" s="53" t="s">
        <v>99</v>
      </c>
    </row>
    <row r="2" spans="1:40" x14ac:dyDescent="0.25">
      <c r="A2" s="53" t="s">
        <v>96</v>
      </c>
    </row>
    <row r="7" spans="1:40" ht="15.75" thickBot="1" x14ac:dyDescent="0.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</row>
    <row r="8" spans="1:40" x14ac:dyDescent="0.25">
      <c r="A8" s="22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40" ht="15.75" thickBo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ht="26.25" thickBot="1" x14ac:dyDescent="0.3">
      <c r="A10" s="23"/>
      <c r="B10" s="23" t="s">
        <v>7</v>
      </c>
      <c r="C10" s="23" t="s">
        <v>8</v>
      </c>
      <c r="D10" s="23" t="s">
        <v>9</v>
      </c>
      <c r="E10" s="23" t="s">
        <v>10</v>
      </c>
      <c r="F10" s="23" t="s">
        <v>11</v>
      </c>
      <c r="G10" s="23" t="s">
        <v>12</v>
      </c>
      <c r="H10" s="23" t="s">
        <v>13</v>
      </c>
      <c r="I10" s="23" t="s">
        <v>14</v>
      </c>
      <c r="J10" s="23" t="s">
        <v>15</v>
      </c>
      <c r="K10" s="23" t="s">
        <v>16</v>
      </c>
      <c r="L10" s="23" t="s">
        <v>17</v>
      </c>
      <c r="M10" s="23" t="s">
        <v>18</v>
      </c>
      <c r="N10" s="23" t="s">
        <v>19</v>
      </c>
      <c r="O10" s="23" t="s">
        <v>20</v>
      </c>
      <c r="P10" s="23" t="s">
        <v>21</v>
      </c>
      <c r="Q10" s="23" t="s">
        <v>22</v>
      </c>
      <c r="R10" s="23" t="s">
        <v>23</v>
      </c>
      <c r="S10" s="23" t="s">
        <v>24</v>
      </c>
      <c r="T10" s="23" t="s">
        <v>25</v>
      </c>
      <c r="U10" s="23" t="s">
        <v>26</v>
      </c>
      <c r="V10" s="23" t="s">
        <v>27</v>
      </c>
      <c r="W10" s="23" t="s">
        <v>28</v>
      </c>
      <c r="X10" s="23" t="s">
        <v>29</v>
      </c>
      <c r="Y10" s="23" t="s">
        <v>30</v>
      </c>
      <c r="Z10" s="23" t="s">
        <v>31</v>
      </c>
      <c r="AA10" s="23" t="s">
        <v>32</v>
      </c>
      <c r="AB10" s="23" t="s">
        <v>33</v>
      </c>
      <c r="AC10" s="23" t="s">
        <v>34</v>
      </c>
      <c r="AD10" s="23" t="s">
        <v>35</v>
      </c>
      <c r="AE10" s="23" t="s">
        <v>36</v>
      </c>
      <c r="AF10" s="23" t="s">
        <v>37</v>
      </c>
      <c r="AG10" s="23" t="s">
        <v>38</v>
      </c>
      <c r="AH10" s="23" t="s">
        <v>39</v>
      </c>
      <c r="AI10" s="23" t="s">
        <v>40</v>
      </c>
      <c r="AJ10" s="23" t="s">
        <v>41</v>
      </c>
      <c r="AK10" s="23" t="s">
        <v>42</v>
      </c>
      <c r="AL10" s="23" t="s">
        <v>43</v>
      </c>
      <c r="AM10" s="23" t="s">
        <v>44</v>
      </c>
      <c r="AN10" s="23" t="s">
        <v>45</v>
      </c>
    </row>
    <row r="11" spans="1:40" x14ac:dyDescent="0.25">
      <c r="A11" s="24" t="s">
        <v>83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</row>
    <row r="12" spans="1:40" x14ac:dyDescent="0.25">
      <c r="A12" s="26" t="s">
        <v>84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</row>
    <row r="13" spans="1:40" x14ac:dyDescent="0.25">
      <c r="A13" s="27" t="s">
        <v>47</v>
      </c>
      <c r="B13" s="25">
        <v>41445.253991573845</v>
      </c>
      <c r="C13" s="25">
        <v>76718.446477959005</v>
      </c>
      <c r="D13" s="25">
        <v>80861.092290490007</v>
      </c>
      <c r="E13" s="25">
        <v>69641.001567532061</v>
      </c>
      <c r="F13" s="25">
        <v>62982.051023584492</v>
      </c>
      <c r="G13" s="25">
        <v>56311.346305354455</v>
      </c>
      <c r="H13" s="25">
        <v>53208.53123572484</v>
      </c>
      <c r="I13" s="25">
        <v>51614.949163392106</v>
      </c>
      <c r="J13" s="25">
        <v>48422.148598947664</v>
      </c>
      <c r="K13" s="25">
        <v>45270.957792919929</v>
      </c>
      <c r="L13" s="25">
        <v>43009.244348800778</v>
      </c>
      <c r="M13" s="25">
        <v>41767.966914946948</v>
      </c>
      <c r="N13" s="25">
        <v>39850.522842993778</v>
      </c>
      <c r="O13" s="25">
        <v>37644.600041910242</v>
      </c>
      <c r="P13" s="25">
        <v>23159.393176461988</v>
      </c>
      <c r="Q13" s="25">
        <v>19945.851469715621</v>
      </c>
      <c r="R13" s="25">
        <v>18038.664101582151</v>
      </c>
      <c r="S13" s="25">
        <v>16128.110225082775</v>
      </c>
      <c r="T13" s="25">
        <v>15239.434199123936</v>
      </c>
      <c r="U13" s="25">
        <v>14783.016993683152</v>
      </c>
      <c r="V13" s="25">
        <v>13868.568258061818</v>
      </c>
      <c r="W13" s="25">
        <v>12966.036956744836</v>
      </c>
      <c r="X13" s="25">
        <v>12318.260511718929</v>
      </c>
      <c r="Y13" s="25">
        <v>11962.746737202782</v>
      </c>
      <c r="Z13" s="25">
        <v>11413.572345683187</v>
      </c>
      <c r="AA13" s="25">
        <v>10781.774876466656</v>
      </c>
      <c r="AB13" s="25">
        <v>6633.0725582473315</v>
      </c>
      <c r="AC13" s="25">
        <v>5712.6833603357572</v>
      </c>
      <c r="AD13" s="25">
        <v>5166.4465872643723</v>
      </c>
      <c r="AE13" s="25">
        <v>4619.2456138752641</v>
      </c>
      <c r="AF13" s="25">
        <v>4364.7202678937947</v>
      </c>
      <c r="AG13" s="25">
        <v>4233.9979982102286</v>
      </c>
      <c r="AH13" s="25">
        <v>3972.0911007385535</v>
      </c>
      <c r="AI13" s="25">
        <v>3713.5974708705071</v>
      </c>
      <c r="AJ13" s="25">
        <v>3528.0680777365219</v>
      </c>
      <c r="AK13" s="25">
        <v>3426.2455194400168</v>
      </c>
      <c r="AL13" s="25">
        <v>3268.9567011050412</v>
      </c>
      <c r="AM13" s="25">
        <v>3088.0038400564381</v>
      </c>
      <c r="AN13" s="25">
        <v>1899.7756645753025</v>
      </c>
    </row>
    <row r="14" spans="1:40" x14ac:dyDescent="0.25">
      <c r="A14" s="27" t="s">
        <v>65</v>
      </c>
      <c r="B14" s="25">
        <v>234882.8962831375</v>
      </c>
      <c r="C14" s="25">
        <v>355642.71287071455</v>
      </c>
      <c r="D14" s="25">
        <v>279241.95182628045</v>
      </c>
      <c r="E14" s="25">
        <v>264380.41410061886</v>
      </c>
      <c r="F14" s="25">
        <v>262922.55404231866</v>
      </c>
      <c r="G14" s="25">
        <v>262514.15522130037</v>
      </c>
      <c r="H14" s="25">
        <v>279716.30162838125</v>
      </c>
      <c r="I14" s="25">
        <v>302676.50735626055</v>
      </c>
      <c r="J14" s="25">
        <v>315428.90125502908</v>
      </c>
      <c r="K14" s="25">
        <v>326278.88688707649</v>
      </c>
      <c r="L14" s="25">
        <v>341938.52452580928</v>
      </c>
      <c r="M14" s="25">
        <v>364719.45342476032</v>
      </c>
      <c r="N14" s="25">
        <v>378619.42612977221</v>
      </c>
      <c r="O14" s="25">
        <v>389128.77465087717</v>
      </c>
      <c r="P14" s="25">
        <v>260615.54929450763</v>
      </c>
      <c r="Q14" s="25">
        <v>224453.16236566077</v>
      </c>
      <c r="R14" s="25">
        <v>202991.34427023595</v>
      </c>
      <c r="S14" s="25">
        <v>181491.64243492635</v>
      </c>
      <c r="T14" s="25">
        <v>171491.25991689423</v>
      </c>
      <c r="U14" s="25">
        <v>166355.13999366981</v>
      </c>
      <c r="V14" s="25">
        <v>156064.73394892778</v>
      </c>
      <c r="W14" s="25">
        <v>145908.43628361283</v>
      </c>
      <c r="X14" s="25">
        <v>138618.92689301053</v>
      </c>
      <c r="Y14" s="25">
        <v>134618.28590378736</v>
      </c>
      <c r="Z14" s="25">
        <v>128438.35775913202</v>
      </c>
      <c r="AA14" s="25">
        <v>121328.66178272387</v>
      </c>
      <c r="AB14" s="25">
        <v>74642.795478548898</v>
      </c>
      <c r="AC14" s="25">
        <v>64285.540668338879</v>
      </c>
      <c r="AD14" s="25">
        <v>58138.66991165845</v>
      </c>
      <c r="AE14" s="25">
        <v>51980.948888154591</v>
      </c>
      <c r="AF14" s="25">
        <v>49116.743321673996</v>
      </c>
      <c r="AG14" s="25">
        <v>47645.709263958161</v>
      </c>
      <c r="AH14" s="25">
        <v>44698.438174922296</v>
      </c>
      <c r="AI14" s="25">
        <v>41789.577013324124</v>
      </c>
      <c r="AJ14" s="25">
        <v>39701.791537535726</v>
      </c>
      <c r="AK14" s="25">
        <v>38555.969548210633</v>
      </c>
      <c r="AL14" s="25">
        <v>36785.978794311442</v>
      </c>
      <c r="AM14" s="25">
        <v>34749.693606730427</v>
      </c>
      <c r="AN14" s="25">
        <v>21378.413267875949</v>
      </c>
    </row>
    <row r="15" spans="1:40" x14ac:dyDescent="0.25">
      <c r="A15" s="27" t="s">
        <v>66</v>
      </c>
      <c r="B15" s="25">
        <v>54284.683202959619</v>
      </c>
      <c r="C15" s="25">
        <v>66660.422341149693</v>
      </c>
      <c r="D15" s="25">
        <v>183540.9759917442</v>
      </c>
      <c r="E15" s="25">
        <v>158073.27151640144</v>
      </c>
      <c r="F15" s="25">
        <v>153071.21623674876</v>
      </c>
      <c r="G15" s="25">
        <v>146856.27817630078</v>
      </c>
      <c r="H15" s="25">
        <v>149330.03089021632</v>
      </c>
      <c r="I15" s="25">
        <v>155704.56149441632</v>
      </c>
      <c r="J15" s="25">
        <v>156563.11388164153</v>
      </c>
      <c r="K15" s="25">
        <v>156828.51838377479</v>
      </c>
      <c r="L15" s="25">
        <v>159616.62948961442</v>
      </c>
      <c r="M15" s="25">
        <v>165869.08455194393</v>
      </c>
      <c r="N15" s="25">
        <v>168923.02013615772</v>
      </c>
      <c r="O15" s="25">
        <v>170135.14977582896</v>
      </c>
      <c r="P15" s="25">
        <v>111548.29611492969</v>
      </c>
      <c r="Q15" s="25">
        <v>96070.122781521903</v>
      </c>
      <c r="R15" s="25">
        <v>86884.06597656956</v>
      </c>
      <c r="S15" s="25">
        <v>77681.794227243998</v>
      </c>
      <c r="T15" s="25">
        <v>73401.444749234084</v>
      </c>
      <c r="U15" s="25">
        <v>71203.090017029695</v>
      </c>
      <c r="V15" s="25">
        <v>66798.605082308495</v>
      </c>
      <c r="W15" s="25">
        <v>62451.521025087983</v>
      </c>
      <c r="X15" s="25">
        <v>59331.475600950274</v>
      </c>
      <c r="Y15" s="25">
        <v>57619.126944381467</v>
      </c>
      <c r="Z15" s="25">
        <v>54974.002904334287</v>
      </c>
      <c r="AA15" s="25">
        <v>51930.920961563133</v>
      </c>
      <c r="AB15" s="25">
        <v>31948.502978531917</v>
      </c>
      <c r="AC15" s="25">
        <v>27515.405530453303</v>
      </c>
      <c r="AD15" s="25">
        <v>24884.430666510907</v>
      </c>
      <c r="AE15" s="25">
        <v>22248.811686820918</v>
      </c>
      <c r="AF15" s="25">
        <v>21022.878500836068</v>
      </c>
      <c r="AG15" s="25">
        <v>20393.248599207283</v>
      </c>
      <c r="AH15" s="25">
        <v>19131.761826600225</v>
      </c>
      <c r="AI15" s="25">
        <v>17886.71521641314</v>
      </c>
      <c r="AJ15" s="25">
        <v>16993.104251495162</v>
      </c>
      <c r="AK15" s="25">
        <v>16502.671156055421</v>
      </c>
      <c r="AL15" s="25">
        <v>15745.082235244259</v>
      </c>
      <c r="AM15" s="25">
        <v>14873.514350313308</v>
      </c>
      <c r="AN15" s="25">
        <v>9150.3579894901741</v>
      </c>
    </row>
    <row r="16" spans="1:40" x14ac:dyDescent="0.25">
      <c r="A16" s="27" t="s">
        <v>67</v>
      </c>
      <c r="B16" s="25">
        <v>0</v>
      </c>
      <c r="C16" s="25">
        <v>67069.800150577765</v>
      </c>
      <c r="D16" s="25">
        <v>43430.737239359587</v>
      </c>
      <c r="E16" s="25">
        <v>37404.392576094717</v>
      </c>
      <c r="F16" s="25">
        <v>38805.892840086715</v>
      </c>
      <c r="G16" s="25">
        <v>39617.160000419615</v>
      </c>
      <c r="H16" s="25">
        <v>42635.276260788341</v>
      </c>
      <c r="I16" s="25">
        <v>46697.866312770981</v>
      </c>
      <c r="J16" s="25">
        <v>48973.097923841298</v>
      </c>
      <c r="K16" s="25">
        <v>50932.202921482683</v>
      </c>
      <c r="L16" s="25">
        <v>53617.021667611618</v>
      </c>
      <c r="M16" s="25">
        <v>57415.096471640441</v>
      </c>
      <c r="N16" s="25">
        <v>60031.009948309933</v>
      </c>
      <c r="O16" s="25">
        <v>61907.664298976444</v>
      </c>
      <c r="P16" s="25">
        <v>41472.656737568614</v>
      </c>
      <c r="Q16" s="25">
        <v>35718.010616218358</v>
      </c>
      <c r="R16" s="25">
        <v>32302.717026694801</v>
      </c>
      <c r="S16" s="25">
        <v>28881.394866180646</v>
      </c>
      <c r="T16" s="25">
        <v>27289.99929313274</v>
      </c>
      <c r="U16" s="25">
        <v>26472.670706578741</v>
      </c>
      <c r="V16" s="25">
        <v>24835.122683296686</v>
      </c>
      <c r="W16" s="25">
        <v>23218.915791810748</v>
      </c>
      <c r="X16" s="25">
        <v>22058.910866701306</v>
      </c>
      <c r="Y16" s="25">
        <v>21422.274983211464</v>
      </c>
      <c r="Z16" s="25">
        <v>20438.841572196907</v>
      </c>
      <c r="AA16" s="25">
        <v>19307.450979669964</v>
      </c>
      <c r="AB16" s="25">
        <v>11878.16706713914</v>
      </c>
      <c r="AC16" s="25">
        <v>10229.98116783208</v>
      </c>
      <c r="AD16" s="25">
        <v>9251.8082936804822</v>
      </c>
      <c r="AE16" s="25">
        <v>8271.9087789170808</v>
      </c>
      <c r="AF16" s="25">
        <v>7816.1178078639714</v>
      </c>
      <c r="AG16" s="25">
        <v>7582.0270535322716</v>
      </c>
      <c r="AH16" s="25">
        <v>7113.0175776240721</v>
      </c>
      <c r="AI16" s="25">
        <v>6650.1204067577264</v>
      </c>
      <c r="AJ16" s="25">
        <v>6317.8838590404321</v>
      </c>
      <c r="AK16" s="25">
        <v>6135.5452296905096</v>
      </c>
      <c r="AL16" s="25">
        <v>5853.8804588668054</v>
      </c>
      <c r="AM16" s="25">
        <v>5529.8393307263259</v>
      </c>
      <c r="AN16" s="25">
        <v>3402.0210898873911</v>
      </c>
    </row>
    <row r="17" spans="1:40" x14ac:dyDescent="0.25">
      <c r="A17" s="27" t="s">
        <v>54</v>
      </c>
      <c r="B17" s="25">
        <v>219516.32290670072</v>
      </c>
      <c r="C17" s="25">
        <v>241559.1050764606</v>
      </c>
      <c r="D17" s="25">
        <v>128700.71762252339</v>
      </c>
      <c r="E17" s="25">
        <v>110842.51552642905</v>
      </c>
      <c r="F17" s="25">
        <v>100243.94841160247</v>
      </c>
      <c r="G17" s="25">
        <v>89626.673032734892</v>
      </c>
      <c r="H17" s="25">
        <v>84688.148028933079</v>
      </c>
      <c r="I17" s="25">
        <v>82151.75938403554</v>
      </c>
      <c r="J17" s="25">
        <v>77070.011014950927</v>
      </c>
      <c r="K17" s="25">
        <v>72054.489871057536</v>
      </c>
      <c r="L17" s="25">
        <v>68454.685130986298</v>
      </c>
      <c r="M17" s="25">
        <v>66479.034147547616</v>
      </c>
      <c r="N17" s="25">
        <v>63427.177920143557</v>
      </c>
      <c r="O17" s="25">
        <v>59916.17108759391</v>
      </c>
      <c r="P17" s="25">
        <v>36861.121178094414</v>
      </c>
      <c r="Q17" s="25">
        <v>31746.360641811043</v>
      </c>
      <c r="R17" s="25">
        <v>28710.829263659514</v>
      </c>
      <c r="S17" s="25">
        <v>25669.939659069267</v>
      </c>
      <c r="T17" s="25">
        <v>24255.498683377846</v>
      </c>
      <c r="U17" s="25">
        <v>23529.052623702195</v>
      </c>
      <c r="V17" s="25">
        <v>22073.591101111357</v>
      </c>
      <c r="W17" s="25">
        <v>20637.097691660514</v>
      </c>
      <c r="X17" s="25">
        <v>19606.079052507081</v>
      </c>
      <c r="Y17" s="25">
        <v>19040.233642695552</v>
      </c>
      <c r="Z17" s="25">
        <v>18166.152718404141</v>
      </c>
      <c r="AA17" s="25">
        <v>17160.566652510435</v>
      </c>
      <c r="AB17" s="25">
        <v>10557.379007717151</v>
      </c>
      <c r="AC17" s="25">
        <v>9092.462483491945</v>
      </c>
      <c r="AD17" s="25">
        <v>8223.0571527607553</v>
      </c>
      <c r="AE17" s="25">
        <v>7352.117174533375</v>
      </c>
      <c r="AF17" s="25">
        <v>6947.0076990979469</v>
      </c>
      <c r="AG17" s="25">
        <v>6738.9465730241081</v>
      </c>
      <c r="AH17" s="25">
        <v>6322.0884191198784</v>
      </c>
      <c r="AI17" s="25">
        <v>5910.6629149311211</v>
      </c>
      <c r="AJ17" s="25">
        <v>5615.3692779043631</v>
      </c>
      <c r="AK17" s="25">
        <v>5453.3057198727256</v>
      </c>
      <c r="AL17" s="25">
        <v>5202.9605511358586</v>
      </c>
      <c r="AM17" s="25">
        <v>4914.9510472679158</v>
      </c>
      <c r="AN17" s="25">
        <v>3023.7347088298407</v>
      </c>
    </row>
    <row r="18" spans="1:40" ht="15.75" thickBot="1" x14ac:dyDescent="0.3">
      <c r="A18" s="27" t="s">
        <v>68</v>
      </c>
      <c r="B18" s="25">
        <v>0</v>
      </c>
      <c r="C18" s="25">
        <v>0</v>
      </c>
      <c r="D18" s="25">
        <v>24653.372906794932</v>
      </c>
      <c r="E18" s="25">
        <v>21232.530165177839</v>
      </c>
      <c r="F18" s="25">
        <v>22055.962840386786</v>
      </c>
      <c r="G18" s="25">
        <v>22541.08127964097</v>
      </c>
      <c r="H18" s="25">
        <v>24280.540036471062</v>
      </c>
      <c r="I18" s="25">
        <v>26614.20175950231</v>
      </c>
      <c r="J18" s="25">
        <v>27928.074455347109</v>
      </c>
      <c r="K18" s="25">
        <v>29060.603257030885</v>
      </c>
      <c r="L18" s="25">
        <v>30606.470532203432</v>
      </c>
      <c r="M18" s="25">
        <v>32787.440049419005</v>
      </c>
      <c r="N18" s="25">
        <v>34292.772193754005</v>
      </c>
      <c r="O18" s="25">
        <v>35375.193552781675</v>
      </c>
      <c r="P18" s="25">
        <v>23704.442019363632</v>
      </c>
      <c r="Q18" s="25">
        <v>20415.270645832279</v>
      </c>
      <c r="R18" s="25">
        <v>18463.198238601402</v>
      </c>
      <c r="S18" s="25">
        <v>16507.680093316882</v>
      </c>
      <c r="T18" s="25">
        <v>15598.089363938456</v>
      </c>
      <c r="U18" s="25">
        <v>15130.930526892284</v>
      </c>
      <c r="V18" s="25">
        <v>14194.960535448501</v>
      </c>
      <c r="W18" s="25">
        <v>13271.188451278656</v>
      </c>
      <c r="X18" s="25">
        <v>12608.166796711632</v>
      </c>
      <c r="Y18" s="25">
        <v>12244.286120266786</v>
      </c>
      <c r="Z18" s="25">
        <v>11682.187086708072</v>
      </c>
      <c r="AA18" s="25">
        <v>11035.520467988321</v>
      </c>
      <c r="AB18" s="25">
        <v>6789.1797798488806</v>
      </c>
      <c r="AC18" s="25">
        <v>5847.1295192523512</v>
      </c>
      <c r="AD18" s="25">
        <v>5288.0372400438064</v>
      </c>
      <c r="AE18" s="25">
        <v>4727.9580683742906</v>
      </c>
      <c r="AF18" s="25">
        <v>4467.4425505321296</v>
      </c>
      <c r="AG18" s="25">
        <v>4333.6437744267578</v>
      </c>
      <c r="AH18" s="25">
        <v>4065.5729826627235</v>
      </c>
      <c r="AI18" s="25">
        <v>3800.9957886536176</v>
      </c>
      <c r="AJ18" s="25">
        <v>3611.1000211383425</v>
      </c>
      <c r="AK18" s="25">
        <v>3506.8811017991311</v>
      </c>
      <c r="AL18" s="25">
        <v>3345.8905418951244</v>
      </c>
      <c r="AM18" s="25">
        <v>3160.679013670625</v>
      </c>
      <c r="AN18" s="25">
        <v>1944.4862716218579</v>
      </c>
    </row>
    <row r="19" spans="1:40" x14ac:dyDescent="0.25">
      <c r="A19" s="28" t="s">
        <v>85</v>
      </c>
      <c r="B19" s="29">
        <v>550129.15638437169</v>
      </c>
      <c r="C19" s="29">
        <v>807650.48691686161</v>
      </c>
      <c r="D19" s="29">
        <v>740428.84787719266</v>
      </c>
      <c r="E19" s="29">
        <v>661574.12545225408</v>
      </c>
      <c r="F19" s="29">
        <v>640081.62539472792</v>
      </c>
      <c r="G19" s="29">
        <v>617466.69401575113</v>
      </c>
      <c r="H19" s="29">
        <v>633858.82808051491</v>
      </c>
      <c r="I19" s="29">
        <v>665459.84547037771</v>
      </c>
      <c r="J19" s="29">
        <v>674385.34712975763</v>
      </c>
      <c r="K19" s="29">
        <v>680425.65911334241</v>
      </c>
      <c r="L19" s="29">
        <v>697242.57569502585</v>
      </c>
      <c r="M19" s="29">
        <v>729038.07556025824</v>
      </c>
      <c r="N19" s="29">
        <v>745143.92917113123</v>
      </c>
      <c r="O19" s="29">
        <v>754107.55340796837</v>
      </c>
      <c r="P19" s="29">
        <v>497361.45852092601</v>
      </c>
      <c r="Q19" s="29">
        <v>428348.77852076001</v>
      </c>
      <c r="R19" s="29">
        <v>387390.81887734338</v>
      </c>
      <c r="S19" s="29">
        <v>346360.56150581996</v>
      </c>
      <c r="T19" s="29">
        <v>327275.7262057013</v>
      </c>
      <c r="U19" s="29">
        <v>317473.90086155594</v>
      </c>
      <c r="V19" s="29">
        <v>297835.58160915464</v>
      </c>
      <c r="W19" s="29">
        <v>278453.19620019553</v>
      </c>
      <c r="X19" s="29">
        <v>264541.81972159975</v>
      </c>
      <c r="Y19" s="29">
        <v>256906.95433154545</v>
      </c>
      <c r="Z19" s="29">
        <v>245113.11438645859</v>
      </c>
      <c r="AA19" s="29">
        <v>231544.89572092236</v>
      </c>
      <c r="AB19" s="29">
        <v>142449.0968700333</v>
      </c>
      <c r="AC19" s="29">
        <v>122683.20272970431</v>
      </c>
      <c r="AD19" s="29">
        <v>110952.44985191878</v>
      </c>
      <c r="AE19" s="29">
        <v>99200.990210675533</v>
      </c>
      <c r="AF19" s="29">
        <v>93734.910147897914</v>
      </c>
      <c r="AG19" s="29">
        <v>90927.573262358812</v>
      </c>
      <c r="AH19" s="29">
        <v>85302.97008166775</v>
      </c>
      <c r="AI19" s="29">
        <v>79751.668810950228</v>
      </c>
      <c r="AJ19" s="29">
        <v>75767.317024850534</v>
      </c>
      <c r="AK19" s="29">
        <v>73580.618275068424</v>
      </c>
      <c r="AL19" s="29">
        <v>70202.749282558521</v>
      </c>
      <c r="AM19" s="29">
        <v>66316.68118876504</v>
      </c>
      <c r="AN19" s="29">
        <v>40798.788992280512</v>
      </c>
    </row>
    <row r="21" spans="1:40" x14ac:dyDescent="0.25">
      <c r="A21" s="26" t="s">
        <v>86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</row>
    <row r="22" spans="1:40" x14ac:dyDescent="0.25">
      <c r="A22" s="27" t="s">
        <v>57</v>
      </c>
      <c r="B22" s="25">
        <v>15846.252820516409</v>
      </c>
      <c r="C22" s="25">
        <v>14254.184193776777</v>
      </c>
      <c r="D22" s="25">
        <v>64656.185527366724</v>
      </c>
      <c r="E22" s="25">
        <v>58163.86700884797</v>
      </c>
      <c r="F22" s="25">
        <v>52323.461364590272</v>
      </c>
      <c r="G22" s="25">
        <v>62362.48789679035</v>
      </c>
      <c r="H22" s="25">
        <v>56100.486330646869</v>
      </c>
      <c r="I22" s="25">
        <v>50467.270833450486</v>
      </c>
      <c r="J22" s="25">
        <v>60692.682938212951</v>
      </c>
      <c r="K22" s="25">
        <v>54598.351418894272</v>
      </c>
      <c r="L22" s="25">
        <v>49115.969723991358</v>
      </c>
      <c r="M22" s="25">
        <v>59477.069963546783</v>
      </c>
      <c r="N22" s="25">
        <v>53504.801732719447</v>
      </c>
      <c r="O22" s="25">
        <v>48132.226591057573</v>
      </c>
      <c r="P22" s="25">
        <v>58592.107383584356</v>
      </c>
      <c r="Q22" s="25">
        <v>52708.700858705546</v>
      </c>
      <c r="R22" s="25">
        <v>47416.064556689285</v>
      </c>
      <c r="S22" s="25">
        <v>42654.877494913482</v>
      </c>
      <c r="T22" s="25">
        <v>38371.775285795979</v>
      </c>
      <c r="U22" s="25">
        <v>34518.752017496787</v>
      </c>
      <c r="V22" s="25">
        <v>31052.622193545227</v>
      </c>
      <c r="W22" s="25">
        <v>27934.536700698012</v>
      </c>
      <c r="X22" s="25">
        <v>25129.547379894047</v>
      </c>
      <c r="Y22" s="25">
        <v>22606.215319925475</v>
      </c>
      <c r="Z22" s="25">
        <v>20336.258483497921</v>
      </c>
      <c r="AA22" s="25">
        <v>18294.234716198593</v>
      </c>
      <c r="AB22" s="25">
        <v>16457.256585469975</v>
      </c>
      <c r="AC22" s="25">
        <v>14804.734853444239</v>
      </c>
      <c r="AD22" s="25">
        <v>13318.147708427881</v>
      </c>
      <c r="AE22" s="25">
        <v>11980.833168534455</v>
      </c>
      <c r="AF22" s="25">
        <v>10777.802330681563</v>
      </c>
      <c r="AG22" s="25">
        <v>9695.5713718075458</v>
      </c>
      <c r="AH22" s="25">
        <v>8722.0104193420884</v>
      </c>
      <c r="AI22" s="25">
        <v>7846.2075970391807</v>
      </c>
      <c r="AJ22" s="25">
        <v>7058.3467223694424</v>
      </c>
      <c r="AK22" s="25">
        <v>6349.5972846784553</v>
      </c>
      <c r="AL22" s="25">
        <v>5712.0154709631097</v>
      </c>
      <c r="AM22" s="25">
        <v>5138.4551299420182</v>
      </c>
      <c r="AN22" s="25">
        <v>4622.4876764865412</v>
      </c>
    </row>
    <row r="23" spans="1:40" x14ac:dyDescent="0.25">
      <c r="A23" s="27" t="s">
        <v>58</v>
      </c>
      <c r="B23" s="25">
        <v>2712.9026493788397</v>
      </c>
      <c r="C23" s="25">
        <v>2441.3916702001866</v>
      </c>
      <c r="D23" s="25">
        <v>29953.902245397785</v>
      </c>
      <c r="E23" s="25">
        <v>26946.142467064063</v>
      </c>
      <c r="F23" s="25">
        <v>24240.400729987454</v>
      </c>
      <c r="G23" s="25">
        <v>21806.350510786058</v>
      </c>
      <c r="H23" s="25">
        <v>19616.71046184497</v>
      </c>
      <c r="I23" s="25">
        <v>17646.938636225124</v>
      </c>
      <c r="J23" s="25">
        <v>35665.87245035197</v>
      </c>
      <c r="K23" s="25">
        <v>32084.556876290782</v>
      </c>
      <c r="L23" s="25">
        <v>28862.851774645969</v>
      </c>
      <c r="M23" s="25">
        <v>25964.647595952476</v>
      </c>
      <c r="N23" s="25">
        <v>23357.460657238538</v>
      </c>
      <c r="O23" s="25">
        <v>21012.069058063895</v>
      </c>
      <c r="P23" s="25">
        <v>18902.18515530377</v>
      </c>
      <c r="Q23" s="25">
        <v>17004.160925706954</v>
      </c>
      <c r="R23" s="25">
        <v>15296.722913869506</v>
      </c>
      <c r="S23" s="25">
        <v>13760.733794865104</v>
      </c>
      <c r="T23" s="25">
        <v>12378.977879075803</v>
      </c>
      <c r="U23" s="25">
        <v>11135.968155116125</v>
      </c>
      <c r="V23" s="25">
        <v>10017.772708146953</v>
      </c>
      <c r="W23" s="25">
        <v>9011.8585680391097</v>
      </c>
      <c r="X23" s="25">
        <v>8106.9512372039517</v>
      </c>
      <c r="Y23" s="25">
        <v>7292.9083236492997</v>
      </c>
      <c r="Z23" s="25">
        <v>6560.605862913394</v>
      </c>
      <c r="AA23" s="25">
        <v>5901.8360547491466</v>
      </c>
      <c r="AB23" s="25">
        <v>5309.2152683699151</v>
      </c>
      <c r="AC23" s="25">
        <v>4776.1012851602045</v>
      </c>
      <c r="AD23" s="25">
        <v>4296.5188512901732</v>
      </c>
      <c r="AE23" s="25">
        <v>3865.0927058119591</v>
      </c>
      <c r="AF23" s="25">
        <v>3476.9873336026203</v>
      </c>
      <c r="AG23" s="25">
        <v>3127.852767891985</v>
      </c>
      <c r="AH23" s="25">
        <v>2813.775834918727</v>
      </c>
      <c r="AI23" s="25">
        <v>2531.2362942544969</v>
      </c>
      <c r="AJ23" s="25">
        <v>2277.0673832076259</v>
      </c>
      <c r="AK23" s="25">
        <v>2048.4203230797657</v>
      </c>
      <c r="AL23" s="25">
        <v>1842.7323894541123</v>
      </c>
      <c r="AM23" s="25">
        <v>1657.6981886402789</v>
      </c>
      <c r="AN23" s="25">
        <v>1491.2438183361573</v>
      </c>
    </row>
    <row r="24" spans="1:40" x14ac:dyDescent="0.25">
      <c r="A24" s="27" t="s">
        <v>59</v>
      </c>
      <c r="B24" s="25">
        <v>0</v>
      </c>
      <c r="C24" s="25">
        <v>0</v>
      </c>
      <c r="D24" s="25">
        <v>7449.4803362069997</v>
      </c>
      <c r="E24" s="25">
        <v>6701.4560173330219</v>
      </c>
      <c r="F24" s="25">
        <v>6028.5430292329938</v>
      </c>
      <c r="G24" s="25">
        <v>5423.1992213801441</v>
      </c>
      <c r="H24" s="25">
        <v>4878.6397728540633</v>
      </c>
      <c r="I24" s="25">
        <v>4388.7611466385379</v>
      </c>
      <c r="J24" s="25">
        <v>3948.0726798928963</v>
      </c>
      <c r="K24" s="25">
        <v>9604.056695662226</v>
      </c>
      <c r="L24" s="25">
        <v>8639.6850020713591</v>
      </c>
      <c r="M24" s="25">
        <v>7772.1487180235627</v>
      </c>
      <c r="N24" s="25">
        <v>6991.7243140916526</v>
      </c>
      <c r="O24" s="25">
        <v>6289.66462915181</v>
      </c>
      <c r="P24" s="25">
        <v>5658.100830359027</v>
      </c>
      <c r="Q24" s="25">
        <v>5089.9542176109253</v>
      </c>
      <c r="R24" s="25">
        <v>4578.8568839858081</v>
      </c>
      <c r="S24" s="25">
        <v>4119.0803429004145</v>
      </c>
      <c r="T24" s="25">
        <v>3705.4713220255312</v>
      </c>
      <c r="U24" s="25">
        <v>3333.3940043241337</v>
      </c>
      <c r="V24" s="25">
        <v>2998.6780688374529</v>
      </c>
      <c r="W24" s="25">
        <v>2697.5719488491468</v>
      </c>
      <c r="X24" s="25">
        <v>2426.7007835352388</v>
      </c>
      <c r="Y24" s="25">
        <v>2183.0285918130517</v>
      </c>
      <c r="Z24" s="25">
        <v>1963.8242444256716</v>
      </c>
      <c r="AA24" s="25">
        <v>1766.6308528698962</v>
      </c>
      <c r="AB24" s="25">
        <v>1589.2382320723214</v>
      </c>
      <c r="AC24" s="25">
        <v>1429.6581281694403</v>
      </c>
      <c r="AD24" s="25">
        <v>1286.1019337394944</v>
      </c>
      <c r="AE24" s="25">
        <v>1156.9606407137014</v>
      </c>
      <c r="AF24" s="25">
        <v>1040.7868062748666</v>
      </c>
      <c r="AG24" s="25">
        <v>936.27832961336833</v>
      </c>
      <c r="AH24" s="25">
        <v>842.26385770698266</v>
      </c>
      <c r="AI24" s="25">
        <v>757.68965654945271</v>
      </c>
      <c r="AJ24" s="25">
        <v>681.60780067776636</v>
      </c>
      <c r="AK24" s="25">
        <v>613.16554862387648</v>
      </c>
      <c r="AL24" s="25">
        <v>551.59578520868797</v>
      </c>
      <c r="AM24" s="25">
        <v>496.20842355352988</v>
      </c>
      <c r="AN24" s="25">
        <v>446.38267044104521</v>
      </c>
    </row>
    <row r="25" spans="1:40" x14ac:dyDescent="0.25">
      <c r="A25" s="27" t="s">
        <v>60</v>
      </c>
      <c r="B25" s="25">
        <v>18541.226700048541</v>
      </c>
      <c r="C25" s="25">
        <v>16680.346961901221</v>
      </c>
      <c r="D25" s="25">
        <v>19844.302792205141</v>
      </c>
      <c r="E25" s="25">
        <v>17851.677748613678</v>
      </c>
      <c r="F25" s="25">
        <v>16059.138069870987</v>
      </c>
      <c r="G25" s="25">
        <v>14446.592593640522</v>
      </c>
      <c r="H25" s="25">
        <v>12995.967570525148</v>
      </c>
      <c r="I25" s="25">
        <v>11691.004089676482</v>
      </c>
      <c r="J25" s="25">
        <v>10517.075845496989</v>
      </c>
      <c r="K25" s="25">
        <v>9461.0252029256644</v>
      </c>
      <c r="L25" s="25">
        <v>8511.0157238924749</v>
      </c>
      <c r="M25" s="25">
        <v>7656.3995020269986</v>
      </c>
      <c r="N25" s="25">
        <v>6887.5978186807379</v>
      </c>
      <c r="O25" s="25">
        <v>6195.9937826306468</v>
      </c>
      <c r="P25" s="25">
        <v>5573.8357501470637</v>
      </c>
      <c r="Q25" s="25">
        <v>5014.1504429378265</v>
      </c>
      <c r="R25" s="25">
        <v>4510.6647901761817</v>
      </c>
      <c r="S25" s="25">
        <v>4057.7356186014658</v>
      </c>
      <c r="T25" s="25">
        <v>3650.2864026444108</v>
      </c>
      <c r="U25" s="25">
        <v>3283.7503656591384</v>
      </c>
      <c r="V25" s="25">
        <v>2954.0192945284743</v>
      </c>
      <c r="W25" s="25">
        <v>2657.3974939458935</v>
      </c>
      <c r="X25" s="25">
        <v>2390.5603642839869</v>
      </c>
      <c r="Y25" s="25">
        <v>2150.5171387814762</v>
      </c>
      <c r="Z25" s="25">
        <v>1934.5773623993173</v>
      </c>
      <c r="AA25" s="25">
        <v>1740.3207366338506</v>
      </c>
      <c r="AB25" s="25">
        <v>1565.5699923013103</v>
      </c>
      <c r="AC25" s="25">
        <v>1408.3664862461485</v>
      </c>
      <c r="AD25" s="25">
        <v>1266.9482484559389</v>
      </c>
      <c r="AE25" s="25">
        <v>1139.7302335303004</v>
      </c>
      <c r="AF25" s="25">
        <v>1025.2865551581433</v>
      </c>
      <c r="AG25" s="25">
        <v>922.33450448351675</v>
      </c>
      <c r="AH25" s="25">
        <v>829.72017323453508</v>
      </c>
      <c r="AI25" s="25">
        <v>746.4055204763838</v>
      </c>
      <c r="AJ25" s="25">
        <v>671.45673802984811</v>
      </c>
      <c r="AK25" s="25">
        <v>604.03378415252371</v>
      </c>
      <c r="AL25" s="25">
        <v>543.38096817400424</v>
      </c>
      <c r="AM25" s="25">
        <v>488.81848055565348</v>
      </c>
      <c r="AN25" s="25">
        <v>439.7347734420872</v>
      </c>
    </row>
    <row r="26" spans="1:40" x14ac:dyDescent="0.25">
      <c r="A26" s="27" t="s">
        <v>61</v>
      </c>
      <c r="B26" s="25">
        <v>0</v>
      </c>
      <c r="C26" s="25">
        <v>0</v>
      </c>
      <c r="D26" s="25">
        <v>4005.8611202910001</v>
      </c>
      <c r="E26" s="25">
        <v>3603.6207758946925</v>
      </c>
      <c r="F26" s="25">
        <v>3241.7705722949554</v>
      </c>
      <c r="G26" s="25">
        <v>2916.2548161823188</v>
      </c>
      <c r="H26" s="25">
        <v>2623.4250583889798</v>
      </c>
      <c r="I26" s="25">
        <v>2359.999201301945</v>
      </c>
      <c r="J26" s="25">
        <v>2123.0247124215753</v>
      </c>
      <c r="K26" s="25">
        <v>5379.5527720343489</v>
      </c>
      <c r="L26" s="25">
        <v>4839.375992375044</v>
      </c>
      <c r="M26" s="25">
        <v>4353.4399583033601</v>
      </c>
      <c r="N26" s="25">
        <v>3916.2981963819229</v>
      </c>
      <c r="O26" s="25">
        <v>3523.0511296546401</v>
      </c>
      <c r="P26" s="25">
        <v>3169.291162156032</v>
      </c>
      <c r="Q26" s="25">
        <v>2851.0532776471427</v>
      </c>
      <c r="R26" s="25">
        <v>2564.7705988782641</v>
      </c>
      <c r="S26" s="25">
        <v>2307.2344092773192</v>
      </c>
      <c r="T26" s="25">
        <v>2075.5581889785731</v>
      </c>
      <c r="U26" s="25">
        <v>1867.1452620999025</v>
      </c>
      <c r="V26" s="25">
        <v>1679.6596926524924</v>
      </c>
      <c r="W26" s="25">
        <v>1511.0001028781833</v>
      </c>
      <c r="X26" s="25">
        <v>1359.276120564881</v>
      </c>
      <c r="Y26" s="25">
        <v>1222.7871913565773</v>
      </c>
      <c r="Z26" s="25">
        <v>1100.0035185818872</v>
      </c>
      <c r="AA26" s="25">
        <v>989.54891697068956</v>
      </c>
      <c r="AB26" s="25">
        <v>890.18538807971083</v>
      </c>
      <c r="AC26" s="25">
        <v>800.79924454517607</v>
      </c>
      <c r="AD26" s="25">
        <v>720.38862764022576</v>
      </c>
      <c r="AE26" s="25">
        <v>648.05227823125324</v>
      </c>
      <c r="AF26" s="25">
        <v>582.97943527567554</v>
      </c>
      <c r="AG26" s="25">
        <v>524.44074864137258</v>
      </c>
      <c r="AH26" s="25">
        <v>471.7801043967616</v>
      </c>
      <c r="AI26" s="25">
        <v>424.40727094763452</v>
      </c>
      <c r="AJ26" s="25">
        <v>381.79128359711143</v>
      </c>
      <c r="AK26" s="25">
        <v>343.454493381465</v>
      </c>
      <c r="AL26" s="25">
        <v>308.96721347991314</v>
      </c>
      <c r="AM26" s="25">
        <v>277.94290319421367</v>
      </c>
      <c r="AN26" s="25">
        <v>250.03383551908954</v>
      </c>
    </row>
    <row r="27" spans="1:40" ht="15.75" thickBot="1" x14ac:dyDescent="0.3">
      <c r="A27" s="27" t="s">
        <v>62</v>
      </c>
      <c r="B27" s="25">
        <v>106293.58621683539</v>
      </c>
      <c r="C27" s="25">
        <v>160737.36454284994</v>
      </c>
      <c r="D27" s="25">
        <v>209013.71990595027</v>
      </c>
      <c r="E27" s="25">
        <v>188026.03507267893</v>
      </c>
      <c r="F27" s="25">
        <v>169145.78565014969</v>
      </c>
      <c r="G27" s="25">
        <v>152161.35782551314</v>
      </c>
      <c r="H27" s="25">
        <v>136882.3865537637</v>
      </c>
      <c r="I27" s="25">
        <v>123137.62190621279</v>
      </c>
      <c r="J27" s="25">
        <v>110773.00966521248</v>
      </c>
      <c r="K27" s="25">
        <v>99649.964652030947</v>
      </c>
      <c r="L27" s="25">
        <v>89643.817434974902</v>
      </c>
      <c r="M27" s="25">
        <v>80642.417008136181</v>
      </c>
      <c r="N27" s="25">
        <v>72544.873779291796</v>
      </c>
      <c r="O27" s="25">
        <v>65260.428778100839</v>
      </c>
      <c r="P27" s="25">
        <v>58707.436410445553</v>
      </c>
      <c r="Q27" s="25">
        <v>52812.449357412996</v>
      </c>
      <c r="R27" s="25">
        <v>47509.395362272204</v>
      </c>
      <c r="S27" s="25">
        <v>42738.836678701948</v>
      </c>
      <c r="T27" s="25">
        <v>38447.303880008774</v>
      </c>
      <c r="U27" s="25">
        <v>34586.696562528734</v>
      </c>
      <c r="V27" s="25">
        <v>31113.744226170274</v>
      </c>
      <c r="W27" s="25">
        <v>27989.521289533819</v>
      </c>
      <c r="X27" s="25">
        <v>25179.010803795361</v>
      </c>
      <c r="Y27" s="25">
        <v>22650.711975367365</v>
      </c>
      <c r="Z27" s="25">
        <v>20376.287098368266</v>
      </c>
      <c r="AA27" s="25">
        <v>18330.243939645308</v>
      </c>
      <c r="AB27" s="25">
        <v>16489.650016455169</v>
      </c>
      <c r="AC27" s="25">
        <v>14833.875564366406</v>
      </c>
      <c r="AD27" s="25">
        <v>13344.362314513834</v>
      </c>
      <c r="AE27" s="25">
        <v>12004.415488611585</v>
      </c>
      <c r="AF27" s="25">
        <v>10799.016680361157</v>
      </c>
      <c r="AG27" s="25">
        <v>9714.655525989836</v>
      </c>
      <c r="AH27" s="25">
        <v>8739.1782772474289</v>
      </c>
      <c r="AI27" s="25">
        <v>7861.6515796355616</v>
      </c>
      <c r="AJ27" s="25">
        <v>7072.2399290672402</v>
      </c>
      <c r="AK27" s="25">
        <v>6362.0954334650878</v>
      </c>
      <c r="AL27" s="25">
        <v>5723.258643723043</v>
      </c>
      <c r="AM27" s="25">
        <v>5148.569342524037</v>
      </c>
      <c r="AN27" s="25">
        <v>4631.5862911159302</v>
      </c>
    </row>
    <row r="28" spans="1:40" x14ac:dyDescent="0.25">
      <c r="A28" s="28" t="s">
        <v>87</v>
      </c>
      <c r="B28" s="29">
        <v>143393.96838677919</v>
      </c>
      <c r="C28" s="29">
        <v>194113.28736872814</v>
      </c>
      <c r="D28" s="29">
        <v>334923.45192741789</v>
      </c>
      <c r="E28" s="29">
        <v>301292.79909043235</v>
      </c>
      <c r="F28" s="29">
        <v>271039.09941612638</v>
      </c>
      <c r="G28" s="29">
        <v>259116.24286429252</v>
      </c>
      <c r="H28" s="29">
        <v>233097.61574802373</v>
      </c>
      <c r="I28" s="29">
        <v>209691.59581350538</v>
      </c>
      <c r="J28" s="29">
        <v>223719.73829158884</v>
      </c>
      <c r="K28" s="29">
        <v>210777.50761783824</v>
      </c>
      <c r="L28" s="29">
        <v>189612.71565195109</v>
      </c>
      <c r="M28" s="29">
        <v>185866.12274598936</v>
      </c>
      <c r="N28" s="29">
        <v>167202.75649840408</v>
      </c>
      <c r="O28" s="29">
        <v>150413.4339686594</v>
      </c>
      <c r="P28" s="29">
        <v>150602.95669199579</v>
      </c>
      <c r="Q28" s="29">
        <v>135480.46908002137</v>
      </c>
      <c r="R28" s="29">
        <v>121876.47510587124</v>
      </c>
      <c r="S28" s="29">
        <v>109638.49833925974</v>
      </c>
      <c r="T28" s="29">
        <v>98629.372958529071</v>
      </c>
      <c r="U28" s="29">
        <v>88725.706367224819</v>
      </c>
      <c r="V28" s="29">
        <v>79816.496183880881</v>
      </c>
      <c r="W28" s="29">
        <v>71801.886103944154</v>
      </c>
      <c r="X28" s="29">
        <v>64592.046689277464</v>
      </c>
      <c r="Y28" s="29">
        <v>58106.168540893239</v>
      </c>
      <c r="Z28" s="29">
        <v>52271.556570186454</v>
      </c>
      <c r="AA28" s="29">
        <v>47022.815217067488</v>
      </c>
      <c r="AB28" s="29">
        <v>42301.115482748399</v>
      </c>
      <c r="AC28" s="29">
        <v>38053.535561931611</v>
      </c>
      <c r="AD28" s="29">
        <v>34232.467684067546</v>
      </c>
      <c r="AE28" s="29">
        <v>30795.084515433256</v>
      </c>
      <c r="AF28" s="29">
        <v>27702.859141354027</v>
      </c>
      <c r="AG28" s="29">
        <v>24921.133248427624</v>
      </c>
      <c r="AH28" s="29">
        <v>22418.728666846524</v>
      </c>
      <c r="AI28" s="29">
        <v>20167.597918902713</v>
      </c>
      <c r="AJ28" s="29">
        <v>18142.509856949036</v>
      </c>
      <c r="AK28" s="29">
        <v>16320.766867381175</v>
      </c>
      <c r="AL28" s="29">
        <v>14681.95047100287</v>
      </c>
      <c r="AM28" s="29">
        <v>13207.692468409732</v>
      </c>
      <c r="AN28" s="29">
        <v>11881.469065340851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8FF08-80CD-4C8F-AC83-383FADE37078}">
  <dimension ref="A1:AN10"/>
  <sheetViews>
    <sheetView tabSelected="1" zoomScaleNormal="10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32.28515625" bestFit="1" customWidth="1"/>
  </cols>
  <sheetData>
    <row r="1" spans="1:40" x14ac:dyDescent="0.25">
      <c r="A1" s="53" t="s">
        <v>100</v>
      </c>
    </row>
    <row r="2" spans="1:40" x14ac:dyDescent="0.25">
      <c r="A2" s="53" t="s">
        <v>96</v>
      </c>
    </row>
    <row r="6" spans="1:40" ht="15.75" thickBot="1" x14ac:dyDescent="0.3"/>
    <row r="7" spans="1:40" ht="26.25" thickBot="1" x14ac:dyDescent="0.3">
      <c r="A7" s="14" t="s">
        <v>73</v>
      </c>
      <c r="B7" s="14" t="s">
        <v>7</v>
      </c>
      <c r="C7" s="14" t="s">
        <v>8</v>
      </c>
      <c r="D7" s="14" t="s">
        <v>9</v>
      </c>
      <c r="E7" s="14" t="s">
        <v>10</v>
      </c>
      <c r="F7" s="14" t="s">
        <v>11</v>
      </c>
      <c r="G7" s="14" t="s">
        <v>12</v>
      </c>
      <c r="H7" s="14" t="s">
        <v>13</v>
      </c>
      <c r="I7" s="14" t="s">
        <v>14</v>
      </c>
      <c r="J7" s="14" t="s">
        <v>15</v>
      </c>
      <c r="K7" s="14" t="s">
        <v>16</v>
      </c>
      <c r="L7" s="14" t="s">
        <v>17</v>
      </c>
      <c r="M7" s="14" t="s">
        <v>18</v>
      </c>
      <c r="N7" s="14" t="s">
        <v>19</v>
      </c>
      <c r="O7" s="14" t="s">
        <v>20</v>
      </c>
      <c r="P7" s="14" t="s">
        <v>21</v>
      </c>
      <c r="Q7" s="14" t="s">
        <v>22</v>
      </c>
      <c r="R7" s="14" t="s">
        <v>23</v>
      </c>
      <c r="S7" s="14" t="s">
        <v>24</v>
      </c>
      <c r="T7" s="14" t="s">
        <v>25</v>
      </c>
      <c r="U7" s="14" t="s">
        <v>26</v>
      </c>
      <c r="V7" s="14" t="s">
        <v>27</v>
      </c>
      <c r="W7" s="14" t="s">
        <v>28</v>
      </c>
      <c r="X7" s="14" t="s">
        <v>29</v>
      </c>
      <c r="Y7" s="14" t="s">
        <v>30</v>
      </c>
      <c r="Z7" s="14" t="s">
        <v>31</v>
      </c>
      <c r="AA7" s="14" t="s">
        <v>32</v>
      </c>
      <c r="AB7" s="14" t="s">
        <v>33</v>
      </c>
      <c r="AC7" s="14" t="s">
        <v>34</v>
      </c>
      <c r="AD7" s="14" t="s">
        <v>35</v>
      </c>
      <c r="AE7" s="14" t="s">
        <v>36</v>
      </c>
      <c r="AF7" s="14" t="s">
        <v>37</v>
      </c>
      <c r="AG7" s="14" t="s">
        <v>38</v>
      </c>
      <c r="AH7" s="14" t="s">
        <v>39</v>
      </c>
      <c r="AI7" s="14" t="s">
        <v>40</v>
      </c>
      <c r="AJ7" s="14" t="s">
        <v>41</v>
      </c>
      <c r="AK7" s="14" t="s">
        <v>42</v>
      </c>
      <c r="AL7" s="14" t="s">
        <v>43</v>
      </c>
      <c r="AM7" s="14" t="s">
        <v>44</v>
      </c>
      <c r="AN7" s="14" t="s">
        <v>45</v>
      </c>
    </row>
    <row r="8" spans="1:40" x14ac:dyDescent="0.25">
      <c r="A8" s="15" t="s">
        <v>46</v>
      </c>
      <c r="B8" s="16">
        <v>0.2</v>
      </c>
      <c r="C8" s="16">
        <v>0.2</v>
      </c>
      <c r="D8" s="16">
        <v>0.2</v>
      </c>
      <c r="E8" s="16">
        <v>0.2</v>
      </c>
      <c r="F8" s="16">
        <v>0.2</v>
      </c>
      <c r="G8" s="16">
        <v>0.2</v>
      </c>
      <c r="H8" s="16">
        <v>0.2</v>
      </c>
      <c r="I8" s="16">
        <v>0.2</v>
      </c>
      <c r="J8" s="16">
        <v>0.2</v>
      </c>
      <c r="K8" s="16">
        <v>0.2</v>
      </c>
      <c r="L8" s="16">
        <v>0.2</v>
      </c>
      <c r="M8" s="16">
        <v>0.2</v>
      </c>
      <c r="N8" s="16">
        <v>0.2</v>
      </c>
      <c r="O8" s="16">
        <v>0.2</v>
      </c>
      <c r="P8" s="16">
        <v>0.2</v>
      </c>
      <c r="Q8" s="16">
        <v>0.2</v>
      </c>
      <c r="R8" s="16">
        <v>0.2</v>
      </c>
      <c r="S8" s="16">
        <v>0.2</v>
      </c>
      <c r="T8" s="16">
        <v>0.2</v>
      </c>
      <c r="U8" s="16">
        <v>0.2</v>
      </c>
      <c r="V8" s="16">
        <v>0.2</v>
      </c>
      <c r="W8" s="16">
        <v>0.2</v>
      </c>
      <c r="X8" s="16">
        <v>0.2</v>
      </c>
      <c r="Y8" s="16">
        <v>0.2</v>
      </c>
      <c r="Z8" s="16">
        <v>0.2</v>
      </c>
      <c r="AA8" s="16">
        <v>0.2</v>
      </c>
      <c r="AB8" s="16">
        <v>0.2</v>
      </c>
      <c r="AC8" s="16">
        <v>0.2</v>
      </c>
      <c r="AD8" s="16">
        <v>0.2</v>
      </c>
      <c r="AE8" s="16">
        <v>0.2</v>
      </c>
      <c r="AF8" s="16">
        <v>0.2</v>
      </c>
      <c r="AG8" s="16">
        <v>0.2</v>
      </c>
      <c r="AH8" s="16">
        <v>0.2</v>
      </c>
      <c r="AI8" s="16">
        <v>0.2</v>
      </c>
      <c r="AJ8" s="16">
        <v>0.2</v>
      </c>
      <c r="AK8" s="16">
        <v>0.2</v>
      </c>
      <c r="AL8" s="16">
        <v>0.2</v>
      </c>
      <c r="AM8" s="16">
        <v>0.2</v>
      </c>
      <c r="AN8" s="16">
        <v>0.2</v>
      </c>
    </row>
    <row r="9" spans="1:40" x14ac:dyDescent="0.25">
      <c r="A9" s="15" t="s">
        <v>64</v>
      </c>
      <c r="B9" s="16">
        <v>0.2</v>
      </c>
      <c r="C9" s="16">
        <v>0.2</v>
      </c>
      <c r="D9" s="16">
        <v>0.2</v>
      </c>
      <c r="E9" s="16">
        <v>0.2</v>
      </c>
      <c r="F9" s="16">
        <v>0.2</v>
      </c>
      <c r="G9" s="16">
        <v>0.2</v>
      </c>
      <c r="H9" s="16">
        <v>0.2</v>
      </c>
      <c r="I9" s="16">
        <v>0.2</v>
      </c>
      <c r="J9" s="16">
        <v>0.2</v>
      </c>
      <c r="K9" s="16">
        <v>0.2</v>
      </c>
      <c r="L9" s="16">
        <v>0.2</v>
      </c>
      <c r="M9" s="16">
        <v>0.2</v>
      </c>
      <c r="N9" s="16">
        <v>0.2</v>
      </c>
      <c r="O9" s="16">
        <v>0.2</v>
      </c>
      <c r="P9" s="16">
        <v>0.2</v>
      </c>
      <c r="Q9" s="16">
        <v>0.14285714285714299</v>
      </c>
      <c r="R9" s="16">
        <v>0.14285714285714299</v>
      </c>
      <c r="S9" s="16">
        <v>0.14285714285714299</v>
      </c>
      <c r="T9" s="16">
        <v>0.14285714285714299</v>
      </c>
      <c r="U9" s="16">
        <v>0.14285714285714299</v>
      </c>
      <c r="V9" s="16">
        <v>0.14285714285714299</v>
      </c>
      <c r="W9" s="16">
        <v>0.14285714285714299</v>
      </c>
      <c r="X9" s="16">
        <v>0.14285714285714299</v>
      </c>
      <c r="Y9" s="16">
        <v>0.14285714285714299</v>
      </c>
      <c r="Z9" s="16">
        <v>0.14285714285714299</v>
      </c>
      <c r="AA9" s="16">
        <v>0.14285714285714299</v>
      </c>
      <c r="AB9" s="16">
        <v>0.14285714285714299</v>
      </c>
      <c r="AC9" s="16">
        <v>0.14285714285714299</v>
      </c>
      <c r="AD9" s="16">
        <v>0.14285714285714299</v>
      </c>
      <c r="AE9" s="16">
        <v>0.14285714285714299</v>
      </c>
      <c r="AF9" s="16">
        <v>0.14285714285714299</v>
      </c>
      <c r="AG9" s="16">
        <v>0.14285714285714299</v>
      </c>
      <c r="AH9" s="16">
        <v>0.14285714285714299</v>
      </c>
      <c r="AI9" s="16">
        <v>0.14285714285714299</v>
      </c>
      <c r="AJ9" s="16">
        <v>0.14285714285714299</v>
      </c>
      <c r="AK9" s="16">
        <v>0.14285714285714299</v>
      </c>
      <c r="AL9" s="16">
        <v>0.14285714285714299</v>
      </c>
      <c r="AM9" s="16">
        <v>0.14285714285714299</v>
      </c>
      <c r="AN9" s="16">
        <v>0.14285714285714299</v>
      </c>
    </row>
    <row r="10" spans="1:40" x14ac:dyDescent="0.25">
      <c r="A10" s="15" t="s">
        <v>56</v>
      </c>
      <c r="B10" s="16">
        <v>0.14285700000000001</v>
      </c>
      <c r="C10" s="16">
        <v>0.14285700000000001</v>
      </c>
      <c r="D10" s="16">
        <v>0.14285700000000001</v>
      </c>
      <c r="E10" s="16">
        <v>0.14285700000000001</v>
      </c>
      <c r="F10" s="16">
        <v>0.14285700000000001</v>
      </c>
      <c r="G10" s="16">
        <v>0.14285700000000001</v>
      </c>
      <c r="H10" s="16">
        <v>0.14285700000000001</v>
      </c>
      <c r="I10" s="16">
        <v>0.14285700000000001</v>
      </c>
      <c r="J10" s="16">
        <v>0.14285700000000001</v>
      </c>
      <c r="K10" s="16">
        <v>0.14285700000000001</v>
      </c>
      <c r="L10" s="16">
        <v>0.14285700000000001</v>
      </c>
      <c r="M10" s="16">
        <v>0.14285700000000001</v>
      </c>
      <c r="N10" s="16">
        <v>0.14285700000000001</v>
      </c>
      <c r="O10" s="16">
        <v>0.14285700000000001</v>
      </c>
      <c r="P10" s="16">
        <v>0.14285700000000001</v>
      </c>
      <c r="Q10" s="16">
        <v>0.14285700000000001</v>
      </c>
      <c r="R10" s="16">
        <v>0.14285700000000001</v>
      </c>
      <c r="S10" s="16">
        <v>0.14285700000000001</v>
      </c>
      <c r="T10" s="16">
        <v>0.14285700000000001</v>
      </c>
      <c r="U10" s="16">
        <v>0.14285700000000001</v>
      </c>
      <c r="V10" s="16">
        <v>0.14285700000000001</v>
      </c>
      <c r="W10" s="16">
        <v>0.14285700000000001</v>
      </c>
      <c r="X10" s="16">
        <v>0.14285700000000001</v>
      </c>
      <c r="Y10" s="16">
        <v>0.14285700000000001</v>
      </c>
      <c r="Z10" s="16">
        <v>0.14285700000000001</v>
      </c>
      <c r="AA10" s="16">
        <v>0.14285700000000001</v>
      </c>
      <c r="AB10" s="16">
        <v>0.14285700000000001</v>
      </c>
      <c r="AC10" s="16">
        <v>0.14285700000000001</v>
      </c>
      <c r="AD10" s="16">
        <v>0.14285700000000001</v>
      </c>
      <c r="AE10" s="16">
        <v>0.14285700000000001</v>
      </c>
      <c r="AF10" s="16">
        <v>0.14285700000000001</v>
      </c>
      <c r="AG10" s="16">
        <v>0.14285700000000001</v>
      </c>
      <c r="AH10" s="16">
        <v>0.14285700000000001</v>
      </c>
      <c r="AI10" s="16">
        <v>0.14285700000000001</v>
      </c>
      <c r="AJ10" s="16">
        <v>0.14285700000000001</v>
      </c>
      <c r="AK10" s="16">
        <v>0.14285700000000001</v>
      </c>
      <c r="AL10" s="16">
        <v>0.14285700000000001</v>
      </c>
      <c r="AM10" s="16">
        <v>0.14285700000000001</v>
      </c>
      <c r="AN10" s="16">
        <v>0.14285700000000001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Pgs xmlns="C2952A52-8A0A-49DD-9489-84516BF5EFD0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 xsi:nil="true"/>
    <SRCH_DRSetNumber xmlns="8b86ae58-4ff9-4300-8876-bb89783e485c" xsi:nil="true"/>
    <SRCH_DocketId xmlns="8b86ae58-4ff9-4300-8876-bb89783e485c" xsi:nil="true"/>
    <CaseType xmlns="8b86ae58-4ff9-4300-8876-bb89783e485c" xsi:nil="true"/>
    <Sequence_x0020_Number xmlns="C2952A52-8A0A-49DD-9489-84516BF5EFD0" xsi:nil="true"/>
    <Document_x0020_Type xmlns="c85253b9-0a55-49a1-98ad-b5b6252d7079">Question</Document_x0020_Type>
    <CasePracticeArea xmlns="8b86ae58-4ff9-4300-8876-bb89783e485c" xsi:nil="true"/>
    <MB xmlns="C2952A52-8A0A-49DD-9489-84516BF5EFD0" xsi:nil="true"/>
    <SRCH_DrSiteId xmlns="8b86ae58-4ff9-4300-8876-bb89783e48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1B695E64A9C42AC39FC4338BD253D" ma:contentTypeVersion="" ma:contentTypeDescription="Create a new document." ma:contentTypeScope="" ma:versionID="736d78c158eb5ad755fab9e1e81e2fe2">
  <xsd:schema xmlns:xsd="http://www.w3.org/2001/XMLSchema" xmlns:xs="http://www.w3.org/2001/XMLSchema" xmlns:p="http://schemas.microsoft.com/office/2006/metadata/properties" xmlns:ns2="c85253b9-0a55-49a1-98ad-b5b6252d7079" xmlns:ns3="C2952A52-8A0A-49DD-9489-84516BF5EFD0" xmlns:ns4="8b86ae58-4ff9-4300-8876-bb89783e485c" xmlns:ns5="3a6ed07f-74d3-4d6b-b2d6-faf8761c8676" targetNamespace="http://schemas.microsoft.com/office/2006/metadata/properties" ma:root="true" ma:fieldsID="4a65ee71c1f91ac67c46d372be99d2a6" ns2:_="" ns3:_="" ns4:_="" ns5:_="">
    <xsd:import namespace="c85253b9-0a55-49a1-98ad-b5b6252d7079"/>
    <xsd:import namespace="C2952A52-8A0A-49DD-9489-84516BF5EFD0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52A52-8A0A-49DD-9489-84516BF5EFD0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DCE76E-EB76-40A1-AF36-371FA36C8779}">
  <ds:schemaRefs>
    <ds:schemaRef ds:uri="C2952A52-8A0A-49DD-9489-84516BF5EFD0"/>
    <ds:schemaRef ds:uri="c85253b9-0a55-49a1-98ad-b5b6252d7079"/>
    <ds:schemaRef ds:uri="http://purl.org/dc/terms/"/>
    <ds:schemaRef ds:uri="8b86ae58-4ff9-4300-8876-bb89783e485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a6ed07f-74d3-4d6b-b2d6-faf8761c867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07856D-ACF4-4E19-A1F6-2453E15060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FA9015-1020-4B70-90CA-E182F0CAE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C2952A52-8A0A-49DD-9489-84516BF5EFD0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Mapping of WBS L4 to Depr</vt:lpstr>
      <vt:lpstr>CWIP</vt:lpstr>
      <vt:lpstr>Depreciation Rates</vt:lpstr>
      <vt:lpstr>'Mapping of WBS L4 to Depr'!Print_Titles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Adams, Starr</cp:lastModifiedBy>
  <dcterms:created xsi:type="dcterms:W3CDTF">2021-03-23T15:26:46Z</dcterms:created>
  <dcterms:modified xsi:type="dcterms:W3CDTF">2021-05-07T16:31:54Z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0x0101006B71B695E64A9C42AC39FC4338BD253D</vt:lpwstr>
  </property>
</Properties>
</file>