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POD 1-59\Filing\"/>
    </mc:Choice>
  </mc:AlternateContent>
  <bookViews>
    <workbookView xWindow="0" yWindow="0" windowWidth="25200" windowHeight="11850"/>
  </bookViews>
  <sheets>
    <sheet name="LTD detail - CU R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D">#REF!</definedName>
    <definedName name="\I">#REF!</definedName>
    <definedName name="\INPUT">#REF!</definedName>
    <definedName name="\PRINTADJ">#REF!</definedName>
    <definedName name="\S">#REF!</definedName>
    <definedName name="\STORAGEINPUT">#REF!</definedName>
    <definedName name="__123Graph_X" localSheetId="0" hidden="1">'[2]BUDGET CASH 2002'!#REF!</definedName>
    <definedName name="__123Graph_X" hidden="1">'[2]BUDGET CASH 2002'!#REF!</definedName>
    <definedName name="__FDS_HYPERLINK_TOGGLE_STATE__" hidden="1">"ON"</definedName>
    <definedName name="__yr1">#REF!</definedName>
    <definedName name="__yr2">#REF!</definedName>
    <definedName name="__YR2006">#REF!</definedName>
    <definedName name="__YR2007">#REF!</definedName>
    <definedName name="__yr3">#REF!</definedName>
    <definedName name="_1">#REF!</definedName>
    <definedName name="_10O_MBORDER">#REF!</definedName>
    <definedName name="_11PRODUCTION_TILD">#REF!</definedName>
    <definedName name="_12PROJECT_1">#REF!</definedName>
    <definedName name="_13PROJECT_2">#REF!</definedName>
    <definedName name="_14PROJECT_3">#REF!</definedName>
    <definedName name="_15PROJECT_4">#REF!</definedName>
    <definedName name="_16PROJECT_5">#REF!</definedName>
    <definedName name="_17PROJECT_6">#REF!</definedName>
    <definedName name="_18RET_TAXBTO">#REF!</definedName>
    <definedName name="_19STORBASE1">#REF!</definedName>
    <definedName name="_1D_9">[3]Template!$A$1:$R$48</definedName>
    <definedName name="_1INCREMCOS">#REF!</definedName>
    <definedName name="_1TXPT">#REF!</definedName>
    <definedName name="_1UNDER">#REF!</definedName>
    <definedName name="_2">#REF!</definedName>
    <definedName name="_20STORBASE2">#REF!</definedName>
    <definedName name="_21STOR_GSSTRANSP">#REF!</definedName>
    <definedName name="_22STOR_WSSTRANSP">#REF!</definedName>
    <definedName name="_23TRANSM_GSS">#REF!</definedName>
    <definedName name="_24TRANSM_LSS">#REF!</definedName>
    <definedName name="_25TRANSM_SS1">#REF!</definedName>
    <definedName name="_2A">#REF!</definedName>
    <definedName name="_2B">#REF!</definedName>
    <definedName name="_2INPUTSHEET">#REF!</definedName>
    <definedName name="_2TXPT">#REF!</definedName>
    <definedName name="_2UNDER">#REF!</definedName>
    <definedName name="_3">#REF!</definedName>
    <definedName name="_3MACROS">#REF!</definedName>
    <definedName name="_3TXPT">#REF!</definedName>
    <definedName name="_3UNDER">#REF!</definedName>
    <definedName name="_4">#REF!</definedName>
    <definedName name="_4ROLLINPROJECTS">#REF!</definedName>
    <definedName name="_4TXPT">#REF!</definedName>
    <definedName name="_4UNDER">#REF!</definedName>
    <definedName name="_5">#REF!</definedName>
    <definedName name="_5\I_FILING">#REF!</definedName>
    <definedName name="_5_6">#REF!</definedName>
    <definedName name="_5A">#REF!</definedName>
    <definedName name="_6">#REF!</definedName>
    <definedName name="_6_1CHOICE">#REF!</definedName>
    <definedName name="_7">#REF!</definedName>
    <definedName name="_7HESTER_MIDLA">#REF!</definedName>
    <definedName name="_8">#REF!</definedName>
    <definedName name="_8HESTER_FT">#REF!</definedName>
    <definedName name="_9INC_PLANT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AS106">#REF!</definedName>
    <definedName name="_Fill" hidden="1">[4]FxdChg!#REF!</definedName>
    <definedName name="_Key1" hidden="1">#REF!</definedName>
    <definedName name="_Order1" hidden="1">255</definedName>
    <definedName name="_Order2" hidden="1">255</definedName>
    <definedName name="_SCH5">#REF!</definedName>
    <definedName name="_Sort" hidden="1">#REF!</definedName>
    <definedName name="_yr1">#REF!</definedName>
    <definedName name="_yr2">#REF!</definedName>
    <definedName name="_YR2006">#REF!</definedName>
    <definedName name="_YR2007">#REF!</definedName>
    <definedName name="_yr3">#REF!</definedName>
    <definedName name="_zP2">#REF!,#REF!,#REF!</definedName>
    <definedName name="AcqStockPrice">#REF!</definedName>
    <definedName name="AD_BAL2">#REF!</definedName>
    <definedName name="ADD">#REF!</definedName>
    <definedName name="ADD_BY_DIST">#REF!</definedName>
    <definedName name="ADJEMINENCE">#REF!</definedName>
    <definedName name="ADJGSS">#REF!</definedName>
    <definedName name="ADJHESTER">#REF!</definedName>
    <definedName name="ADJTOTSTOR">#REF!</definedName>
    <definedName name="ADJWSS">#REF!</definedName>
    <definedName name="ALLOTRANSP3">#REF!</definedName>
    <definedName name="AllTables">{2}</definedName>
    <definedName name="alt_boxsize">#REF!</definedName>
    <definedName name="aopyr1">#REF!</definedName>
    <definedName name="aopyr2">#REF!</definedName>
    <definedName name="aopyr3">#REF!</definedName>
    <definedName name="AREA1">#REF!</definedName>
    <definedName name="AS2DocOpenMode" hidden="1">"AS2DocumentEdit"</definedName>
    <definedName name="BACK_UP">#REF!</definedName>
    <definedName name="basis">#REF!</definedName>
    <definedName name="BATTLEBORO">#REF!</definedName>
    <definedName name="bb">[5]Main!$H$8:$S$56,[5]Main!$H$16:$S$132</definedName>
    <definedName name="BBUAprDec">#REF!</definedName>
    <definedName name="BBUAugDec">#REF!</definedName>
    <definedName name="BBUDec">#REF!</definedName>
    <definedName name="BBUFebDec">#REF!</definedName>
    <definedName name="BBUJan">#REF!</definedName>
    <definedName name="BBUJanApr">#REF!</definedName>
    <definedName name="BBUJanAug">#REF!</definedName>
    <definedName name="BBUJanDec">#REF!</definedName>
    <definedName name="BBUJanFeb">#REF!</definedName>
    <definedName name="BBUJanJul">#REF!</definedName>
    <definedName name="BBUJanJun">#REF!</definedName>
    <definedName name="BBUJanMar">#REF!</definedName>
    <definedName name="BBUJanMay">#REF!</definedName>
    <definedName name="BBUJanNov">#REF!</definedName>
    <definedName name="BBUJanOct">#REF!</definedName>
    <definedName name="BBUJanSep">#REF!</definedName>
    <definedName name="BBUJulDec">#REF!</definedName>
    <definedName name="BBUJunDec">#REF!</definedName>
    <definedName name="BBUMarDec">#REF!</definedName>
    <definedName name="BBUMayDec">#REF!</definedName>
    <definedName name="BBUNovDec">#REF!</definedName>
    <definedName name="BBUOctDec">#REF!</definedName>
    <definedName name="BBUSepDec">#REF!</definedName>
    <definedName name="BCAprDec">#REF!</definedName>
    <definedName name="BCAugDec">#REF!</definedName>
    <definedName name="BCDec">#REF!</definedName>
    <definedName name="BCFebDec">#REF!</definedName>
    <definedName name="BCJan">#REF!</definedName>
    <definedName name="BCJanApr">#REF!</definedName>
    <definedName name="BCJanAug">#REF!</definedName>
    <definedName name="BCJanDec">#REF!</definedName>
    <definedName name="BCJanFeb">#REF!</definedName>
    <definedName name="BCJanJul">#REF!</definedName>
    <definedName name="BCJanJun">#REF!</definedName>
    <definedName name="BCJanMar">#REF!</definedName>
    <definedName name="BCJanMay">#REF!</definedName>
    <definedName name="BCJanNov">#REF!</definedName>
    <definedName name="BCJanOct">#REF!</definedName>
    <definedName name="BCJanSep">#REF!</definedName>
    <definedName name="BCJulDec">#REF!</definedName>
    <definedName name="BCJunDec">#REF!</definedName>
    <definedName name="BCMarDec">#REF!</definedName>
    <definedName name="BCMayDec">#REF!</definedName>
    <definedName name="BCNovDec">#REF!</definedName>
    <definedName name="BCOctDec">#REF!</definedName>
    <definedName name="BCSepDec">#REF!</definedName>
    <definedName name="beta_observed">#REF!</definedName>
    <definedName name="beta_observed_unlevered">#REF!</definedName>
    <definedName name="beta_unlev_comps">#REF!</definedName>
    <definedName name="BGMAprDec">#REF!</definedName>
    <definedName name="BGMAugDec">#REF!</definedName>
    <definedName name="BGMDec">#REF!</definedName>
    <definedName name="BGMFebDec">#REF!</definedName>
    <definedName name="BGMJan">#REF!</definedName>
    <definedName name="BGMJanApr">#REF!</definedName>
    <definedName name="BGMJanAug">#REF!</definedName>
    <definedName name="BGMJanDec">#REF!</definedName>
    <definedName name="BGMJanFeb">#REF!</definedName>
    <definedName name="BGMJanJul">#REF!</definedName>
    <definedName name="BGMJanJun">#REF!</definedName>
    <definedName name="BGMJanMar">#REF!</definedName>
    <definedName name="BGMJanMay">#REF!</definedName>
    <definedName name="BGMJanNov">#REF!</definedName>
    <definedName name="BGMJanOct">#REF!</definedName>
    <definedName name="BGMJanSep">#REF!</definedName>
    <definedName name="BGMJulDec">#REF!</definedName>
    <definedName name="BGMJunDec">#REF!</definedName>
    <definedName name="BGMMarDec">#REF!</definedName>
    <definedName name="BGMMayDec">#REF!</definedName>
    <definedName name="BGMNovDec">#REF!</definedName>
    <definedName name="BGMOctDec">#REF!</definedName>
    <definedName name="BGMSepDec">#REF!</definedName>
    <definedName name="BKGSUM">#REF!</definedName>
    <definedName name="BKGSUMOTH">#REF!</definedName>
    <definedName name="BKGSUMPROJ">#REF!</definedName>
    <definedName name="BlakeVal">#REF!</definedName>
    <definedName name="brdg">#REF!</definedName>
    <definedName name="brdg2">#REF!</definedName>
    <definedName name="BUAprDec">#REF!</definedName>
    <definedName name="BUAugDec">#REF!</definedName>
    <definedName name="BUDec">#REF!</definedName>
    <definedName name="BUDGET">#REF!</definedName>
    <definedName name="BUFebDec">#REF!</definedName>
    <definedName name="BUJan">#REF!</definedName>
    <definedName name="BUJanApr">#REF!</definedName>
    <definedName name="BUJanAug">#REF!</definedName>
    <definedName name="BUJanDec">#REF!</definedName>
    <definedName name="BUJanFeb">#REF!</definedName>
    <definedName name="BUJanJul">#REF!</definedName>
    <definedName name="BUJanJun">#REF!</definedName>
    <definedName name="BUJanMar">#REF!</definedName>
    <definedName name="BUJanMay">#REF!</definedName>
    <definedName name="BUJanNov">#REF!</definedName>
    <definedName name="BUJanOct">#REF!</definedName>
    <definedName name="BUJanSep">#REF!</definedName>
    <definedName name="BUJulDec">#REF!</definedName>
    <definedName name="BUJunDec">#REF!</definedName>
    <definedName name="BUMarDec">#REF!</definedName>
    <definedName name="BUMayDec">#REF!</definedName>
    <definedName name="BUNovDec">#REF!</definedName>
    <definedName name="BUOctDec">#REF!</definedName>
    <definedName name="BUSepDec">#REF!</definedName>
    <definedName name="Calculations">#REF!</definedName>
    <definedName name="Cap">'[6]2002'!$A$1:$O$101</definedName>
    <definedName name="CAPITAL">#REF!</definedName>
    <definedName name="CAprDec">#REF!</definedName>
    <definedName name="CAPSUM">#REF!</definedName>
    <definedName name="capture">#REF!</definedName>
    <definedName name="case">#REF!</definedName>
    <definedName name="CASES1">#REF!</definedName>
    <definedName name="CASES2">#REF!</definedName>
    <definedName name="casetable">#REF!</definedName>
    <definedName name="CASH">#REF!</definedName>
    <definedName name="CASH1STMTH">#REF!</definedName>
    <definedName name="CASH2NDMTH">#REF!</definedName>
    <definedName name="CASH3RDMTH">#REF!</definedName>
    <definedName name="cashearnrate">#REF!</definedName>
    <definedName name="cashrate">#REF!</definedName>
    <definedName name="CAugDec">#REF!</definedName>
    <definedName name="CC_List">#REF!</definedName>
    <definedName name="CDec">#REF!</definedName>
    <definedName name="cdtechjv">#REF!</definedName>
    <definedName name="Cendon">#REF!</definedName>
    <definedName name="CF">#REF!</definedName>
    <definedName name="CFebDec">#REF!</definedName>
    <definedName name="ChartsTable">#REF!</definedName>
    <definedName name="Chico">#REF!</definedName>
    <definedName name="CIQWBGuid" hidden="1">"Management Deck Worksheet Q3 2012.xlsx"</definedName>
    <definedName name="CJan">#REF!</definedName>
    <definedName name="CJanApr">#REF!</definedName>
    <definedName name="CJanAug">#REF!</definedName>
    <definedName name="CJanDec">#REF!</definedName>
    <definedName name="CJanFeb">#REF!</definedName>
    <definedName name="CJanJul">#REF!</definedName>
    <definedName name="CJanJun">#REF!</definedName>
    <definedName name="CJanMar">#REF!</definedName>
    <definedName name="CJanMay">#REF!</definedName>
    <definedName name="CJanNov">#REF!</definedName>
    <definedName name="CJanOct">#REF!</definedName>
    <definedName name="CJanSep">#REF!</definedName>
    <definedName name="CJulDec">#REF!</definedName>
    <definedName name="CJunDec">#REF!</definedName>
    <definedName name="clgjv">#REF!</definedName>
    <definedName name="CMarDec">#REF!</definedName>
    <definedName name="CMayDec">#REF!</definedName>
    <definedName name="CNovDec">#REF!</definedName>
    <definedName name="COctDec">#REF!</definedName>
    <definedName name="COLLAR_CENTER">#REF!</definedName>
    <definedName name="COLLAR_LEFT">#REF!</definedName>
    <definedName name="COLLAR_RIGHT">#REF!</definedName>
    <definedName name="Comb_Qtr">#REF!</definedName>
    <definedName name="COMB05VSCOM">#REF!</definedName>
    <definedName name="COMB06VSCOM">#REF!</definedName>
    <definedName name="COMB07VSCOM">#REF!</definedName>
    <definedName name="COMBAOPM03QTD">#REF!</definedName>
    <definedName name="COMBAOPMO1">#REF!</definedName>
    <definedName name="COMBAOPMO2">#REF!</definedName>
    <definedName name="COMBAOPMO2QTD">#REF!</definedName>
    <definedName name="COMBAOPMO3">#REF!</definedName>
    <definedName name="COMBAOPQTR">#REF!</definedName>
    <definedName name="COMBAOPYR1">#REF!</definedName>
    <definedName name="COMBAOPYR2">#REF!</definedName>
    <definedName name="COMBAOPYR3">#REF!</definedName>
    <definedName name="COMBMONTH">#REF!</definedName>
    <definedName name="COMBQTRVSCOM">#REF!</definedName>
    <definedName name="commissionrate">'[7]Cost Savings Detail'!$F$144</definedName>
    <definedName name="COMMON">#REF!</definedName>
    <definedName name="comp">#REF!</definedName>
    <definedName name="Comps">#REF!</definedName>
    <definedName name="CONSERV">#REF!</definedName>
    <definedName name="convention">#REF!</definedName>
    <definedName name="convertcoupon">#REF!</definedName>
    <definedName name="Corp_Inis">'[8]Corporate Model'!$A$190</definedName>
    <definedName name="COSBYCLASS2">#REF!</definedName>
    <definedName name="costdebtfirm">#REF!</definedName>
    <definedName name="costequity">'[9]DCF Model'!#REF!</definedName>
    <definedName name="COSTS">#REF!</definedName>
    <definedName name="COSTWKSHT">#REF!</definedName>
    <definedName name="COUNTER">#REF!</definedName>
    <definedName name="Coupon">#REF!</definedName>
    <definedName name="cpi">#REF!</definedName>
    <definedName name="CREDITGRAPH">#REF!</definedName>
    <definedName name="CSepDec">#REF!</definedName>
    <definedName name="currency">[10]DCEInputs!$A$25</definedName>
    <definedName name="Current_Price">[11]Inputs!$B$4</definedName>
    <definedName name="Current_Price2">[12]Inputs!$B$31</definedName>
    <definedName name="cutoff">'[13]Summary History'!$C$2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a">[14]Inputs!$B$2</definedName>
    <definedName name="Data">[15]Data!$A$1:$DY$75</definedName>
    <definedName name="_xlnm.Database">#REF!</definedName>
    <definedName name="DATE">#REF!</definedName>
    <definedName name="DCF">#REF!</definedName>
    <definedName name="DCF_NO_YRS">#REF!</definedName>
    <definedName name="DCF_VAL_MNTH">#REF!</definedName>
    <definedName name="DEAL">[16]Fin_Assumptions!#REF!</definedName>
    <definedName name="Debt">'[17]B&amp;W WACC'!#REF!</definedName>
    <definedName name="Debt_Beta">'[17]B&amp;W WACC'!#REF!</definedName>
    <definedName name="debt_weight">#REF!</definedName>
    <definedName name="debtrate">#REF!</definedName>
    <definedName name="deferred">[16]Fin_Assumptions!#REF!</definedName>
    <definedName name="DEFTAXES">#REF!</definedName>
    <definedName name="DELCUST">#REF!</definedName>
    <definedName name="DELINC">#REF!</definedName>
    <definedName name="DELIVINCREM">#REF!</definedName>
    <definedName name="DELUNIT">#REF!</definedName>
    <definedName name="DEPRBYDIST">[18]DeprCoDetail:DeprSum!$A$1:$G$36</definedName>
    <definedName name="DETAILHESTER">#REF!</definedName>
    <definedName name="dfdfdf" hidden="1">[4]FxdChg!#REF!</definedName>
    <definedName name="DIR">[19]Inputs!#REF!</definedName>
    <definedName name="Discounted">#REF!</definedName>
    <definedName name="DisplaySelectedSheetsMacroButton">#REF!</definedName>
    <definedName name="div">#REF!</definedName>
    <definedName name="dividend">#REF!</definedName>
    <definedName name="DIVIDENDS">#REF!</definedName>
    <definedName name="DocType">Word</definedName>
    <definedName name="dollar2">'[20]Dollar for Dollar'!#REF!</definedName>
    <definedName name="downside">[21]Transaction!#REF!</definedName>
    <definedName name="DP">[22]Schedules!#REF!</definedName>
    <definedName name="DRAFT">#REF!</definedName>
    <definedName name="DUMMY">#REF!</definedName>
    <definedName name="e_cust">[23]Lookups!#REF!</definedName>
    <definedName name="e_gen">[23]Lookups!#REF!</definedName>
    <definedName name="e_labor">[23]Lookups!#REF!</definedName>
    <definedName name="e_mat">[23]Lookups!#REF!</definedName>
    <definedName name="e_ohead">[23]Lookups!#REF!</definedName>
    <definedName name="e_sell">[23]Lookups!#REF!</definedName>
    <definedName name="e_sell2">[23]Lookups!#REF!</definedName>
    <definedName name="earn">#REF!</definedName>
    <definedName name="ebsens">'[24]Trans Assump'!$G$56</definedName>
    <definedName name="em_sales">[23]Lookups!#REF!</definedName>
    <definedName name="EMINTOPGAS">#REF!</definedName>
    <definedName name="ENVIRO">#REF!</definedName>
    <definedName name="equity">'[25]LBO Analysis'!$AB$23</definedName>
    <definedName name="euro">[26]BRKT!$C$11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ESS">[16]Fin_Assumptions!#REF!</definedName>
    <definedName name="EXCHANGE">[16]Fin_Assumptions!#REF!</definedName>
    <definedName name="exchangerate">[10]DCEInputs!$I$8</definedName>
    <definedName name="excl_data">#REF!</definedName>
    <definedName name="EXDATE">#REF!</definedName>
    <definedName name="exit">#REF!</definedName>
    <definedName name="exit_own">'[27]Deal Summary'!#REF!</definedName>
    <definedName name="exitentvalue">[28]Transaction!#REF!</definedName>
    <definedName name="exitmult">#REF!</definedName>
    <definedName name="exitstart">#REF!</definedName>
    <definedName name="exitstep">#REF!</definedName>
    <definedName name="f">Word</definedName>
    <definedName name="FACTORS2">#REF!</definedName>
    <definedName name="FASB106">#REF!</definedName>
    <definedName name="FD">'[29]DCF Matrix'!#REF!</definedName>
    <definedName name="fds">'[30]FRCT INPUT-CFG'!$D$41:$H$41</definedName>
    <definedName name="FERNCUST">#REF!</definedName>
    <definedName name="FERNINC">#REF!</definedName>
    <definedName name="FERNUNIT">#REF!</definedName>
    <definedName name="FileName">[31]Sheet1!$D$2</definedName>
    <definedName name="FINAL">#REF!</definedName>
    <definedName name="financialcase">[7]Model!$D$8</definedName>
    <definedName name="Fincase">#REF!</definedName>
    <definedName name="finfees?">#REF!</definedName>
    <definedName name="fix">#REF!</definedName>
    <definedName name="fixed">[16]Controls!#REF!</definedName>
    <definedName name="fixedmargin">[7]Model!$AA$178</definedName>
    <definedName name="FLO" localSheetId="0">#REF!</definedName>
    <definedName name="FLO">#REF!</definedName>
    <definedName name="FNAME">[19]Inputs!#REF!</definedName>
    <definedName name="FPUC_10_year">#REF!</definedName>
    <definedName name="FPUINC">[32]FPUINC!#REF!</definedName>
    <definedName name="FPUP1R">#REF!</definedName>
    <definedName name="FPUP2AL">#REF!</definedName>
    <definedName name="FPUP2L">#REF!</definedName>
    <definedName name="FROM_MERGER">[19]Inputs!#REF!</definedName>
    <definedName name="ftdexit">#REF!</definedName>
    <definedName name="ftdlev">[21]Transaction!#REF!</definedName>
    <definedName name="ftdpm">[21]Transaction!#REF!</definedName>
    <definedName name="ftdprice">[21]Transaction!#REF!</definedName>
    <definedName name="fyf">#REF!</definedName>
    <definedName name="GMAprDec">#REF!</definedName>
    <definedName name="GMAugDec">#REF!</definedName>
    <definedName name="GMDec">#REF!</definedName>
    <definedName name="GMFebDec">#REF!</definedName>
    <definedName name="GMJan">#REF!</definedName>
    <definedName name="GMJanApr">#REF!</definedName>
    <definedName name="GMJanAug">#REF!</definedName>
    <definedName name="GMJanDec">#REF!</definedName>
    <definedName name="GMJanFeb">#REF!</definedName>
    <definedName name="GMJanJul">#REF!</definedName>
    <definedName name="GMJanJun">#REF!</definedName>
    <definedName name="GMJanMar">#REF!</definedName>
    <definedName name="GMJanMay">'[33]FRCT INPUT-FE'!$D$41:$H$41</definedName>
    <definedName name="GMJanNov">#REF!</definedName>
    <definedName name="GMJanOct">#REF!</definedName>
    <definedName name="GMJanSep">#REF!</definedName>
    <definedName name="GMJulDec">#REF!</definedName>
    <definedName name="GMJunDec">#REF!</definedName>
    <definedName name="GMMarDec">#REF!</definedName>
    <definedName name="GMMayDec">#REF!</definedName>
    <definedName name="GMNovDec">#REF!</definedName>
    <definedName name="GMOctDec">#REF!</definedName>
    <definedName name="GMSepDec">#REF!</definedName>
    <definedName name="gnsusd">#REF!</definedName>
    <definedName name="goodwill">[7]Model!$D$11</definedName>
    <definedName name="GRAPH">#REF!</definedName>
    <definedName name="growth">[10]DCEInputs!$I$24</definedName>
    <definedName name="h10IRR">[34]Model!#REF!</definedName>
    <definedName name="hdebtserv">[27]Rolex!#REF!</definedName>
    <definedName name="HedgeType">'[35]Financing Assumptions'!$N$12</definedName>
    <definedName name="helmsum">#REF!</definedName>
    <definedName name="HIST">#REF!</definedName>
    <definedName name="HISTGRAPH">#REF!</definedName>
    <definedName name="HISTINPUTS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DENTIFIER">[19]Inputs!#REF!</definedName>
    <definedName name="incl_data">#REF!</definedName>
    <definedName name="INCREMCOS">#REF!</definedName>
    <definedName name="INCREMDELIV">#REF!</definedName>
    <definedName name="INCREMDTMILES">#REF!</definedName>
    <definedName name="INCREMINPUT">#REF!</definedName>
    <definedName name="industrial">[36]TRANSACTION!#REF!</definedName>
    <definedName name="inflation">'[7]Cost Savings Detail'!$F$143</definedName>
    <definedName name="inflator">#REF!</definedName>
    <definedName name="INPUT1">#REF!</definedName>
    <definedName name="INPUT2">#REF!</definedName>
    <definedName name="INPUT3">#REF!</definedName>
    <definedName name="INPUT4">#REF!</definedName>
    <definedName name="INPUTINCREMDEL">#REF!</definedName>
    <definedName name="INPUTINCREMMILE">#REF!</definedName>
    <definedName name="INPUTOTHERMILES">#REF!</definedName>
    <definedName name="INPUTS">#REF!</definedName>
    <definedName name="INPUTSTORLABOR">#REF!</definedName>
    <definedName name="INPUTSTORMAT">#REF!</definedName>
    <definedName name="INPUTSTORPRINT">#REF!</definedName>
    <definedName name="INT">[22]Schedules!#REF!</definedName>
    <definedName name="interco">[36]TRANSACTION!#REF!</definedName>
    <definedName name="Intref">'[25]LBO FINS'!$E$216</definedName>
    <definedName name="Intsub">'[25]LBO Analysis'!$J$10</definedName>
    <definedName name="ipocase">[7]Model!$D$41</definedName>
    <definedName name="ipoyear">[7]Model!$D$49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NNUAL_DIVIDEND" hidden="1">"c229"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"c157"</definedName>
    <definedName name="IQ_EBIT_GROWTH_2" hidden="1">"c161"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"c156"</definedName>
    <definedName name="IQ_EBITDA_GROWTH_2" hidden="1">"c160"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"c189"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REUT" hidden="1">"c3843"</definedName>
    <definedName name="IQ_EST_ACT_FFO_THOM" hidden="1">"c4005"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V_OVER_REVENUE_EST" hidden="1">"c165"</definedName>
    <definedName name="IQ_EV_OVER_REVENUE_EST_1" hidden="1">"c166"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PERCENT_AMOUNT" hidden="1">"c240"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3MTH_BOUGHT" hidden="1">"c1534"</definedName>
    <definedName name="IQ_INSIDER_3MTH_NET" hidden="1">"c1535"</definedName>
    <definedName name="IQ_INSIDER_3MTH_SOLD" hidden="1">"c1533"</definedName>
    <definedName name="IQ_INSIDER_6MTH_BOUGHT" hidden="1">"c1537"</definedName>
    <definedName name="IQ_INSIDER_6MTH_NET" hidden="1">"c1538"</definedName>
    <definedName name="IQ_INSIDER_6MTH_SOLD" hidden="1">"c1536"</definedName>
    <definedName name="IQ_INSIDER_AMOUNT" hidden="1">"c238"</definedName>
    <definedName name="IQ_INSIDER_LOANS_FDIC" hidden="1">"c6365"</definedName>
    <definedName name="IQ_INSTITUTIONAL_AMOUNT" hidden="1">"c236"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_DATE" hidden="1">"IQ_LTM_DATE"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41200.5212847222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"c158"</definedName>
    <definedName name="IQ_NET_INC_GROWTH_2" hidden="1">"c162"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"c174"</definedName>
    <definedName name="IQ_PRICE_OVER_EPS_EST_1" hidden="1">"c175"</definedName>
    <definedName name="IQ_PRICEDATETIME" hidden="1">"IQ_PRICEDATETIME"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"c190"</definedName>
    <definedName name="IQ_REVENUE_GROWTH_1" hidden="1">"c155"</definedName>
    <definedName name="IQ_REVENUE_GROWTH_2" hidden="1">"c159"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HORT_INTEREST_VOLUME" hidden="1">"c228"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rrtarget">#REF!</definedName>
    <definedName name="IS">#REF!</definedName>
    <definedName name="isisval">#REF!</definedName>
    <definedName name="ISS_OFF_LINE1">#REF!</definedName>
    <definedName name="ISS_OFF_LOOP">#REF!</definedName>
    <definedName name="ISS_OFF_RANGE">#REF!</definedName>
    <definedName name="ISS_OFF_RESULTS">#REF!</definedName>
    <definedName name="ISS_OFF_RUN">#REF!</definedName>
    <definedName name="ITC">#REF!</definedName>
    <definedName name="JANET">#REF!</definedName>
    <definedName name="JJJ">#REF!</definedName>
    <definedName name="JJJJ">#REF!</definedName>
    <definedName name="JOE">#REF!</definedName>
    <definedName name="JRM_Inis">'[8]JRM Model'!$A$191</definedName>
    <definedName name="jv">#REF!</definedName>
    <definedName name="k">#REF!</definedName>
    <definedName name="KDATE">#REF!</definedName>
    <definedName name="KKR_Deal_Fee">[37]Triggers!$E$23</definedName>
    <definedName name="l">[38]DE!#REF!</definedName>
    <definedName name="lbo">[39]LBOSourceUse!$D$7</definedName>
    <definedName name="LBO_MODEL">[40]TRANS!$D$10</definedName>
    <definedName name="LBO_PR1">#REF!</definedName>
    <definedName name="LBO_PR2">#REF!</definedName>
    <definedName name="LBO_PR4">#REF!</definedName>
    <definedName name="LBO_PR5">#REF!</definedName>
    <definedName name="LBO_PRICE">'[27]Trans Assump'!#REF!</definedName>
    <definedName name="LBO_SENS_STATS">#REF!</definedName>
    <definedName name="LBO_SENS1">#REF!</definedName>
    <definedName name="LBO_SENS2">#REF!</definedName>
    <definedName name="LBO_SENS4">#REF!</definedName>
    <definedName name="LBO_SENS5">#REF!</definedName>
    <definedName name="lbofirm">#REF!</definedName>
    <definedName name="LBOSENS">#REF!</definedName>
    <definedName name="LBOSUM">#REF!</definedName>
    <definedName name="Lcash">[41]Inputs!$P$27</definedName>
    <definedName name="legend">#REF!</definedName>
    <definedName name="lev">#REF!</definedName>
    <definedName name="levstep">#REF!</definedName>
    <definedName name="Lfdshares">[41]Inputs!$P$24</definedName>
    <definedName name="ListSheetsMacroButton">#REF!</definedName>
    <definedName name="Lmin">[41]Inputs!$P$29</definedName>
    <definedName name="Long_Term_Debt">[11]Inputs!$B$8</definedName>
    <definedName name="LOOP">#REF!</definedName>
    <definedName name="Lpref">[41]Inputs!$P$30</definedName>
    <definedName name="LTDEBT">#REF!</definedName>
    <definedName name="LTM">#REF!</definedName>
    <definedName name="LTM_EBITDA">[11]Inputs!$B$21</definedName>
    <definedName name="LTM_EBITDAR">[11]Inputs!$B$20</definedName>
    <definedName name="LTM_REVENUES">[11]Inputs!$B$19</definedName>
    <definedName name="Ltotdebt">[41]Inputs!$P$28</definedName>
    <definedName name="m_gen">[23]Lookups!#REF!</definedName>
    <definedName name="m_labor">[23]Lookups!#REF!</definedName>
    <definedName name="m_maniuf">[23]Lookups!#REF!</definedName>
    <definedName name="m_manuf">[23]Lookups!#REF!</definedName>
    <definedName name="m_mat">[23]Lookups!#REF!</definedName>
    <definedName name="m_ohead">[23]Lookups!#REF!</definedName>
    <definedName name="m_sell">[23]Lookups!#REF!</definedName>
    <definedName name="m_var">[23]Lookups!#REF!</definedName>
    <definedName name="Macro4">[42]!Macro4</definedName>
    <definedName name="MACROS">#REF!</definedName>
    <definedName name="mapping">[43]mapping!$A$2:$H$1143</definedName>
    <definedName name="MARCUST">#REF!</definedName>
    <definedName name="margin">[7]Model!$AA$180</definedName>
    <definedName name="MARINC">#REF!</definedName>
    <definedName name="Market_Equity">#REF!</definedName>
    <definedName name="MARUNIT">#REF!</definedName>
    <definedName name="master">[44]conrol!$B$11</definedName>
    <definedName name="MATRIX">#REF!</definedName>
    <definedName name="Mean_s_Table">#REF!</definedName>
    <definedName name="MEWarning" hidden="1">1</definedName>
    <definedName name="mezzcoupon">#REF!</definedName>
    <definedName name="MGMT">[16]Fin_Assumptions!#REF!</definedName>
    <definedName name="MIDLADETAILED">#REF!</definedName>
    <definedName name="midyear">#REF!</definedName>
    <definedName name="MILESINCREM">#REF!</definedName>
    <definedName name="MILESINDICATOR">#REF!</definedName>
    <definedName name="Mill">[45]MODEL!$L$22</definedName>
    <definedName name="Minumum_Cash">#REF!</definedName>
    <definedName name="MKT_TEMP_DIR">[19]Inputs!#REF!</definedName>
    <definedName name="MKT_TEMP_FNAME">[19]Inputs!#REF!</definedName>
    <definedName name="MNTH2MO">#REF!</definedName>
    <definedName name="MNTH2QTR">#REF!</definedName>
    <definedName name="mnth3mo">#REF!</definedName>
    <definedName name="mnth3qtr">#REF!</definedName>
    <definedName name="MOBILBAYPROJECT">#REF!</definedName>
    <definedName name="MODEL_TYPE">[40]TRANS!$D$14</definedName>
    <definedName name="MODULE">#REF!</definedName>
    <definedName name="MODULE1">#REF!</definedName>
    <definedName name="MODULE2">#REF!</definedName>
    <definedName name="MODULE3">#REF!</definedName>
    <definedName name="MODULE4">#REF!</definedName>
    <definedName name="MODULE5">#REF!</definedName>
    <definedName name="MODULE6">#REF!</definedName>
    <definedName name="Month_to_MONTHNUM">#REF!</definedName>
    <definedName name="MONTHLY_DEPR2">#REF!</definedName>
    <definedName name="MSTemporarySelectionAverage">[27]Timex!#REF!</definedName>
    <definedName name="MULT_CHOICE">'[27]Trans Assump'!#REF!</definedName>
    <definedName name="MULT_CLOOP1">#REF!</definedName>
    <definedName name="MULT_CLOOP2">#REF!</definedName>
    <definedName name="MULT_COMP_LINE1">#REF!</definedName>
    <definedName name="Mult_Comp_Page1">#REF!</definedName>
    <definedName name="Mult_Comp_Page2">#REF!</definedName>
    <definedName name="Mult_Comp_Page3">#REF!</definedName>
    <definedName name="MULT_COMP_RES">#REF!</definedName>
    <definedName name="MULT_COMP_SENSE">#REF!</definedName>
    <definedName name="Mult_Comp_Sense1">#REF!</definedName>
    <definedName name="Mult_Comp_Sense2">#REF!</definedName>
    <definedName name="Mult_Comp_Sense3">#REF!</definedName>
    <definedName name="Mult_Comp_Title1">#REF!</definedName>
    <definedName name="Mult_Comp_Title2">#REF!</definedName>
    <definedName name="Mult_Comp_Title3">#REF!</definedName>
    <definedName name="Mult_Comp1">#REF!</definedName>
    <definedName name="Mult_Comp10">#REF!</definedName>
    <definedName name="Mult_Comp11">#REF!</definedName>
    <definedName name="Mult_Comp12">#REF!</definedName>
    <definedName name="Mult_Comp13">#REF!</definedName>
    <definedName name="Mult_Comp14">#REF!</definedName>
    <definedName name="Mult_Comp15">#REF!</definedName>
    <definedName name="Mult_Comp16">#REF!</definedName>
    <definedName name="Mult_Comp17">#REF!</definedName>
    <definedName name="Mult_Comp18">#REF!</definedName>
    <definedName name="Mult_Comp2">#REF!</definedName>
    <definedName name="Mult_Comp3">#REF!</definedName>
    <definedName name="Mult_Comp4">#REF!</definedName>
    <definedName name="Mult_Comp5">#REF!</definedName>
    <definedName name="Mult_Comp6">#REF!</definedName>
    <definedName name="Mult_Comp7">#REF!</definedName>
    <definedName name="Mult_Comp8">#REF!</definedName>
    <definedName name="Mult_Comp9">#REF!</definedName>
    <definedName name="N12M_EPS">[11]Inputs!$B$14</definedName>
    <definedName name="NAME">[46]INPUT!$A$13:$B$30</definedName>
    <definedName name="NAMES">[19]Inputs!#REF!</definedName>
    <definedName name="NDC_TRAN_LOG" localSheetId="0">#REF!</definedName>
    <definedName name="NDC_TRAN_LOG">#REF!</definedName>
    <definedName name="NDCFORM">#REF!</definedName>
    <definedName name="Net_Debt">#REF!</definedName>
    <definedName name="NEW_GW_LIFE">'[27]Trans Assump'!#REF!</definedName>
    <definedName name="NEW_GW_TAX">'[27]Trans Assump'!#REF!</definedName>
    <definedName name="newcutoff">'[13]Summary History'!$C$3</definedName>
    <definedName name="newline">#REF!</definedName>
    <definedName name="newline2">#REF!</definedName>
    <definedName name="nextvsthis">#REF!</definedName>
    <definedName name="nol">[16]Fin_Assumptions!#REF!</definedName>
    <definedName name="nol?">[21]Transaction!#REF!</definedName>
    <definedName name="note">[36]TRANSACTION!#REF!</definedName>
    <definedName name="NOTES" localSheetId="0">#REF!</definedName>
    <definedName name="NOTES">#REF!</definedName>
    <definedName name="novjv">#REF!</definedName>
    <definedName name="NumQtrs">#REF!</definedName>
    <definedName name="offer">'[39]Sources &amp; Uses'!$D$7</definedName>
    <definedName name="OFFER_PRICE">[19]Transinputs!$U$7</definedName>
    <definedName name="OLDGW">[19]Target!#REF!</definedName>
    <definedName name="opcase">#REF!</definedName>
    <definedName name="OPT_PROC">#REF!</definedName>
    <definedName name="Options">#REF!</definedName>
    <definedName name="OTA">#REF!</definedName>
    <definedName name="other_expense">[36]TRANSACTION!#REF!</definedName>
    <definedName name="OTHERTHANZONE6">#REF!</definedName>
    <definedName name="OUT_INT">#REF!</definedName>
    <definedName name="OUTPUTS">#REF!</definedName>
    <definedName name="ownership">[7]Model!$C$22</definedName>
    <definedName name="PAGE11">[47]Prepayments!#REF!</definedName>
    <definedName name="PAGE12">[47]Prepayments!#REF!</definedName>
    <definedName name="PAGE13">[47]Prepayments!#REF!</definedName>
    <definedName name="PAGE14">#REF!</definedName>
    <definedName name="PAGE15">[47]RateBase!#REF!</definedName>
    <definedName name="PAGE4">[19]Calcs:tainted!$B$57:$L$73</definedName>
    <definedName name="PATHNAME">#REF!</definedName>
    <definedName name="payment">[16]Controls!#REF!</definedName>
    <definedName name="PD">[22]Schedules!#REF!</definedName>
    <definedName name="pdate">[10]DCEInputs!$I$6</definedName>
    <definedName name="PERF">#REF!</definedName>
    <definedName name="PERFORMANCE">#REF!</definedName>
    <definedName name="pfbal">[27]Rolex!#REF!</definedName>
    <definedName name="PFFINGRAPH">#REF!</definedName>
    <definedName name="PIKK">'[48]Trans Assump'!$U$18</definedName>
    <definedName name="PIPELINE_INPUT">'[49]FPL Interconnect Actual'!$E$7:$P$53</definedName>
    <definedName name="pjname">{"Client Name or Project Name"}</definedName>
    <definedName name="PLANT">#REF!</definedName>
    <definedName name="PLANT_BAL2">#REF!</definedName>
    <definedName name="PMT">#REF!</definedName>
    <definedName name="PNAME">[19]Summary!#REF!</definedName>
    <definedName name="PP">#REF!</definedName>
    <definedName name="pprice">[37]Triggers!$E$13</definedName>
    <definedName name="pprice2">'[27]Deal Summary'!#REF!</definedName>
    <definedName name="PR_2006VS2005">#REF!</definedName>
    <definedName name="PR_CUR_QTR">#REF!</definedName>
    <definedName name="PR_YTD">#REF!</definedName>
    <definedName name="Preferred_Stock">[11]Inputs!$B$7</definedName>
    <definedName name="premium">[19]Transinputs!$U$13</definedName>
    <definedName name="PRICE_SENSE">#REF!</definedName>
    <definedName name="PRICE_SENSE2">#REF!</definedName>
    <definedName name="pricecase">[41]Buildup!$Z$374</definedName>
    <definedName name="PRINT">#REF!</definedName>
    <definedName name="_xlnm.Print_Area" localSheetId="0">'LTD detail - CU Reg'!$A$1:$V$175</definedName>
    <definedName name="_xlnm.Print_Area">#REF!</definedName>
    <definedName name="PRINT_EXPLANATI">#REF!</definedName>
    <definedName name="Print_HardRock">[20]!Print_HardRock</definedName>
    <definedName name="PRINT_MENU">#REF!</definedName>
    <definedName name="_xlnm.Print_Titles">#REF!</definedName>
    <definedName name="Print_Valmax">[50]!Print_Valmax</definedName>
    <definedName name="PRINTADJ">#REF!</definedName>
    <definedName name="PRINTALL">#REF!</definedName>
    <definedName name="PRINTDLG">#REF!</definedName>
    <definedName name="PrintManagerQuery">#REF!</definedName>
    <definedName name="PrintSelectedSheetsMacroButton">#REF!</definedName>
    <definedName name="PRMO">#REF!</definedName>
    <definedName name="PROCEEDS">#REF!</definedName>
    <definedName name="PRODUCTION">#REF!</definedName>
    <definedName name="PROJ1">#REF!</definedName>
    <definedName name="PROJ2">#REF!</definedName>
    <definedName name="PROJCURV">#REF!</definedName>
    <definedName name="project">[39]Inputs!$D$5</definedName>
    <definedName name="Project_Name">[11]Inputs!$E$1</definedName>
    <definedName name="ProjectName">{"Client Name or Project Name"}</definedName>
    <definedName name="PROJGRAPH">#REF!</definedName>
    <definedName name="PROJNAME">'[51]Transaction Inputs'!$E$15</definedName>
    <definedName name="PRYTD">#REF!</definedName>
    <definedName name="Public">#REF!</definedName>
    <definedName name="pur">[14]Snow_recap!$R$9</definedName>
    <definedName name="PurPrice">#REF!</definedName>
    <definedName name="qbm_1st_mo">#REF!</definedName>
    <definedName name="qbm_2nd_mo">#REF!</definedName>
    <definedName name="qbm_2nd_mo_qtd">#REF!</definedName>
    <definedName name="qbm_3rd_mo">#REF!</definedName>
    <definedName name="qbm_3rd_mo_qtd">#REF!</definedName>
    <definedName name="QDATE">#REF!</definedName>
    <definedName name="QTR">[19]Acquiror!#REF!</definedName>
    <definedName name="qtrvsprqtr">#REF!</definedName>
    <definedName name="R_TableTotals">'[52]MA Comps'!#REF!</definedName>
    <definedName name="range">#REF!</definedName>
    <definedName name="RAS" hidden="1">[53]FxdChg!#REF!</definedName>
    <definedName name="rate">#REF!</definedName>
    <definedName name="raw">[36]TRANSACTION!#REF!</definedName>
    <definedName name="real_average">#REF!</definedName>
    <definedName name="real_ye">#REF!</definedName>
    <definedName name="Recap_paste_1">#REF!</definedName>
    <definedName name="Recap_paste_2">#REF!</definedName>
    <definedName name="Recap_paste_3">#REF!</definedName>
    <definedName name="Recap_template">#REF!</definedName>
    <definedName name="REG_ASSET">#REF!</definedName>
    <definedName name="relever">[16]Controls!$E$8</definedName>
    <definedName name="relevered_beta">'[9]DCF Model'!#REF!</definedName>
    <definedName name="RELIEF">#REF!</definedName>
    <definedName name="residmult">[34]Model!#REF!</definedName>
    <definedName name="RET">#REF!</definedName>
    <definedName name="RET_BY_DIST">#REF!</definedName>
    <definedName name="rhtcase">#REF!</definedName>
    <definedName name="rhtoffer">#REF!</definedName>
    <definedName name="rhtprice">[54]Overview!$D$8</definedName>
    <definedName name="risk_free_rate">#REF!</definedName>
    <definedName name="risk_premium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TAX">#REF!</definedName>
    <definedName name="RORSCHED">#REF!</definedName>
    <definedName name="ROUNDED">#REF!</definedName>
    <definedName name="royalty">[16]Controls!#REF!</definedName>
    <definedName name="RUN">'[29]DCF Inputs'!#REF!</definedName>
    <definedName name="RUNTIME">#REF!</definedName>
    <definedName name="s">Word</definedName>
    <definedName name="SALE">[16]Fin_Assumptions!#REF!</definedName>
    <definedName name="SANCUST">#REF!</definedName>
    <definedName name="SANINC">#REF!</definedName>
    <definedName name="SANUNIT">#REF!</definedName>
    <definedName name="scenario">'[27]Deal Summary'!#REF!</definedName>
    <definedName name="SCH5GAS">#REF!</definedName>
    <definedName name="sdfsdf">#REF!</definedName>
    <definedName name="sdfsdfsd">#REF!</definedName>
    <definedName name="secondary1">[7]Model!$D$56</definedName>
    <definedName name="secondary2">[7]Model!$D$59</definedName>
    <definedName name="secondary3">[7]Model!$D$62</definedName>
    <definedName name="secondarydiscount">[7]Model!$D$50</definedName>
    <definedName name="secondarymultiple">[7]Model!$D$51</definedName>
    <definedName name="secondarytiming">[7]Model!$D$45</definedName>
    <definedName name="seller_note_sweep">[36]TRANSACTION!#REF!</definedName>
    <definedName name="sellerfinancerate">[7]Model!$I$8</definedName>
    <definedName name="seniorcoupon">#REF!</definedName>
    <definedName name="SENSEPOOL">[19]Calcs:Summary!$M$34:$AI$122</definedName>
    <definedName name="SENSITIVE">#REF!</definedName>
    <definedName name="Sensitivity">#REF!</definedName>
    <definedName name="servdebt">[27]Earnings!#REF!</definedName>
    <definedName name="servicesconvention">#REF!</definedName>
    <definedName name="SET_ISS_PRICE">#REF!</definedName>
    <definedName name="SET_OFF_PRICE">#REF!</definedName>
    <definedName name="set_price">'[27]Deal Summary'!#REF!</definedName>
    <definedName name="shares">[55]DCEInputs!$M$13</definedName>
    <definedName name="Shares_Outstanding">[11]Inputs!$B$5</definedName>
    <definedName name="SHDATE">#REF!</definedName>
    <definedName name="Short_Term_Debt">[11]Inputs!$B$9</definedName>
    <definedName name="signcont">#REF!</definedName>
    <definedName name="signcontOther">#REF!</definedName>
    <definedName name="srecap">[37]Triggers!$E$21</definedName>
    <definedName name="STDEBT">#REF!</definedName>
    <definedName name="STORBASE2">#REF!</definedName>
    <definedName name="StrikePrice">#REF!</definedName>
    <definedName name="Stub_year_fraction">#REF!</definedName>
    <definedName name="sum">#REF!</definedName>
    <definedName name="Summ">'[56]DEL-updated'!$A$11:$T$372</definedName>
    <definedName name="support_A">#REF!</definedName>
    <definedName name="support_B">#REF!</definedName>
    <definedName name="support_C">#REF!</definedName>
    <definedName name="switch">[14]conrol!$B$16</definedName>
    <definedName name="syn">'[52]DCF - Ed'!#REF!</definedName>
    <definedName name="SYN_ON">'[27]Trans Assump'!#REF!</definedName>
    <definedName name="SYNOFF">'[29]DCF Inputs'!#REF!</definedName>
    <definedName name="SYNON">'[29]DCF Inputs'!#REF!</definedName>
    <definedName name="t1book">'[51]Target 1'!$W$26</definedName>
    <definedName name="t1cash">'[51]Target 1'!$W$8</definedName>
    <definedName name="t1debt">'[51]Target 1'!$W$22</definedName>
    <definedName name="t1ebitda">'[51]Target 1'!$G$25</definedName>
    <definedName name="T1RENTS">'[51]Target 1'!$G$23</definedName>
    <definedName name="t1revs">'[51]Target 1'!$G$20</definedName>
    <definedName name="t1shares">'[51]Share Calculations'!$K$29</definedName>
    <definedName name="Tar00Est">#REF!</definedName>
    <definedName name="Tar01Est">#REF!</definedName>
    <definedName name="Tar99Est">#REF!</definedName>
    <definedName name="targ1fy97">'[51]Target 1'!$E$11</definedName>
    <definedName name="targ1fy98">'[51]Target 1'!$E$11</definedName>
    <definedName name="targ1price">'[51]Transaction Calculations'!$I$22</definedName>
    <definedName name="targ1shares">'[51]Transaction Calculations'!$I$29</definedName>
    <definedName name="Targ52High">[57]Input!$K$63</definedName>
    <definedName name="Targ52Low">[57]Input!$K$64</definedName>
    <definedName name="TargCalEPS1">[57]Input!$K$68</definedName>
    <definedName name="TargCalEPS2">[57]Input!$K$69</definedName>
    <definedName name="TargCalEPS3">[57]Input!$K$70</definedName>
    <definedName name="TargEBITDA">[57]Input!$K$47</definedName>
    <definedName name="TARGET_NAME">[19]Target!#REF!</definedName>
    <definedName name="Target1">'[51]Transaction Inputs'!$E$19</definedName>
    <definedName name="TargetDebt">[57]Input!$K$54</definedName>
    <definedName name="tax">#REF!</definedName>
    <definedName name="Tax_Rate">#REF!</definedName>
    <definedName name="taxasset?">[21]Transaction!#REF!</definedName>
    <definedName name="taxassetswitch">[21]Transaction!#REF!</definedName>
    <definedName name="taxrate">#REF!</definedName>
    <definedName name="tbl">{2}</definedName>
    <definedName name="TEMPLATE_FILE">[19]Inputs!#REF!</definedName>
    <definedName name="tender">'[58]Trans Assump'!#REF!</definedName>
    <definedName name="ticker">'[10]SumComp-Nortel'!$D$1</definedName>
    <definedName name="ticker2">'[39]Side by Side'!#REF!</definedName>
    <definedName name="timepeiece">[57]Input!$E$9</definedName>
    <definedName name="Title">[22]Cases!$A$4</definedName>
    <definedName name="TOTAL_ACQ">'[59]Units Sold Data'!$B$123:$J$123</definedName>
    <definedName name="TOTAL_AUS">'[59]Units Sold Data'!$B$69:$J$69</definedName>
    <definedName name="TOTAL_CAN">'[59]Units Sold Data'!$B$87:$J$87</definedName>
    <definedName name="TOTAL_FM">'[60]Total Products - FM'!$B$17:$J$17</definedName>
    <definedName name="TOTAL_NAT_L">'[59]Units Sold Data'!$B$105:$J$105</definedName>
    <definedName name="TOTAL_UK">'[59]Units Sold Data'!$B$51:$J$51</definedName>
    <definedName name="TOTAL_US">'[59]Units Sold Data'!$B$33:$J$33</definedName>
    <definedName name="totalcap">#REF!</definedName>
    <definedName name="TR_LOOP">#REF!</definedName>
    <definedName name="TR_MERGE">#REF!</definedName>
    <definedName name="TR_METHODS">#REF!</definedName>
    <definedName name="TR_PRICE">#REF!</definedName>
    <definedName name="TR_RANGES">#REF!</definedName>
    <definedName name="TR_STRUCT">#REF!</definedName>
    <definedName name="TR_STRUCT_CALCS">#REF!</definedName>
    <definedName name="TR_STRUCT_RUN">#REF!</definedName>
    <definedName name="TRADVAL">#REF!</definedName>
    <definedName name="transactioncase">#REF!</definedName>
    <definedName name="TRUEUP_BAL2">#REF!</definedName>
    <definedName name="TWO_YRS_BY_MTH">#REF!</definedName>
    <definedName name="UNAFFPRICE">[19]Target!#REF!</definedName>
    <definedName name="UNAMORT">#REF!</definedName>
    <definedName name="UNDER">#REF!</definedName>
    <definedName name="units">[44]conrol!$C$8</definedName>
    <definedName name="UPDATE">#REF!</definedName>
    <definedName name="UPDATE_MKT">#REF!</definedName>
    <definedName name="us_cpi">#REF!</definedName>
    <definedName name="USE_TEMP">[19]Inputs!#REF!</definedName>
    <definedName name="Useful_Life_of_Depreciable_PP_E">"PPElife"</definedName>
    <definedName name="usprice">[10]DCEInputs!$I$5</definedName>
    <definedName name="varyr1">'[61]var 10 11'!#REF!</definedName>
    <definedName name="VAT">#REF!</definedName>
    <definedName name="VCA">#REF!</definedName>
    <definedName name="w_sales">[23]Lookups!#REF!</definedName>
    <definedName name="wacc">#REF!</definedName>
    <definedName name="WATINC">#REF!</definedName>
    <definedName name="Weight_of_Equity">'[17]B&amp;W WACC'!#REF!</definedName>
    <definedName name="WPBCUST">#REF!</definedName>
    <definedName name="WPBINC">#REF!</definedName>
    <definedName name="WPBUNIT">#REF!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y1active">#REF!</definedName>
    <definedName name="y1build">#REF!</definedName>
    <definedName name="y1build_alt">#REF!</definedName>
    <definedName name="y1sport">#REF!</definedName>
    <definedName name="y2active">#REF!</definedName>
    <definedName name="y2build">#REF!</definedName>
    <definedName name="y2build_alt">#REF!</definedName>
    <definedName name="y2sport">#REF!</definedName>
    <definedName name="y3active">#REF!</definedName>
    <definedName name="y3build">#REF!</definedName>
    <definedName name="y3build_alt">#REF!</definedName>
    <definedName name="y3sport">#REF!</definedName>
    <definedName name="y4active">#REF!</definedName>
    <definedName name="y4build">#REF!</definedName>
    <definedName name="y4build_alt">#REF!</definedName>
    <definedName name="y4sport">#REF!</definedName>
    <definedName name="y5active">#REF!</definedName>
    <definedName name="y5build">#REF!</definedName>
    <definedName name="y5build_alt">#REF!</definedName>
    <definedName name="y5sport">#REF!</definedName>
    <definedName name="y6active">#REF!</definedName>
    <definedName name="y6build">#REF!</definedName>
    <definedName name="y6build_alt">#REF!</definedName>
    <definedName name="y6sport">#REF!</definedName>
    <definedName name="year">#REF!</definedName>
    <definedName name="YEAR2">[16]Fin_Assumptions!#REF!</definedName>
    <definedName name="yr1b">#REF!</definedName>
    <definedName name="z_Clear">#REF!,#REF!,#REF!,#REF!,#REF!,#REF!,#REF!,#REF!,#REF!,#REF!,#REF!,#REF!</definedName>
    <definedName name="z_Col10">[5]Main!$P$5:$P$56,[5]Main!$P$16:$P$132,[5]Main!$P$145:$P$199,[5]Main!$P$213:$P$234</definedName>
    <definedName name="z_Col11">[5]Main!$P$5:$P$56,[5]Main!$P$16:$P$132,[5]Main!$P$145:$P$199,[5]Main!$P$213:$P$234</definedName>
    <definedName name="z_Col12">[5]Main!$P$5:$P$56,[5]Main!$P$16:$P$132,[5]Main!$P$145:$P$199,[5]Main!$P$213:$P$234</definedName>
    <definedName name="z_Col13">[5]Main!$P$5:$P$56,[5]Main!$P$16:$P$132,[5]Main!$P$145:$P$199,[5]Main!$P$213:$P$234</definedName>
    <definedName name="z_Col14">[5]Main!$P$5:$P$56,[5]Main!$P$16:$P$132,[5]Main!$P$145:$P$199,[5]Main!$P$213:$P$234</definedName>
    <definedName name="z_Col5">[5]Main!$J$5:$O$56,[5]Main!$J$16:$O$132,[5]Main!$J$145:$O$199,[5]Main!$J$213:$O$234</definedName>
    <definedName name="z_Col6">[5]Main!$N$4:$O$56,[5]Main!$N$16:$O$132,[5]Main!$N$145:$O$199,[5]Main!$N$213:$O$234</definedName>
    <definedName name="z_Col7">[5]Main!#REF!,[5]Main!#REF!,[5]Main!#REF!,[5]Main!#REF!</definedName>
    <definedName name="z_Col9">[5]Main!$P$5:$P$56,[5]Main!$P$16:$P$132,[5]Main!$P$145:$P$199,[5]Main!$P$213:$P$234</definedName>
    <definedName name="z_DelOne">#REF!</definedName>
    <definedName name="z_DelTwo">#REF!</definedName>
    <definedName name="z_End">#REF!</definedName>
    <definedName name="z_End1">[5]Main!#REF!</definedName>
    <definedName name="z_EndA">[5]Main!#REF!</definedName>
    <definedName name="z_Endp1">[5]Main!#REF!</definedName>
    <definedName name="z_EndP2">[5]Main!#REF!</definedName>
    <definedName name="z_Industry">[5]Main!#REF!</definedName>
    <definedName name="z_Margin_EBIT3yr">#REF!</definedName>
    <definedName name="z_Margin_EBIT3yr_Increm">#REF!</definedName>
    <definedName name="z_Margin_EBIT3yr_Max">#REF!</definedName>
    <definedName name="z_Margin_EBIT3yr_Mean">#REF!</definedName>
    <definedName name="z_Margin_EBIT3yr_Mean_cal">#REF!</definedName>
    <definedName name="z_Margin_EBIT3yr_Min">#REF!</definedName>
    <definedName name="z_Margin_EBIT3yr_Name">#REF!</definedName>
    <definedName name="z_Margin_EBIT3yr2">#REF!</definedName>
    <definedName name="z_Margin_EBITDA3yr">#REF!</definedName>
    <definedName name="z_Margin_EBITDA3yr_Increm">#REF!</definedName>
    <definedName name="z_Margin_EBITDA3yr_Max">#REF!</definedName>
    <definedName name="z_Margin_EBITDA3yr_Mean">#REF!</definedName>
    <definedName name="z_Margin_EBITDA3yr_Mean_cal">#REF!</definedName>
    <definedName name="z_Margin_EBITDA3yr_Min">#REF!</definedName>
    <definedName name="z_Margin_EBITDA3yr_Name">#REF!</definedName>
    <definedName name="z_Margin_EBITDA3yr2">#REF!</definedName>
    <definedName name="z_Margin_LTM_EBIT">#REF!</definedName>
    <definedName name="z_Margin_LTM_EBIT_Increm">#REF!</definedName>
    <definedName name="z_Margin_LTM_EBIT_Max">#REF!</definedName>
    <definedName name="z_Margin_LTM_EBIT_Mean">#REF!</definedName>
    <definedName name="z_Margin_LTM_EBIT_Mean_cal">#REF!</definedName>
    <definedName name="z_Margin_LTM_EBIT_Min">#REF!</definedName>
    <definedName name="z_Margin_LTM_EBIT_Name">#REF!</definedName>
    <definedName name="z_Margin_LTM_EBIT2">#REF!</definedName>
    <definedName name="z_Margin_LTM_EBITDA">#REF!</definedName>
    <definedName name="z_Margin_LTM_EBITDA_Increm">#REF!</definedName>
    <definedName name="z_Margin_LTM_EBITDA_Max">#REF!</definedName>
    <definedName name="z_Margin_LTM_EBITDA_Mean">#REF!</definedName>
    <definedName name="z_Margin_LTM_EBITDA_Mean_cal">#REF!</definedName>
    <definedName name="z_Margin_LTM_EBITDA_Min">#REF!</definedName>
    <definedName name="z_Margin_LTM_EBITDA_Name">#REF!</definedName>
    <definedName name="z_Margin_LTM_EBITDA2">#REF!</definedName>
    <definedName name="z_Op_EBIT">#REF!</definedName>
    <definedName name="z_Op_EBIT_Increm">#REF!</definedName>
    <definedName name="z_Op_EBIT_Max">#REF!</definedName>
    <definedName name="z_Op_EBIT_Mean">#REF!</definedName>
    <definedName name="z_Op_EBIT_Mean_cal">#REF!</definedName>
    <definedName name="z_Op_EBIT_Min">#REF!</definedName>
    <definedName name="z_Op_EBIT_Name">#REF!</definedName>
    <definedName name="z_Op_EBIT2">#REF!</definedName>
    <definedName name="z_Op_EBITDA">#REF!</definedName>
    <definedName name="z_Op_EBITDA_Increm">#REF!</definedName>
    <definedName name="z_Op_EBITDA_Max">#REF!</definedName>
    <definedName name="z_Op_EBITDA_Mean">#REF!</definedName>
    <definedName name="z_Op_EBITDA_Mean_cal">#REF!</definedName>
    <definedName name="z_Op_EBITDA_Min">#REF!</definedName>
    <definedName name="z_Op_EBITDA_Name">#REF!</definedName>
    <definedName name="z_Op_EBITDA2">#REF!</definedName>
    <definedName name="z_Op_NI">#REF!</definedName>
    <definedName name="z_Op_NI_Increm">#REF!</definedName>
    <definedName name="z_Op_NI_Max">#REF!</definedName>
    <definedName name="z_Op_NI_Mean">#REF!</definedName>
    <definedName name="z_Op_NI_Mean_cal">#REF!</definedName>
    <definedName name="z_Op_NI_Min">#REF!</definedName>
    <definedName name="z_Op_NI_Name">#REF!</definedName>
    <definedName name="z_Op_NI2">#REF!</definedName>
    <definedName name="z_Op_Revenues">#REF!</definedName>
    <definedName name="z_Op_Revenues_Increm">#REF!</definedName>
    <definedName name="z_Op_Revenues_Max">#REF!</definedName>
    <definedName name="z_Op_Revenues_Mean">#REF!</definedName>
    <definedName name="z_Op_Revenues_Mean_cal">#REF!</definedName>
    <definedName name="z_Op_Revenues_Min">#REF!</definedName>
    <definedName name="z_Op_Revenues_Name">#REF!</definedName>
    <definedName name="z_Op_Revenues2">#REF!</definedName>
    <definedName name="z_Printarea">[5]Main!$H$8:$S$56,[5]Main!$H$16:$S$132</definedName>
    <definedName name="z_Project_Name">[5]Main!#REF!</definedName>
    <definedName name="z_Range">#REF!</definedName>
    <definedName name="z_Row_Clear">#REF!</definedName>
    <definedName name="z_Row_End">#REF!</definedName>
    <definedName name="z_Row1">#REF!</definedName>
    <definedName name="z_Row14">#REF!,#REF!</definedName>
    <definedName name="z_Row15">#REF!,#REF!</definedName>
    <definedName name="z_Row16">#REF!,#REF!</definedName>
    <definedName name="z_Row17">#REF!</definedName>
    <definedName name="z_Row18">#REF!</definedName>
    <definedName name="z_Row19">#REF!</definedName>
    <definedName name="z_rw_End">#REF!</definedName>
    <definedName name="z_TEV_LTM_EBIT">#REF!</definedName>
    <definedName name="z_TEV_LTM_EBIT_Increm">#REF!</definedName>
    <definedName name="z_TEV_LTM_EBIT_Max">#REF!</definedName>
    <definedName name="z_TEV_LTM_EBIT_Mean">#REF!</definedName>
    <definedName name="z_TEV_LTM_EBIT_Mean_cal">#REF!</definedName>
    <definedName name="z_TEV_LTM_EBIT_Min">#REF!</definedName>
    <definedName name="z_TEV_LTM_EBIT_Name">#REF!</definedName>
    <definedName name="z_TEV_LTM_EBIT2">#REF!</definedName>
    <definedName name="z_TEV_LTM_EBITDA">#REF!</definedName>
    <definedName name="z_TEV_LTM_EBITDA_Increm">#REF!</definedName>
    <definedName name="z_TEV_LTM_EBITDA_Max">#REF!</definedName>
    <definedName name="z_TEV_LTM_EBITDA_Mean">#REF!</definedName>
    <definedName name="z_TEV_LTM_EBITDA_Mean_cal">#REF!</definedName>
    <definedName name="z_TEV_LTM_EBITDA_Min">#REF!</definedName>
    <definedName name="z_TEV_LTM_EBITDA_Name">#REF!</definedName>
    <definedName name="z_TEV_LTM_EBITDA2">#REF!</definedName>
    <definedName name="z_TEV_LTM_LTM_NI">#REF!</definedName>
    <definedName name="z_TEV_LTM_LTM_NI_Increm">#REF!</definedName>
    <definedName name="z_TEV_LTM_LTM_NI_Max">#REF!</definedName>
    <definedName name="z_TEV_LTM_LTM_NI_Mean">#REF!</definedName>
    <definedName name="z_TEV_LTM_LTM_NI_Mean_cal">#REF!</definedName>
    <definedName name="z_TEV_LTM_LTM_NI_Min">#REF!</definedName>
    <definedName name="z_TEV_LTM_LTM_NI_Name">#REF!</definedName>
    <definedName name="z_TEV_LTM_LTM_NI2">#REF!</definedName>
    <definedName name="z_TEV_LTM_Revenues">#REF!</definedName>
    <definedName name="z_TEV_LTM_Revenues_Increm">#REF!</definedName>
    <definedName name="z_TEV_LTM_Revenues_Max">#REF!</definedName>
    <definedName name="z_TEV_LTM_Revenues_Mean">#REF!</definedName>
    <definedName name="z_TEV_LTM_Revenues_Mean_cal">#REF!</definedName>
    <definedName name="z_TEV_LTM_Revenues_Min">#REF!</definedName>
    <definedName name="z_TEV_LTM_Revenues_Name">#REF!</definedName>
    <definedName name="z_TEV_LTM_Revenues2">#REF!</definedName>
    <definedName name="z_top">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2" i="1" l="1"/>
  <c r="P160" i="1"/>
  <c r="H160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S158" i="1" s="1"/>
  <c r="Q157" i="1"/>
  <c r="P157" i="1"/>
  <c r="O157" i="1"/>
  <c r="N157" i="1"/>
  <c r="M157" i="1"/>
  <c r="L157" i="1"/>
  <c r="K157" i="1"/>
  <c r="J157" i="1"/>
  <c r="I157" i="1"/>
  <c r="H157" i="1"/>
  <c r="G157" i="1"/>
  <c r="F157" i="1"/>
  <c r="S157" i="1" s="1"/>
  <c r="Q156" i="1"/>
  <c r="P156" i="1"/>
  <c r="O156" i="1"/>
  <c r="N156" i="1"/>
  <c r="M156" i="1"/>
  <c r="L156" i="1"/>
  <c r="K156" i="1"/>
  <c r="J156" i="1"/>
  <c r="I156" i="1"/>
  <c r="H156" i="1"/>
  <c r="G156" i="1"/>
  <c r="F156" i="1"/>
  <c r="S156" i="1" s="1"/>
  <c r="Q155" i="1"/>
  <c r="P155" i="1"/>
  <c r="O155" i="1"/>
  <c r="N155" i="1"/>
  <c r="M155" i="1"/>
  <c r="L155" i="1"/>
  <c r="K155" i="1"/>
  <c r="J155" i="1"/>
  <c r="I155" i="1"/>
  <c r="H155" i="1"/>
  <c r="G155" i="1"/>
  <c r="F155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S154" i="1" s="1"/>
  <c r="Q153" i="1"/>
  <c r="P153" i="1"/>
  <c r="O153" i="1"/>
  <c r="N153" i="1"/>
  <c r="M153" i="1"/>
  <c r="L153" i="1"/>
  <c r="K153" i="1"/>
  <c r="J153" i="1"/>
  <c r="I153" i="1"/>
  <c r="H153" i="1"/>
  <c r="G153" i="1"/>
  <c r="F153" i="1"/>
  <c r="S153" i="1" s="1"/>
  <c r="Q152" i="1"/>
  <c r="P152" i="1"/>
  <c r="O152" i="1"/>
  <c r="N152" i="1"/>
  <c r="M152" i="1"/>
  <c r="L152" i="1"/>
  <c r="K152" i="1"/>
  <c r="J152" i="1"/>
  <c r="I152" i="1"/>
  <c r="H152" i="1"/>
  <c r="G152" i="1"/>
  <c r="F152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S150" i="1" s="1"/>
  <c r="Q149" i="1"/>
  <c r="P149" i="1"/>
  <c r="O149" i="1"/>
  <c r="N149" i="1"/>
  <c r="M149" i="1"/>
  <c r="L149" i="1"/>
  <c r="K149" i="1"/>
  <c r="J149" i="1"/>
  <c r="I149" i="1"/>
  <c r="H149" i="1"/>
  <c r="G149" i="1"/>
  <c r="F149" i="1"/>
  <c r="S149" i="1" s="1"/>
  <c r="Q148" i="1"/>
  <c r="P148" i="1"/>
  <c r="O148" i="1"/>
  <c r="N148" i="1"/>
  <c r="M148" i="1"/>
  <c r="L148" i="1"/>
  <c r="K148" i="1"/>
  <c r="J148" i="1"/>
  <c r="I148" i="1"/>
  <c r="H148" i="1"/>
  <c r="G148" i="1"/>
  <c r="F148" i="1"/>
  <c r="S148" i="1" s="1"/>
  <c r="Q147" i="1"/>
  <c r="P147" i="1"/>
  <c r="O147" i="1"/>
  <c r="N147" i="1"/>
  <c r="M147" i="1"/>
  <c r="L147" i="1"/>
  <c r="K147" i="1"/>
  <c r="J147" i="1"/>
  <c r="I147" i="1"/>
  <c r="H147" i="1"/>
  <c r="G147" i="1"/>
  <c r="F147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S146" i="1" s="1"/>
  <c r="Q145" i="1"/>
  <c r="P145" i="1"/>
  <c r="O145" i="1"/>
  <c r="N145" i="1"/>
  <c r="M145" i="1"/>
  <c r="L145" i="1"/>
  <c r="K145" i="1"/>
  <c r="J145" i="1"/>
  <c r="I145" i="1"/>
  <c r="H145" i="1"/>
  <c r="G145" i="1"/>
  <c r="F145" i="1"/>
  <c r="S145" i="1" s="1"/>
  <c r="Q144" i="1"/>
  <c r="P144" i="1"/>
  <c r="O144" i="1"/>
  <c r="N144" i="1"/>
  <c r="M144" i="1"/>
  <c r="L144" i="1"/>
  <c r="K144" i="1"/>
  <c r="J144" i="1"/>
  <c r="I144" i="1"/>
  <c r="H144" i="1"/>
  <c r="G144" i="1"/>
  <c r="F144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S142" i="1" s="1"/>
  <c r="Q141" i="1"/>
  <c r="P141" i="1"/>
  <c r="O141" i="1"/>
  <c r="N141" i="1"/>
  <c r="M141" i="1"/>
  <c r="L141" i="1"/>
  <c r="K141" i="1"/>
  <c r="J141" i="1"/>
  <c r="I141" i="1"/>
  <c r="H141" i="1"/>
  <c r="G141" i="1"/>
  <c r="F141" i="1"/>
  <c r="S141" i="1" s="1"/>
  <c r="Q140" i="1"/>
  <c r="Q160" i="1" s="1"/>
  <c r="P140" i="1"/>
  <c r="O140" i="1"/>
  <c r="O160" i="1" s="1"/>
  <c r="N140" i="1"/>
  <c r="M140" i="1"/>
  <c r="M160" i="1" s="1"/>
  <c r="L140" i="1"/>
  <c r="L160" i="1" s="1"/>
  <c r="K140" i="1"/>
  <c r="K160" i="1" s="1"/>
  <c r="J140" i="1"/>
  <c r="I140" i="1"/>
  <c r="I160" i="1" s="1"/>
  <c r="H140" i="1"/>
  <c r="G140" i="1"/>
  <c r="G160" i="1" s="1"/>
  <c r="F140" i="1"/>
  <c r="P139" i="1"/>
  <c r="H139" i="1"/>
  <c r="Q136" i="1"/>
  <c r="P136" i="1"/>
  <c r="O136" i="1"/>
  <c r="K129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26" i="1" s="1"/>
  <c r="S108" i="1"/>
  <c r="S107" i="1"/>
  <c r="Q106" i="1"/>
  <c r="P106" i="1"/>
  <c r="M106" i="1"/>
  <c r="I106" i="1"/>
  <c r="H106" i="1"/>
  <c r="E106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S103" i="1" s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P85" i="1"/>
  <c r="H85" i="1"/>
  <c r="R82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Q76" i="1"/>
  <c r="P76" i="1"/>
  <c r="O76" i="1"/>
  <c r="N76" i="1"/>
  <c r="M76" i="1"/>
  <c r="L76" i="1"/>
  <c r="K76" i="1"/>
  <c r="J76" i="1"/>
  <c r="I76" i="1"/>
  <c r="H76" i="1"/>
  <c r="G76" i="1"/>
  <c r="F76" i="1"/>
  <c r="S76" i="1" s="1"/>
  <c r="E76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Q74" i="1"/>
  <c r="P74" i="1"/>
  <c r="O74" i="1"/>
  <c r="N74" i="1"/>
  <c r="M74" i="1"/>
  <c r="L74" i="1"/>
  <c r="K74" i="1"/>
  <c r="J74" i="1"/>
  <c r="I74" i="1"/>
  <c r="H74" i="1"/>
  <c r="G74" i="1"/>
  <c r="F74" i="1"/>
  <c r="S74" i="1" s="1"/>
  <c r="E74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S73" i="1" s="1"/>
  <c r="Q72" i="1"/>
  <c r="P72" i="1"/>
  <c r="O72" i="1"/>
  <c r="N72" i="1"/>
  <c r="M72" i="1"/>
  <c r="L72" i="1"/>
  <c r="K72" i="1"/>
  <c r="J72" i="1"/>
  <c r="I72" i="1"/>
  <c r="H72" i="1"/>
  <c r="G72" i="1"/>
  <c r="F72" i="1"/>
  <c r="S72" i="1" s="1"/>
  <c r="E72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N70" i="1"/>
  <c r="M70" i="1"/>
  <c r="L70" i="1"/>
  <c r="K70" i="1"/>
  <c r="J70" i="1"/>
  <c r="I70" i="1"/>
  <c r="H70" i="1"/>
  <c r="G70" i="1"/>
  <c r="F70" i="1"/>
  <c r="E70" i="1"/>
  <c r="Q69" i="1"/>
  <c r="P69" i="1"/>
  <c r="O69" i="1"/>
  <c r="N69" i="1"/>
  <c r="M69" i="1"/>
  <c r="L69" i="1"/>
  <c r="J69" i="1"/>
  <c r="I69" i="1"/>
  <c r="H69" i="1"/>
  <c r="G69" i="1"/>
  <c r="F69" i="1"/>
  <c r="E69" i="1"/>
  <c r="H68" i="1"/>
  <c r="G68" i="1"/>
  <c r="F68" i="1"/>
  <c r="E68" i="1"/>
  <c r="Q67" i="1"/>
  <c r="P67" i="1"/>
  <c r="O67" i="1"/>
  <c r="N67" i="1"/>
  <c r="M67" i="1"/>
  <c r="L67" i="1"/>
  <c r="J67" i="1"/>
  <c r="I67" i="1"/>
  <c r="H67" i="1"/>
  <c r="G67" i="1"/>
  <c r="F67" i="1"/>
  <c r="E67" i="1"/>
  <c r="Q66" i="1"/>
  <c r="P66" i="1"/>
  <c r="O66" i="1"/>
  <c r="N66" i="1"/>
  <c r="M66" i="1"/>
  <c r="L66" i="1"/>
  <c r="K66" i="1"/>
  <c r="J66" i="1"/>
  <c r="I66" i="1"/>
  <c r="H66" i="1"/>
  <c r="G66" i="1"/>
  <c r="F66" i="1"/>
  <c r="S66" i="1" s="1"/>
  <c r="E66" i="1"/>
  <c r="Q65" i="1"/>
  <c r="P65" i="1"/>
  <c r="O65" i="1"/>
  <c r="N65" i="1"/>
  <c r="M65" i="1"/>
  <c r="L65" i="1"/>
  <c r="H65" i="1"/>
  <c r="G65" i="1"/>
  <c r="F65" i="1"/>
  <c r="E65" i="1"/>
  <c r="Q64" i="1"/>
  <c r="P64" i="1"/>
  <c r="O64" i="1"/>
  <c r="N64" i="1"/>
  <c r="M64" i="1"/>
  <c r="L64" i="1"/>
  <c r="K64" i="1"/>
  <c r="J64" i="1"/>
  <c r="I64" i="1"/>
  <c r="H64" i="1"/>
  <c r="G64" i="1"/>
  <c r="F64" i="1"/>
  <c r="S64" i="1" s="1"/>
  <c r="E64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S63" i="1" s="1"/>
  <c r="Q62" i="1"/>
  <c r="P62" i="1"/>
  <c r="O62" i="1"/>
  <c r="N62" i="1"/>
  <c r="M62" i="1"/>
  <c r="L62" i="1"/>
  <c r="K62" i="1"/>
  <c r="J62" i="1"/>
  <c r="I62" i="1"/>
  <c r="H62" i="1"/>
  <c r="G62" i="1"/>
  <c r="G81" i="1" s="1"/>
  <c r="F62" i="1"/>
  <c r="F81" i="1" s="1"/>
  <c r="F82" i="1" s="1"/>
  <c r="E62" i="1"/>
  <c r="Q61" i="1"/>
  <c r="P61" i="1"/>
  <c r="O61" i="1"/>
  <c r="N61" i="1"/>
  <c r="M61" i="1"/>
  <c r="L61" i="1"/>
  <c r="K61" i="1"/>
  <c r="J61" i="1"/>
  <c r="I61" i="1"/>
  <c r="H61" i="1"/>
  <c r="H81" i="1" s="1"/>
  <c r="G61" i="1"/>
  <c r="F61" i="1"/>
  <c r="E61" i="1"/>
  <c r="Q60" i="1"/>
  <c r="M60" i="1"/>
  <c r="I60" i="1"/>
  <c r="E60" i="1"/>
  <c r="H57" i="1"/>
  <c r="G57" i="1"/>
  <c r="F57" i="1"/>
  <c r="E57" i="1"/>
  <c r="S55" i="1"/>
  <c r="S54" i="1"/>
  <c r="P53" i="1"/>
  <c r="O53" i="1"/>
  <c r="S52" i="1"/>
  <c r="I51" i="1"/>
  <c r="S50" i="1"/>
  <c r="S49" i="1"/>
  <c r="S48" i="1"/>
  <c r="S47" i="1"/>
  <c r="Q46" i="1"/>
  <c r="M46" i="1"/>
  <c r="J46" i="1"/>
  <c r="I46" i="1"/>
  <c r="E46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Q25" i="1"/>
  <c r="M25" i="1"/>
  <c r="I25" i="1"/>
  <c r="G25" i="1"/>
  <c r="E25" i="1"/>
  <c r="Q22" i="1"/>
  <c r="P22" i="1"/>
  <c r="O22" i="1"/>
  <c r="N22" i="1"/>
  <c r="M22" i="1"/>
  <c r="L22" i="1"/>
  <c r="H22" i="1"/>
  <c r="G22" i="1"/>
  <c r="G82" i="1" s="1"/>
  <c r="F22" i="1"/>
  <c r="E22" i="1"/>
  <c r="S21" i="1"/>
  <c r="S20" i="1"/>
  <c r="S19" i="1"/>
  <c r="S18" i="1"/>
  <c r="S17" i="1"/>
  <c r="S16" i="1"/>
  <c r="S15" i="1"/>
  <c r="S14" i="1"/>
  <c r="K13" i="1"/>
  <c r="K69" i="1" s="1"/>
  <c r="J13" i="1"/>
  <c r="S12" i="1"/>
  <c r="K11" i="1"/>
  <c r="K67" i="1" s="1"/>
  <c r="J11" i="1"/>
  <c r="S10" i="1"/>
  <c r="K10" i="1"/>
  <c r="J9" i="1"/>
  <c r="I9" i="1"/>
  <c r="I65" i="1" s="1"/>
  <c r="S8" i="1"/>
  <c r="Q139" i="1"/>
  <c r="M139" i="1"/>
  <c r="L139" i="1"/>
  <c r="K139" i="1"/>
  <c r="I139" i="1"/>
  <c r="E139" i="1"/>
  <c r="I164" i="1" l="1"/>
  <c r="I166" i="1" s="1"/>
  <c r="G164" i="1"/>
  <c r="G166" i="1" s="1"/>
  <c r="S67" i="1"/>
  <c r="F139" i="1"/>
  <c r="F129" i="1"/>
  <c r="F85" i="1"/>
  <c r="F106" i="1"/>
  <c r="J139" i="1"/>
  <c r="J129" i="1"/>
  <c r="J85" i="1"/>
  <c r="J106" i="1"/>
  <c r="N139" i="1"/>
  <c r="N129" i="1"/>
  <c r="N85" i="1"/>
  <c r="N106" i="1"/>
  <c r="S11" i="1"/>
  <c r="S13" i="1"/>
  <c r="H82" i="1"/>
  <c r="N25" i="1"/>
  <c r="J60" i="1"/>
  <c r="E81" i="1"/>
  <c r="S61" i="1"/>
  <c r="I81" i="1"/>
  <c r="S69" i="1"/>
  <c r="S71" i="1"/>
  <c r="K85" i="1"/>
  <c r="L129" i="1"/>
  <c r="F160" i="1"/>
  <c r="F164" i="1" s="1"/>
  <c r="F166" i="1" s="1"/>
  <c r="J160" i="1"/>
  <c r="N160" i="1"/>
  <c r="S147" i="1"/>
  <c r="S155" i="1"/>
  <c r="G106" i="1"/>
  <c r="G60" i="1"/>
  <c r="G46" i="1"/>
  <c r="K106" i="1"/>
  <c r="K60" i="1"/>
  <c r="K46" i="1"/>
  <c r="O106" i="1"/>
  <c r="O60" i="1"/>
  <c r="O46" i="1"/>
  <c r="O25" i="1"/>
  <c r="E82" i="1"/>
  <c r="I22" i="1"/>
  <c r="I82" i="1" s="1"/>
  <c r="J25" i="1"/>
  <c r="F46" i="1"/>
  <c r="N46" i="1"/>
  <c r="S77" i="1"/>
  <c r="L85" i="1"/>
  <c r="L106" i="1"/>
  <c r="G129" i="1"/>
  <c r="O129" i="1"/>
  <c r="I68" i="1"/>
  <c r="I57" i="1"/>
  <c r="J51" i="1"/>
  <c r="H164" i="1"/>
  <c r="H166" i="1" s="1"/>
  <c r="H60" i="1"/>
  <c r="H46" i="1"/>
  <c r="H25" i="1"/>
  <c r="L60" i="1"/>
  <c r="L46" i="1"/>
  <c r="L25" i="1"/>
  <c r="P60" i="1"/>
  <c r="P46" i="1"/>
  <c r="P25" i="1"/>
  <c r="J22" i="1"/>
  <c r="K9" i="1"/>
  <c r="J65" i="1"/>
  <c r="F25" i="1"/>
  <c r="K25" i="1"/>
  <c r="S43" i="1"/>
  <c r="P70" i="1"/>
  <c r="Q53" i="1"/>
  <c r="Q70" i="1" s="1"/>
  <c r="F60" i="1"/>
  <c r="N60" i="1"/>
  <c r="S62" i="1"/>
  <c r="O70" i="1"/>
  <c r="S70" i="1" s="1"/>
  <c r="S75" i="1"/>
  <c r="G85" i="1"/>
  <c r="O85" i="1"/>
  <c r="H129" i="1"/>
  <c r="P129" i="1"/>
  <c r="G139" i="1"/>
  <c r="O139" i="1"/>
  <c r="S143" i="1"/>
  <c r="S144" i="1"/>
  <c r="S151" i="1"/>
  <c r="S152" i="1"/>
  <c r="S159" i="1"/>
  <c r="E85" i="1"/>
  <c r="I85" i="1"/>
  <c r="M85" i="1"/>
  <c r="Q85" i="1"/>
  <c r="E129" i="1"/>
  <c r="I129" i="1"/>
  <c r="M129" i="1"/>
  <c r="Q129" i="1"/>
  <c r="S140" i="1"/>
  <c r="J57" i="1" l="1"/>
  <c r="J82" i="1" s="1"/>
  <c r="K51" i="1"/>
  <c r="J68" i="1"/>
  <c r="J81" i="1" s="1"/>
  <c r="S53" i="1"/>
  <c r="S160" i="1"/>
  <c r="K65" i="1"/>
  <c r="K22" i="1"/>
  <c r="S9" i="1"/>
  <c r="E164" i="1"/>
  <c r="E166" i="1" s="1"/>
  <c r="J164" i="1" l="1"/>
  <c r="J166" i="1" s="1"/>
  <c r="S175" i="1"/>
  <c r="S65" i="1"/>
  <c r="K57" i="1"/>
  <c r="K82" i="1" s="1"/>
  <c r="K68" i="1"/>
  <c r="K81" i="1" s="1"/>
  <c r="L51" i="1"/>
  <c r="S22" i="1"/>
  <c r="K164" i="1" l="1"/>
  <c r="K166" i="1" s="1"/>
  <c r="L68" i="1"/>
  <c r="L81" i="1" s="1"/>
  <c r="L164" i="1" s="1"/>
  <c r="L166" i="1" s="1"/>
  <c r="L57" i="1"/>
  <c r="M51" i="1"/>
  <c r="M68" i="1" l="1"/>
  <c r="M81" i="1" s="1"/>
  <c r="M164" i="1" s="1"/>
  <c r="M166" i="1" s="1"/>
  <c r="M57" i="1"/>
  <c r="M82" i="1" s="1"/>
  <c r="N51" i="1"/>
  <c r="L82" i="1"/>
  <c r="N57" i="1" l="1"/>
  <c r="O51" i="1"/>
  <c r="N68" i="1"/>
  <c r="N81" i="1" s="1"/>
  <c r="N164" i="1" l="1"/>
  <c r="N166" i="1" s="1"/>
  <c r="O68" i="1"/>
  <c r="O81" i="1" s="1"/>
  <c r="O164" i="1" s="1"/>
  <c r="O166" i="1" s="1"/>
  <c r="P51" i="1"/>
  <c r="O57" i="1"/>
  <c r="N82" i="1"/>
  <c r="P68" i="1" l="1"/>
  <c r="P81" i="1" s="1"/>
  <c r="P164" i="1" s="1"/>
  <c r="P166" i="1" s="1"/>
  <c r="Q51" i="1"/>
  <c r="P57" i="1"/>
  <c r="P82" i="1" s="1"/>
  <c r="O82" i="1"/>
  <c r="Q68" i="1" l="1"/>
  <c r="Q57" i="1"/>
  <c r="S51" i="1"/>
  <c r="S57" i="1" s="1"/>
  <c r="Q81" i="1" l="1"/>
  <c r="S68" i="1"/>
  <c r="Q164" i="1" l="1"/>
  <c r="Q166" i="1" s="1"/>
  <c r="U81" i="1"/>
  <c r="S81" i="1"/>
  <c r="Q82" i="1"/>
  <c r="V81" i="1" l="1"/>
  <c r="S82" i="1"/>
</calcChain>
</file>

<file path=xl/comments1.xml><?xml version="1.0" encoding="utf-8"?>
<comments xmlns="http://schemas.openxmlformats.org/spreadsheetml/2006/main">
  <authors>
    <author>Welch, Kathy</author>
  </authors>
  <commentList>
    <comment ref="B96" authorId="0" shapeId="0">
      <text>
        <r>
          <rPr>
            <b/>
            <sz val="9"/>
            <color indexed="81"/>
            <rFont val="Tahoma"/>
            <family val="2"/>
          </rPr>
          <t>Welch, Kathy:</t>
        </r>
        <r>
          <rPr>
            <sz val="9"/>
            <color indexed="81"/>
            <rFont val="Tahoma"/>
            <family val="2"/>
          </rPr>
          <t xml:space="preserve">
Removed interest related to and included in storm.</t>
        </r>
      </text>
    </comment>
    <comment ref="E96" authorId="0" shapeId="0">
      <text>
        <r>
          <rPr>
            <b/>
            <sz val="9"/>
            <color indexed="81"/>
            <rFont val="Tahoma"/>
            <family val="2"/>
          </rPr>
          <t>Welch, Kathy:</t>
        </r>
        <r>
          <rPr>
            <sz val="9"/>
            <color indexed="81"/>
            <rFont val="Tahoma"/>
            <family val="2"/>
          </rPr>
          <t xml:space="preserve">
Removed interest related to and included in storm.</t>
        </r>
      </text>
    </comment>
  </commentList>
</comments>
</file>

<file path=xl/sharedStrings.xml><?xml version="1.0" encoding="utf-8"?>
<sst xmlns="http://schemas.openxmlformats.org/spreadsheetml/2006/main" count="258" uniqueCount="92">
  <si>
    <t>BONDS</t>
  </si>
  <si>
    <t>Interest</t>
  </si>
  <si>
    <t>Note</t>
  </si>
  <si>
    <t>FPU Unamort Debt</t>
  </si>
  <si>
    <t>37I_</t>
  </si>
  <si>
    <t>Senior Note 7</t>
  </si>
  <si>
    <t>N7</t>
  </si>
  <si>
    <t>Senior Note 8</t>
  </si>
  <si>
    <t>N8</t>
  </si>
  <si>
    <t>Senior Note 9</t>
  </si>
  <si>
    <t>N9</t>
  </si>
  <si>
    <t>Senior Note 10</t>
  </si>
  <si>
    <t>N0</t>
  </si>
  <si>
    <t>Senior Note 11</t>
  </si>
  <si>
    <t>N1</t>
  </si>
  <si>
    <t>Senior Note 12</t>
  </si>
  <si>
    <t>N2</t>
  </si>
  <si>
    <t>Senior Note 13</t>
  </si>
  <si>
    <t>T1</t>
  </si>
  <si>
    <t>Senior Note 14</t>
  </si>
  <si>
    <t>T2</t>
  </si>
  <si>
    <t>Senior Note 15</t>
  </si>
  <si>
    <t>T3</t>
  </si>
  <si>
    <t>Senior Note 16</t>
  </si>
  <si>
    <t>N3</t>
  </si>
  <si>
    <t>Senior Note 17</t>
  </si>
  <si>
    <t>N4</t>
  </si>
  <si>
    <t>Senior Note 18</t>
  </si>
  <si>
    <t>M1</t>
  </si>
  <si>
    <t>Senior Note 19</t>
  </si>
  <si>
    <t>B1</t>
  </si>
  <si>
    <t>Unamort Debt</t>
  </si>
  <si>
    <t>FC 1799-1890</t>
  </si>
  <si>
    <t>LTD Met Life Shelf Agreement</t>
  </si>
  <si>
    <t>L2</t>
  </si>
  <si>
    <t>LTD NYL Shelf Agreement</t>
  </si>
  <si>
    <t>L3</t>
  </si>
  <si>
    <t>LTD Shelf Unamort Debt</t>
  </si>
  <si>
    <t>LF</t>
  </si>
  <si>
    <t>Current Portion of LTD</t>
  </si>
  <si>
    <t>2010.2310</t>
  </si>
  <si>
    <t>1799-1890</t>
  </si>
  <si>
    <t>ITN_</t>
  </si>
  <si>
    <t>Year End</t>
  </si>
  <si>
    <t>Average</t>
  </si>
  <si>
    <t>Net L-T-D</t>
  </si>
  <si>
    <t>Net Amount</t>
  </si>
  <si>
    <t>13 mo. Avg</t>
  </si>
  <si>
    <t>Cost rates</t>
  </si>
  <si>
    <t>CHECK TOTAL</t>
  </si>
  <si>
    <t>Int on L-T-D</t>
  </si>
  <si>
    <t>87__-4270</t>
  </si>
  <si>
    <t>Interim Note 1</t>
  </si>
  <si>
    <t>I1</t>
  </si>
  <si>
    <t>Interim Note 2</t>
  </si>
  <si>
    <t>I2</t>
  </si>
  <si>
    <t>Senior Note 2</t>
  </si>
  <si>
    <t>Senior Note 3</t>
  </si>
  <si>
    <t>Senior Note 4</t>
  </si>
  <si>
    <t>Master Agreement 1</t>
  </si>
  <si>
    <t>19L_SHELF AGREEMENT</t>
  </si>
  <si>
    <t>Tranch Bond 1</t>
  </si>
  <si>
    <t>Tranch Bond 2</t>
  </si>
  <si>
    <t>Tranch Bond 3</t>
  </si>
  <si>
    <t>Senior Note 5</t>
  </si>
  <si>
    <t>N5</t>
  </si>
  <si>
    <t>Bond Payable B1</t>
  </si>
  <si>
    <t>N6</t>
  </si>
  <si>
    <t>Amort of Loss</t>
  </si>
  <si>
    <t>87__-4280</t>
  </si>
  <si>
    <t>FC-4281</t>
  </si>
  <si>
    <t>SHELF AGREEMENT 2</t>
  </si>
  <si>
    <t>SHELF AGREEMENT 3</t>
  </si>
  <si>
    <t>19L_ SHELF AGREEMENT</t>
  </si>
  <si>
    <t>Amort of Debt Disc.</t>
  </si>
  <si>
    <t>100.4280.2</t>
  </si>
  <si>
    <t>Total</t>
  </si>
  <si>
    <t>12 mo. total</t>
  </si>
  <si>
    <t>Revolving line of credit</t>
  </si>
  <si>
    <t>RC</t>
  </si>
  <si>
    <t>Tranche Bond 1</t>
  </si>
  <si>
    <t>Tranche Bond 2</t>
  </si>
  <si>
    <t>Tranche Bond 3</t>
  </si>
  <si>
    <t>SHELF AGREEMENT 1</t>
  </si>
  <si>
    <t>Monthly</t>
  </si>
  <si>
    <t>Annual</t>
  </si>
  <si>
    <t>INPUT THE FOLLOWING TO VERIFY TOTALS:</t>
  </si>
  <si>
    <t>IN EPICOR, SELECT CU% SEG. 3 87%, 4270 FOR THE 12-MONTHS OF INTEREST EXPENSE IN THE PERIOD.  DO A PIVOT BY DESCRIPTION AND INPUT THE ACCRUE LT INTEREST AMOUNT</t>
  </si>
  <si>
    <t>IN EPICOR, SELECT CU% SEG. 3 87%, 4280 FOR THE 12-MONTHS OF INTEREST EXPENSE IN THE PERIOD.  DO A PIVOT BY DESCRIPTION AND INPUT THE AMORTIZE DD&amp;E AMOUNT</t>
  </si>
  <si>
    <t>IN EPICORE, SELECT FC% SEG. 4 4281 FOR THE 12-MONTHS OF INTEREST EXPENSE IN THE PERIOD.  DO A PIVOT BY DESCRIPTION AND INPUT THE AMORTIZE DD&amp;E AMOUNT</t>
  </si>
  <si>
    <t xml:space="preserve">IN EPICORE, SELECT CU% SEG. 3 8720 and 87RC AND SEG 4 4280 FOR THE 12-MONTHS OF INTEREST EXPENSE IN THE PERIOD.  </t>
  </si>
  <si>
    <t xml:space="preserve">CHECK TOTAL-IF OVER $10 ROUNDING, INVESTIGATE.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</si>
</sst>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 yyyy;@"/>
    <numFmt numFmtId="165" formatCode="#,###,##0;\(#,###,##0\)"/>
    <numFmt numFmtId="166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8"/>
      <color indexed="17"/>
      <name val="Arial"/>
      <family val="2"/>
    </font>
    <font>
      <sz val="10"/>
      <color rgb="FF0000FF"/>
      <name val="Arial"/>
      <family val="2"/>
    </font>
    <font>
      <sz val="10"/>
      <color indexed="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4" fillId="0" borderId="0"/>
    <xf numFmtId="0" fontId="1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164" fontId="2" fillId="0" borderId="2" xfId="2" applyNumberFormat="1" applyFont="1" applyFill="1" applyBorder="1" applyAlignment="1">
      <alignment horizontal="center"/>
    </xf>
    <xf numFmtId="0" fontId="1" fillId="0" borderId="0" xfId="0" applyFont="1" applyFill="1"/>
    <xf numFmtId="10" fontId="1" fillId="0" borderId="0" xfId="0" applyNumberFormat="1" applyFont="1" applyFill="1" applyAlignment="1">
      <alignment horizontal="left"/>
    </xf>
    <xf numFmtId="0" fontId="1" fillId="0" borderId="0" xfId="0" applyFont="1" applyFill="1" applyBorder="1"/>
    <xf numFmtId="37" fontId="3" fillId="0" borderId="3" xfId="0" applyNumberFormat="1" applyFont="1" applyFill="1" applyBorder="1"/>
    <xf numFmtId="37" fontId="3" fillId="0" borderId="0" xfId="0" applyNumberFormat="1" applyFont="1" applyFill="1"/>
    <xf numFmtId="37" fontId="0" fillId="0" borderId="0" xfId="0" applyNumberFormat="1" applyFill="1"/>
    <xf numFmtId="0" fontId="1" fillId="0" borderId="0" xfId="0" applyFont="1" applyFill="1" applyBorder="1" applyAlignment="1"/>
    <xf numFmtId="37" fontId="3" fillId="0" borderId="0" xfId="3" applyNumberFormat="1" applyFont="1" applyFill="1" applyBorder="1"/>
    <xf numFmtId="37" fontId="3" fillId="2" borderId="0" xfId="3" applyNumberFormat="1" applyFont="1" applyFill="1" applyBorder="1"/>
    <xf numFmtId="37" fontId="3" fillId="0" borderId="0" xfId="0" applyNumberFormat="1" applyFont="1" applyFill="1" applyBorder="1"/>
    <xf numFmtId="37" fontId="0" fillId="3" borderId="0" xfId="0" applyNumberFormat="1" applyFill="1"/>
    <xf numFmtId="0" fontId="1" fillId="0" borderId="0" xfId="0" applyFont="1" applyFill="1" applyAlignment="1"/>
    <xf numFmtId="37" fontId="3" fillId="2" borderId="0" xfId="0" applyNumberFormat="1" applyFont="1" applyFill="1" applyBorder="1"/>
    <xf numFmtId="0" fontId="1" fillId="0" borderId="0" xfId="3" applyFont="1" applyFill="1" applyBorder="1" applyAlignment="1"/>
    <xf numFmtId="37" fontId="0" fillId="0" borderId="3" xfId="0" applyNumberFormat="1" applyFill="1" applyBorder="1"/>
    <xf numFmtId="0" fontId="1" fillId="0" borderId="1" xfId="0" applyFont="1" applyFill="1" applyBorder="1"/>
    <xf numFmtId="2" fontId="1" fillId="0" borderId="0" xfId="0" applyNumberFormat="1" applyFont="1" applyFill="1" applyAlignment="1">
      <alignment horizontal="left"/>
    </xf>
    <xf numFmtId="37" fontId="3" fillId="2" borderId="0" xfId="0" applyNumberFormat="1" applyFont="1" applyFill="1"/>
    <xf numFmtId="10" fontId="1" fillId="0" borderId="0" xfId="4" applyNumberFormat="1" applyFont="1" applyFill="1" applyAlignment="1">
      <alignment horizontal="left"/>
    </xf>
    <xf numFmtId="0" fontId="1" fillId="0" borderId="0" xfId="3" applyFont="1" applyFill="1"/>
    <xf numFmtId="10" fontId="1" fillId="0" borderId="0" xfId="3" applyNumberFormat="1" applyFont="1" applyFill="1" applyAlignment="1">
      <alignment horizontal="left"/>
    </xf>
    <xf numFmtId="0" fontId="1" fillId="0" borderId="0" xfId="3" applyFont="1" applyFill="1" applyAlignment="1"/>
    <xf numFmtId="165" fontId="3" fillId="0" borderId="0" xfId="5" applyFont="1" applyFill="1"/>
    <xf numFmtId="165" fontId="3" fillId="2" borderId="0" xfId="5" applyFont="1" applyFill="1"/>
    <xf numFmtId="44" fontId="0" fillId="0" borderId="0" xfId="1" applyFont="1" applyFill="1"/>
    <xf numFmtId="0" fontId="1" fillId="0" borderId="0" xfId="0" applyFont="1" applyAlignment="1">
      <alignment horizontal="left"/>
    </xf>
    <xf numFmtId="37" fontId="0" fillId="0" borderId="0" xfId="0" applyNumberFormat="1" applyFill="1" applyBorder="1"/>
    <xf numFmtId="0" fontId="1" fillId="0" borderId="1" xfId="0" quotePrefix="1" applyFont="1" applyFill="1" applyBorder="1" applyAlignment="1">
      <alignment horizontal="center"/>
    </xf>
    <xf numFmtId="37" fontId="3" fillId="0" borderId="0" xfId="3" applyNumberFormat="1" applyFont="1" applyFill="1"/>
    <xf numFmtId="0" fontId="1" fillId="0" borderId="0" xfId="3" applyFill="1"/>
    <xf numFmtId="0" fontId="1" fillId="0" borderId="0" xfId="6" applyFill="1"/>
    <xf numFmtId="37" fontId="0" fillId="0" borderId="2" xfId="0" applyNumberFormat="1" applyFill="1" applyBorder="1"/>
    <xf numFmtId="164" fontId="2" fillId="0" borderId="0" xfId="2" quotePrefix="1" applyNumberFormat="1" applyFont="1" applyFill="1" applyBorder="1" applyAlignment="1">
      <alignment horizontal="center"/>
    </xf>
    <xf numFmtId="10" fontId="1" fillId="0" borderId="0" xfId="0" quotePrefix="1" applyNumberFormat="1" applyFont="1" applyFill="1"/>
    <xf numFmtId="10" fontId="0" fillId="0" borderId="0" xfId="0" applyNumberFormat="1" applyFill="1"/>
    <xf numFmtId="43" fontId="0" fillId="0" borderId="0" xfId="7" applyFont="1" applyFill="1" applyBorder="1"/>
    <xf numFmtId="10" fontId="1" fillId="0" borderId="0" xfId="3" applyNumberFormat="1" applyFill="1"/>
    <xf numFmtId="43" fontId="1" fillId="0" borderId="0" xfId="7" applyFont="1" applyFill="1" applyBorder="1"/>
    <xf numFmtId="166" fontId="1" fillId="0" borderId="0" xfId="7" applyNumberFormat="1" applyFont="1" applyFill="1"/>
    <xf numFmtId="166" fontId="1" fillId="0" borderId="0" xfId="7" applyNumberFormat="1" applyFont="1" applyFill="1" applyAlignment="1"/>
    <xf numFmtId="166" fontId="0" fillId="0" borderId="0" xfId="7" applyNumberFormat="1" applyFont="1" applyFill="1"/>
    <xf numFmtId="166" fontId="0" fillId="0" borderId="0" xfId="7" applyNumberFormat="1" applyFont="1" applyFill="1" applyBorder="1"/>
    <xf numFmtId="166" fontId="1" fillId="0" borderId="0" xfId="7" quotePrefix="1" applyNumberFormat="1" applyFont="1" applyFill="1"/>
    <xf numFmtId="166" fontId="1" fillId="0" borderId="0" xfId="7" applyNumberFormat="1" applyFont="1" applyFill="1" applyBorder="1"/>
    <xf numFmtId="10" fontId="0" fillId="0" borderId="0" xfId="4" applyNumberFormat="1" applyFont="1" applyFill="1"/>
    <xf numFmtId="10" fontId="1" fillId="0" borderId="0" xfId="0" quotePrefix="1" applyNumberFormat="1" applyFont="1" applyFill="1" applyBorder="1"/>
    <xf numFmtId="37" fontId="5" fillId="0" borderId="3" xfId="0" applyNumberFormat="1" applyFont="1" applyFill="1" applyBorder="1"/>
    <xf numFmtId="37" fontId="5" fillId="0" borderId="4" xfId="0" applyNumberFormat="1" applyFont="1" applyFill="1" applyBorder="1"/>
    <xf numFmtId="10" fontId="5" fillId="0" borderId="4" xfId="0" applyNumberFormat="1" applyFont="1" applyFill="1" applyBorder="1"/>
    <xf numFmtId="43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44" fontId="1" fillId="0" borderId="0" xfId="1" applyFill="1"/>
    <xf numFmtId="37" fontId="0" fillId="4" borderId="0" xfId="0" applyNumberFormat="1" applyFill="1"/>
    <xf numFmtId="37" fontId="0" fillId="5" borderId="0" xfId="0" applyNumberFormat="1" applyFill="1"/>
    <xf numFmtId="0" fontId="0" fillId="0" borderId="0" xfId="0" applyFont="1" applyFill="1" applyBorder="1"/>
    <xf numFmtId="166" fontId="3" fillId="0" borderId="0" xfId="7" applyNumberFormat="1" applyFont="1" applyFill="1"/>
    <xf numFmtId="37" fontId="0" fillId="5" borderId="5" xfId="0" applyNumberFormat="1" applyFill="1" applyBorder="1"/>
    <xf numFmtId="0" fontId="0" fillId="0" borderId="0" xfId="0" applyFill="1" applyAlignment="1"/>
    <xf numFmtId="0" fontId="0" fillId="0" borderId="0" xfId="0" applyFill="1" applyBorder="1"/>
    <xf numFmtId="0" fontId="0" fillId="0" borderId="5" xfId="0" applyFill="1" applyBorder="1"/>
    <xf numFmtId="0" fontId="1" fillId="0" borderId="5" xfId="0" quotePrefix="1" applyFont="1" applyFill="1" applyBorder="1"/>
    <xf numFmtId="37" fontId="1" fillId="0" borderId="0" xfId="3" applyNumberFormat="1" applyFill="1"/>
    <xf numFmtId="0" fontId="0" fillId="6" borderId="0" xfId="0" applyFill="1"/>
    <xf numFmtId="166" fontId="0" fillId="7" borderId="0" xfId="7" applyNumberFormat="1" applyFont="1" applyFill="1"/>
    <xf numFmtId="0" fontId="1" fillId="0" borderId="0" xfId="0" applyFont="1"/>
    <xf numFmtId="166" fontId="0" fillId="0" borderId="6" xfId="7" applyNumberFormat="1" applyFont="1" applyFill="1" applyBorder="1"/>
    <xf numFmtId="0" fontId="0" fillId="3" borderId="0" xfId="0" applyFill="1"/>
    <xf numFmtId="43" fontId="0" fillId="3" borderId="6" xfId="7" applyNumberFormat="1" applyFont="1" applyFill="1" applyBorder="1"/>
    <xf numFmtId="166" fontId="0" fillId="0" borderId="0" xfId="7" applyNumberFormat="1" applyFont="1"/>
  </cellXfs>
  <cellStyles count="8">
    <cellStyle name="Comma 10" xfId="7"/>
    <cellStyle name="Currency" xfId="1" builtinId="4"/>
    <cellStyle name="FRxAmtStyle 10 2" xfId="5"/>
    <cellStyle name="Normal" xfId="0" builtinId="0"/>
    <cellStyle name="Normal 11 11" xfId="3"/>
    <cellStyle name="Normal 11 2 3" xfId="6"/>
    <cellStyle name="Normal 2 3" xfId="2"/>
    <cellStyle name="Percent 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externalLink" Target="externalLinks/externalLink25.xml" Id="rId26" /><Relationship Type="http://schemas.openxmlformats.org/officeDocument/2006/relationships/externalLink" Target="externalLinks/externalLink38.xml" Id="rId39" /><Relationship Type="http://schemas.openxmlformats.org/officeDocument/2006/relationships/externalLink" Target="externalLinks/externalLink20.xml" Id="rId21" /><Relationship Type="http://schemas.openxmlformats.org/officeDocument/2006/relationships/externalLink" Target="externalLinks/externalLink33.xml" Id="rId34" /><Relationship Type="http://schemas.openxmlformats.org/officeDocument/2006/relationships/externalLink" Target="externalLinks/externalLink41.xml" Id="rId42" /><Relationship Type="http://schemas.openxmlformats.org/officeDocument/2006/relationships/externalLink" Target="externalLinks/externalLink46.xml" Id="rId47" /><Relationship Type="http://schemas.openxmlformats.org/officeDocument/2006/relationships/externalLink" Target="externalLinks/externalLink49.xml" Id="rId50" /><Relationship Type="http://schemas.openxmlformats.org/officeDocument/2006/relationships/externalLink" Target="externalLinks/externalLink54.xml" Id="rId55" /><Relationship Type="http://schemas.openxmlformats.org/officeDocument/2006/relationships/theme" Target="theme/theme1.xml" Id="rId63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19.xml" Id="rId20" /><Relationship Type="http://schemas.openxmlformats.org/officeDocument/2006/relationships/externalLink" Target="externalLinks/externalLink28.xml" Id="rId29" /><Relationship Type="http://schemas.openxmlformats.org/officeDocument/2006/relationships/externalLink" Target="externalLinks/externalLink40.xml" Id="rId41" /><Relationship Type="http://schemas.openxmlformats.org/officeDocument/2006/relationships/externalLink" Target="externalLinks/externalLink53.xml" Id="rId54" /><Relationship Type="http://schemas.openxmlformats.org/officeDocument/2006/relationships/externalLink" Target="externalLinks/externalLink61.xml" Id="rId6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23.xml" Id="rId24" /><Relationship Type="http://schemas.openxmlformats.org/officeDocument/2006/relationships/externalLink" Target="externalLinks/externalLink31.xml" Id="rId32" /><Relationship Type="http://schemas.openxmlformats.org/officeDocument/2006/relationships/externalLink" Target="externalLinks/externalLink36.xml" Id="rId37" /><Relationship Type="http://schemas.openxmlformats.org/officeDocument/2006/relationships/externalLink" Target="externalLinks/externalLink39.xml" Id="rId40" /><Relationship Type="http://schemas.openxmlformats.org/officeDocument/2006/relationships/externalLink" Target="externalLinks/externalLink44.xml" Id="rId45" /><Relationship Type="http://schemas.openxmlformats.org/officeDocument/2006/relationships/externalLink" Target="externalLinks/externalLink52.xml" Id="rId53" /><Relationship Type="http://schemas.openxmlformats.org/officeDocument/2006/relationships/externalLink" Target="externalLinks/externalLink57.xml" Id="rId58" /><Relationship Type="http://schemas.openxmlformats.org/officeDocument/2006/relationships/calcChain" Target="calcChain.xml" Id="rId66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22.xml" Id="rId23" /><Relationship Type="http://schemas.openxmlformats.org/officeDocument/2006/relationships/externalLink" Target="externalLinks/externalLink27.xml" Id="rId28" /><Relationship Type="http://schemas.openxmlformats.org/officeDocument/2006/relationships/externalLink" Target="externalLinks/externalLink35.xml" Id="rId36" /><Relationship Type="http://schemas.openxmlformats.org/officeDocument/2006/relationships/externalLink" Target="externalLinks/externalLink48.xml" Id="rId49" /><Relationship Type="http://schemas.openxmlformats.org/officeDocument/2006/relationships/externalLink" Target="externalLinks/externalLink56.xml" Id="rId57" /><Relationship Type="http://schemas.openxmlformats.org/officeDocument/2006/relationships/externalLink" Target="externalLinks/externalLink60.xml" Id="rId61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18.xml" Id="rId19" /><Relationship Type="http://schemas.openxmlformats.org/officeDocument/2006/relationships/externalLink" Target="externalLinks/externalLink30.xml" Id="rId31" /><Relationship Type="http://schemas.openxmlformats.org/officeDocument/2006/relationships/externalLink" Target="externalLinks/externalLink43.xml" Id="rId44" /><Relationship Type="http://schemas.openxmlformats.org/officeDocument/2006/relationships/externalLink" Target="externalLinks/externalLink51.xml" Id="rId52" /><Relationship Type="http://schemas.openxmlformats.org/officeDocument/2006/relationships/externalLink" Target="externalLinks/externalLink59.xml" Id="rId60" /><Relationship Type="http://schemas.openxmlformats.org/officeDocument/2006/relationships/sharedStrings" Target="sharedStrings.xml" Id="rId65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1.xml" Id="rId22" /><Relationship Type="http://schemas.openxmlformats.org/officeDocument/2006/relationships/externalLink" Target="externalLinks/externalLink26.xml" Id="rId27" /><Relationship Type="http://schemas.openxmlformats.org/officeDocument/2006/relationships/externalLink" Target="externalLinks/externalLink29.xml" Id="rId30" /><Relationship Type="http://schemas.openxmlformats.org/officeDocument/2006/relationships/externalLink" Target="externalLinks/externalLink34.xml" Id="rId35" /><Relationship Type="http://schemas.openxmlformats.org/officeDocument/2006/relationships/externalLink" Target="externalLinks/externalLink42.xml" Id="rId43" /><Relationship Type="http://schemas.openxmlformats.org/officeDocument/2006/relationships/externalLink" Target="externalLinks/externalLink47.xml" Id="rId48" /><Relationship Type="http://schemas.openxmlformats.org/officeDocument/2006/relationships/externalLink" Target="externalLinks/externalLink55.xml" Id="rId56" /><Relationship Type="http://schemas.openxmlformats.org/officeDocument/2006/relationships/styles" Target="styles.xml" Id="rId64" /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50.xml" Id="rId51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16.xml" Id="rId17" /><Relationship Type="http://schemas.openxmlformats.org/officeDocument/2006/relationships/externalLink" Target="externalLinks/externalLink24.xml" Id="rId25" /><Relationship Type="http://schemas.openxmlformats.org/officeDocument/2006/relationships/externalLink" Target="externalLinks/externalLink32.xml" Id="rId33" /><Relationship Type="http://schemas.openxmlformats.org/officeDocument/2006/relationships/externalLink" Target="externalLinks/externalLink37.xml" Id="rId38" /><Relationship Type="http://schemas.openxmlformats.org/officeDocument/2006/relationships/externalLink" Target="externalLinks/externalLink45.xml" Id="rId46" /><Relationship Type="http://schemas.openxmlformats.org/officeDocument/2006/relationships/externalLink" Target="externalLinks/externalLink58.xml" Id="rId59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OR%20Surveillance%20reports/2021/ROR's/4th%20Quarter/FN/FPUC%20GAS%20ROR%20December%2031,%202021%20revised%205-4-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COMPLET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nazareth\Local%20Settings\Temp\Weighted%20Average%20Cost%20of%20Capital%202006%20Q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Budget\Sharpgas%20Budget%20Summary\Revised%202001%20SHG%20Cap%20Summar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DCFYN2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Blockbuster\Blockbuster%20Overview_12_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GregSmith\Dead%20deals\OMC\OMC%20model1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NY\HELMET\SENSHEL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Rolex-Timex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akefuji\Takefuji_Jan2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SandLB020-CashTaxes-10YEAR-MA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Forecast/2015/Gas/Gas%20Gross%20Margin%20Forecast%20-%2006-2015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Budget/2016/FINAL%202016%20Electric%20Margin%20Budget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MS\Model\Snickers%20Model%2011-1-04%20v1%20-%20Post%20IC%20-%20Bank%20Model%20v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Telecom\Convergent\Models\denver_model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MATH\MODEL\MATH1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2006%20ESN%20Rate%20Case%20Files\Data%20Requests%20%20Staff-ES-COS-1\To%20Sergio%20re-amended%20sched-data%20request%20responses\Amended%20St%20H-3%20(1)%20-%20attachment%20to%20COS1-74%20-%20all%20tab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Snug\Model\Linens32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\Extendicare\RECAP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budis112700quarterly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ocuments%20and%20Settings\epearson\Local%20Settings\Temporary%20Internet%20Files\OLK134\Return%20Calcs\ESN%20ROR%2012-08%20-%20prorated%20plant%20b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Timex-Rolex%20Merger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epartments%20&amp;%20Divisions\Florida%20Regulatory\Gross%20Margin%20Budget\2018\Electric%20Gross%20Margin%20Forecast%20-%204+8%20Tie%20Ou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United%20Artists\Valuation%20Analysis%20v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Model\Comb41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Project%20Accounting\November\2001%20Project%20Accounting%20-%20November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amast\Templates\Fendi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COMPANY\HELMET\TPG1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2%20Budget\ESNG\2002%20ESNG%20Capital%20Summary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ContractSales99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m02\DATA\FFA\September%202009%20Forecast\PGG%20Consolidated%20Analyses\Division%20Presentations\BWCC%20CY09-3%20General%20Corp%20Template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Plan\2012\B&amp;W%20Acquisition%20Valuation%20Model%2018Jun2011%20-%2010%20Year%20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preadsheet Change Management"/>
      <sheetName val="DATES"/>
      <sheetName val="CPK-ISEXT12"/>
      <sheetName val="COST OF SALES ISEXT-12 SEG 4"/>
      <sheetName val="REVENUE FROM ISEXT12 SEG 3"/>
      <sheetName val="FC Common Alloc Per ROR"/>
      <sheetName val="Common Plant Allocation Factors"/>
      <sheetName val="FC Depreciation Expense"/>
      <sheetName val="Corporate and Skipack Alloc"/>
      <sheetName val="Work_cap"/>
      <sheetName val="BS-13MO"/>
      <sheetName val="FC PP Plant and AD"/>
      <sheetName val="Income Statement"/>
      <sheetName val="Report Summary"/>
      <sheetName val="Avg ROR"/>
      <sheetName val="NOI SCH 2 P 2"/>
      <sheetName val="Year End ROR"/>
      <sheetName val="Work Cap-Avg"/>
      <sheetName val="Work Cap-Yr End"/>
      <sheetName val="NOI SCH 3 P 2"/>
      <sheetName val="Capital Structure"/>
      <sheetName val="Earned Ret on Equity"/>
      <sheetName val="Capital Structure ProForma"/>
      <sheetName val="Rate Base Calc"/>
      <sheetName val="Cap Struct Adj."/>
      <sheetName val="Sht Trm Int Rate"/>
      <sheetName val="PGA"/>
      <sheetName val="Conservation"/>
      <sheetName val="Flex Rates"/>
      <sheetName val="ACQ AMORT"/>
      <sheetName val="Economic Development"/>
      <sheetName val="Int Synch"/>
      <sheetName val="Out of Period"/>
      <sheetName val="AEP Adj"/>
      <sheetName val="Rate Refund"/>
      <sheetName val="Non Utility Plant Gas"/>
      <sheetName val="Comp Cost Rate of Debt"/>
      <sheetName val="Cust Dep Int"/>
      <sheetName val="FN with allocations"/>
      <sheetName val="Plant and Acc Dep bal PP"/>
      <sheetName val="FC with allocations"/>
      <sheetName val="LTD detail - CU Reg"/>
      <sheetName val="CU Consolidated Equit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0.68720000000000003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342940819.72999996</v>
          </cell>
          <cell r="M5">
            <v>760635428.82000017</v>
          </cell>
          <cell r="N5">
            <v>834106936</v>
          </cell>
          <cell r="O5">
            <v>873972739.34144032</v>
          </cell>
          <cell r="P5">
            <v>783240163.8588562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76942183.449999988</v>
          </cell>
          <cell r="AF5">
            <v>75177083</v>
          </cell>
          <cell r="AG5">
            <v>81424135.219999999</v>
          </cell>
          <cell r="AH5">
            <v>75212494.439999998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7891880.4800000004</v>
          </cell>
          <cell r="F6">
            <v>7173898.6600000001</v>
          </cell>
          <cell r="G6">
            <v>34090008.910000004</v>
          </cell>
          <cell r="H6">
            <v>85679375.200000003</v>
          </cell>
          <cell r="I6">
            <v>64352885</v>
          </cell>
          <cell r="J6">
            <v>75701782.473944634</v>
          </cell>
          <cell r="K6">
            <v>69620054.150460452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6329315.6699999999</v>
          </cell>
          <cell r="AB6">
            <v>5860488</v>
          </cell>
          <cell r="AC6">
            <v>7708631.629999999</v>
          </cell>
          <cell r="AD6">
            <v>7699797.7599999998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34090008.910000004</v>
          </cell>
          <cell r="AR6">
            <v>85679375.200000003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85679375.200000003</v>
          </cell>
          <cell r="BC6" t="str">
            <v>0</v>
          </cell>
          <cell r="BD6">
            <v>7891880.4800000004</v>
          </cell>
          <cell r="BE6">
            <v>75701782.473944634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1236435.5900000001</v>
          </cell>
          <cell r="BM6">
            <v>25081691.909999996</v>
          </cell>
          <cell r="BN6" t="str">
            <v>0</v>
          </cell>
          <cell r="BO6">
            <v>2514538.48</v>
          </cell>
          <cell r="BP6">
            <v>30400180.220000003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30400180.220000003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22443164.160000004</v>
          </cell>
          <cell r="CB6" t="str">
            <v>0</v>
          </cell>
          <cell r="CC6">
            <v>1990066.82</v>
          </cell>
          <cell r="CD6">
            <v>20052968.986817483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17669457.889999997</v>
          </cell>
          <cell r="CP6" t="str">
            <v>0</v>
          </cell>
          <cell r="CQ6">
            <v>1861864.66</v>
          </cell>
          <cell r="CR6">
            <v>20753366.649999999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20753366.649999999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20753366.649999999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22443164.160000004</v>
          </cell>
          <cell r="DL6" t="str">
            <v>0</v>
          </cell>
          <cell r="DN6">
            <v>2047574</v>
          </cell>
          <cell r="DO6">
            <v>18730543.360507555</v>
          </cell>
          <cell r="DP6" t="str">
            <v>0</v>
          </cell>
          <cell r="DQ6">
            <v>1169698.08</v>
          </cell>
          <cell r="DR6">
            <v>21630323.599999998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7891880.4800000004</v>
          </cell>
          <cell r="F7">
            <v>7173898.6600000001</v>
          </cell>
          <cell r="G7">
            <v>34090008.910000004</v>
          </cell>
          <cell r="H7">
            <v>85679375.200000003</v>
          </cell>
          <cell r="I7">
            <v>64352885</v>
          </cell>
          <cell r="J7">
            <v>75701782.473944634</v>
          </cell>
          <cell r="K7">
            <v>69620054.150460452</v>
          </cell>
          <cell r="L7">
            <v>342940819.72999996</v>
          </cell>
          <cell r="M7">
            <v>760635428.82000017</v>
          </cell>
          <cell r="N7">
            <v>834106936</v>
          </cell>
          <cell r="O7">
            <v>873972739.34144032</v>
          </cell>
          <cell r="P7">
            <v>783240163.8588562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6329315.6699999999</v>
          </cell>
          <cell r="AB7">
            <v>5860488</v>
          </cell>
          <cell r="AC7">
            <v>7708631.629999999</v>
          </cell>
          <cell r="AD7">
            <v>7699797.7599999998</v>
          </cell>
          <cell r="AE7">
            <v>76942183.449999988</v>
          </cell>
          <cell r="AF7">
            <v>75177083</v>
          </cell>
          <cell r="AG7">
            <v>81424135.219999999</v>
          </cell>
          <cell r="AH7">
            <v>75212494.439999998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34090008.910000004</v>
          </cell>
          <cell r="AR7">
            <v>85679375.200000003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85679375.200000003</v>
          </cell>
          <cell r="BC7" t="str">
            <v>0</v>
          </cell>
          <cell r="BD7">
            <v>7891880.4800000004</v>
          </cell>
          <cell r="BE7">
            <v>75701782.473944634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1236435.5900000001</v>
          </cell>
          <cell r="BM7">
            <v>25081691.909999996</v>
          </cell>
          <cell r="BN7" t="str">
            <v>0</v>
          </cell>
          <cell r="BO7">
            <v>2514538.48</v>
          </cell>
          <cell r="BP7">
            <v>30400180.220000003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30400180.220000003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22443164.160000004</v>
          </cell>
          <cell r="CB7" t="str">
            <v>0</v>
          </cell>
          <cell r="CC7">
            <v>1990066.82</v>
          </cell>
          <cell r="CD7">
            <v>20052968.986817483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17669457.889999997</v>
          </cell>
          <cell r="CP7" t="str">
            <v>0</v>
          </cell>
          <cell r="CQ7">
            <v>1861864.66</v>
          </cell>
          <cell r="CR7">
            <v>20753366.649999999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20753366.649999999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20753366.649999999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22443164.160000004</v>
          </cell>
          <cell r="DL7" t="str">
            <v>0</v>
          </cell>
          <cell r="DN7">
            <v>2047574</v>
          </cell>
          <cell r="DO7">
            <v>18730543.360507555</v>
          </cell>
          <cell r="DP7" t="str">
            <v>0</v>
          </cell>
          <cell r="DQ7">
            <v>1169698.08</v>
          </cell>
          <cell r="DR7">
            <v>21630323.599999998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124709515.81999998</v>
          </cell>
          <cell r="H8">
            <v>265344591.04999998</v>
          </cell>
          <cell r="I8">
            <v>301191218</v>
          </cell>
          <cell r="J8">
            <v>98110442.910000011</v>
          </cell>
          <cell r="K8">
            <v>66933047.470000014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25528586.880000003</v>
          </cell>
          <cell r="AB8">
            <v>26796950</v>
          </cell>
          <cell r="AC8">
            <v>27310932.990000002</v>
          </cell>
          <cell r="AD8">
            <v>25719691.380000003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124709515.81999998</v>
          </cell>
          <cell r="AR8">
            <v>265344591.04999998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265344591.05000001</v>
          </cell>
          <cell r="BC8" t="str">
            <v>0</v>
          </cell>
          <cell r="BD8" t="str">
            <v>0</v>
          </cell>
          <cell r="BE8">
            <v>98110442.910000011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92172595.370000005</v>
          </cell>
          <cell r="BN8" t="str">
            <v>0</v>
          </cell>
          <cell r="BO8" t="str">
            <v>0</v>
          </cell>
          <cell r="BP8">
            <v>98103131.910000011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98103131.910000011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60457289.059999995</v>
          </cell>
          <cell r="CB8" t="str">
            <v>0</v>
          </cell>
          <cell r="CC8" t="str">
            <v>0</v>
          </cell>
          <cell r="CD8">
            <v>26847506.080000006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53452061.99000001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68027390.340000004</v>
          </cell>
          <cell r="CP8" t="str">
            <v>0</v>
          </cell>
          <cell r="CQ8" t="str">
            <v>0</v>
          </cell>
          <cell r="CR8">
            <v>71257453.830000013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71257453.830000013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71257453.830000013</v>
          </cell>
          <cell r="DE8" t="str">
            <v>0</v>
          </cell>
          <cell r="DG8" t="str">
            <v>0</v>
          </cell>
          <cell r="DH8">
            <v>53452061.99000001</v>
          </cell>
          <cell r="DI8" t="str">
            <v>0</v>
          </cell>
          <cell r="DJ8" t="str">
            <v>0</v>
          </cell>
          <cell r="DK8">
            <v>60457289.059999995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71853721.890000001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16024770.859999998</v>
          </cell>
          <cell r="H9">
            <v>35254245.879999995</v>
          </cell>
          <cell r="I9">
            <v>37945270</v>
          </cell>
          <cell r="J9">
            <v>13489766.069999998</v>
          </cell>
          <cell r="K9">
            <v>9799650.1600000001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16024770.859999998</v>
          </cell>
          <cell r="AR9">
            <v>35254245.879999995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35254245.880000003</v>
          </cell>
          <cell r="BC9" t="str">
            <v>0</v>
          </cell>
          <cell r="BD9" t="str">
            <v>0</v>
          </cell>
          <cell r="BE9">
            <v>13489766.069999998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12299512.210000001</v>
          </cell>
          <cell r="BN9" t="str">
            <v>0</v>
          </cell>
          <cell r="BO9" t="str">
            <v>0</v>
          </cell>
          <cell r="BP9">
            <v>13489766.069999998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13489766.069999998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8207079.0499999998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6225120.7000000002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9101490.9100000001</v>
          </cell>
          <cell r="CP9" t="str">
            <v>0</v>
          </cell>
          <cell r="CQ9" t="str">
            <v>0</v>
          </cell>
          <cell r="CR9">
            <v>9799650.1600000001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9799650.1600000001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9799650.1600000001</v>
          </cell>
          <cell r="DE9" t="str">
            <v>0</v>
          </cell>
          <cell r="DG9" t="str">
            <v>0</v>
          </cell>
          <cell r="DH9">
            <v>6225120.7000000002</v>
          </cell>
          <cell r="DI9" t="str">
            <v>0</v>
          </cell>
          <cell r="DJ9" t="str">
            <v>0</v>
          </cell>
          <cell r="DK9">
            <v>8207079.0499999998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39105769.619999997</v>
          </cell>
          <cell r="H10">
            <v>84822979.579999983</v>
          </cell>
          <cell r="I10">
            <v>95267985</v>
          </cell>
          <cell r="J10">
            <v>33262431.579999994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9152712.1699999999</v>
          </cell>
          <cell r="AB10">
            <v>8228470</v>
          </cell>
          <cell r="AC10">
            <v>9950179.9500000011</v>
          </cell>
          <cell r="AD10">
            <v>9950179.9500000011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39105769.619999997</v>
          </cell>
          <cell r="AR10">
            <v>84822979.579999983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84822979.579999983</v>
          </cell>
          <cell r="BC10" t="str">
            <v>0</v>
          </cell>
          <cell r="BD10" t="str">
            <v>0</v>
          </cell>
          <cell r="BE10">
            <v>33262431.579999994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29802967.090000004</v>
          </cell>
          <cell r="BN10" t="str">
            <v>0</v>
          </cell>
          <cell r="BO10" t="str">
            <v>0</v>
          </cell>
          <cell r="BP10">
            <v>33262431.579999994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33262431.579999994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19488258.599999998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16018114.940000001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16018114.940000001</v>
          </cell>
          <cell r="DI10" t="str">
            <v>0</v>
          </cell>
          <cell r="DJ10" t="str">
            <v>0</v>
          </cell>
          <cell r="DK10">
            <v>19488258.599999998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23610639.890000001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299761311.93636918</v>
          </cell>
          <cell r="K13">
            <v>309244588.57373762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299761311.93636918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70533157.515046999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119751470.42118317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179840056.29999995</v>
          </cell>
          <cell r="H14">
            <v>385421816.50999999</v>
          </cell>
          <cell r="I14">
            <v>434404473</v>
          </cell>
          <cell r="J14">
            <v>444623952.49636912</v>
          </cell>
          <cell r="K14">
            <v>409064940.88373768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38103437.890000001</v>
          </cell>
          <cell r="AB14">
            <v>38439302</v>
          </cell>
          <cell r="AC14">
            <v>41892576.359999999</v>
          </cell>
          <cell r="AD14">
            <v>39427385.370000005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179840056.29999995</v>
          </cell>
          <cell r="AR14">
            <v>385421816.50999999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385421816.50999999</v>
          </cell>
          <cell r="BC14" t="str">
            <v>0</v>
          </cell>
          <cell r="BD14" t="str">
            <v>0</v>
          </cell>
          <cell r="BE14">
            <v>444623952.49636912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134275074.67000002</v>
          </cell>
          <cell r="BN14" t="str">
            <v>0</v>
          </cell>
          <cell r="BO14" t="str">
            <v>0</v>
          </cell>
          <cell r="BP14">
            <v>148766241.04000002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88152626.710000008</v>
          </cell>
          <cell r="CB14" t="str">
            <v>0</v>
          </cell>
          <cell r="CC14" t="str">
            <v>0</v>
          </cell>
          <cell r="CD14">
            <v>111245556.40504701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75695297.63000001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98485603.520000011</v>
          </cell>
          <cell r="CP14" t="str">
            <v>0</v>
          </cell>
          <cell r="CQ14" t="str">
            <v>0</v>
          </cell>
          <cell r="CR14">
            <v>107414578.69000001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75695297.63000001</v>
          </cell>
          <cell r="DI14" t="str">
            <v>0</v>
          </cell>
          <cell r="DJ14" t="str">
            <v>0</v>
          </cell>
          <cell r="DK14">
            <v>88152626.710000008</v>
          </cell>
          <cell r="DL14" t="str">
            <v>0</v>
          </cell>
          <cell r="DN14" t="str">
            <v>0</v>
          </cell>
          <cell r="DO14">
            <v>119754212.42118317</v>
          </cell>
          <cell r="DP14" t="str">
            <v>0</v>
          </cell>
          <cell r="DQ14" t="str">
            <v>0</v>
          </cell>
          <cell r="DR14">
            <v>104961014.53000002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7891880.4800000004</v>
          </cell>
          <cell r="F15">
            <v>7173898.6600000001</v>
          </cell>
          <cell r="G15">
            <v>213930065.20999998</v>
          </cell>
          <cell r="H15">
            <v>471101191.70999992</v>
          </cell>
          <cell r="I15">
            <v>498757358</v>
          </cell>
          <cell r="J15">
            <v>520325734.97031379</v>
          </cell>
          <cell r="K15">
            <v>478684995.03419805</v>
          </cell>
          <cell r="L15">
            <v>342940819.72999996</v>
          </cell>
          <cell r="M15">
            <v>760635428.82000017</v>
          </cell>
          <cell r="N15">
            <v>834106936</v>
          </cell>
          <cell r="O15">
            <v>873972739.34144032</v>
          </cell>
          <cell r="P15">
            <v>783240163.8588562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44432753.560000002</v>
          </cell>
          <cell r="AB15">
            <v>44299790</v>
          </cell>
          <cell r="AC15">
            <v>49601207.989999995</v>
          </cell>
          <cell r="AD15">
            <v>47127183.129999995</v>
          </cell>
          <cell r="AE15">
            <v>76942183.449999988</v>
          </cell>
          <cell r="AF15">
            <v>75177083</v>
          </cell>
          <cell r="AG15">
            <v>81424135.219999999</v>
          </cell>
          <cell r="AH15">
            <v>75212494.439999998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213930065.20999998</v>
          </cell>
          <cell r="AR15">
            <v>471101191.70999992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471101191.71000004</v>
          </cell>
          <cell r="BC15" t="str">
            <v>0</v>
          </cell>
          <cell r="BD15">
            <v>7891880.4800000004</v>
          </cell>
          <cell r="BE15">
            <v>520325734.97031379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1236435.5900000001</v>
          </cell>
          <cell r="BM15">
            <v>159356766.58000001</v>
          </cell>
          <cell r="BN15" t="str">
            <v>0</v>
          </cell>
          <cell r="BO15">
            <v>2514538.48</v>
          </cell>
          <cell r="BP15">
            <v>179166421.25999999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175255509.77999997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131298525.39186449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89031939.890000015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128167945.34000002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124898125.32000001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124898125.32000001</v>
          </cell>
          <cell r="DE15" t="str">
            <v>0</v>
          </cell>
          <cell r="DG15">
            <v>1224872.48</v>
          </cell>
          <cell r="DH15">
            <v>89031939.890000015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138484755.78169072</v>
          </cell>
          <cell r="DP15" t="str">
            <v>0</v>
          </cell>
          <cell r="DQ15">
            <v>1169698.08</v>
          </cell>
          <cell r="DR15">
            <v>126591338.13000001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-22369853.899999999</v>
          </cell>
          <cell r="H16">
            <v>-51839086.880000003</v>
          </cell>
          <cell r="I16">
            <v>-50045467</v>
          </cell>
          <cell r="J16">
            <v>-51457581.193189174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-4845642.3899999997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-22369853.899999999</v>
          </cell>
          <cell r="AR16">
            <v>-51839086.880000003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-51839086.880000003</v>
          </cell>
          <cell r="BC16" t="str">
            <v>0</v>
          </cell>
          <cell r="BD16" t="str">
            <v>0</v>
          </cell>
          <cell r="BE16">
            <v>-51457581.193189174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-16599543.079999998</v>
          </cell>
          <cell r="BN16" t="str">
            <v>0</v>
          </cell>
          <cell r="BO16" t="str">
            <v>0</v>
          </cell>
          <cell r="BP16">
            <v>-18205678.770000003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-18205678.770000003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-13152368.070000002</v>
          </cell>
          <cell r="CB16" t="str">
            <v>0</v>
          </cell>
          <cell r="CC16" t="str">
            <v>0</v>
          </cell>
          <cell r="CD16">
            <v>-12696708.317256181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-8753886.9299999997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-12045612.380000001</v>
          </cell>
          <cell r="CP16" t="str">
            <v>0</v>
          </cell>
          <cell r="CQ16" t="str">
            <v>0</v>
          </cell>
          <cell r="CR16">
            <v>-13615966.969999999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-13615966.969999999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-13615966.969999999</v>
          </cell>
          <cell r="DE16" t="str">
            <v>0</v>
          </cell>
          <cell r="DG16" t="str">
            <v>0</v>
          </cell>
          <cell r="DH16">
            <v>-8753886.9299999997</v>
          </cell>
          <cell r="DI16" t="str">
            <v>0</v>
          </cell>
          <cell r="DJ16" t="str">
            <v>0</v>
          </cell>
          <cell r="DK16">
            <v>-13152368.070000002</v>
          </cell>
          <cell r="DL16" t="str">
            <v>0</v>
          </cell>
          <cell r="DN16" t="str">
            <v>0</v>
          </cell>
          <cell r="DO16">
            <v>-13501741.461914413</v>
          </cell>
          <cell r="DP16" t="str">
            <v>0</v>
          </cell>
          <cell r="DQ16" t="str">
            <v>0</v>
          </cell>
          <cell r="DR16">
            <v>-13215364.980000002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-1341889.2124673785</v>
          </cell>
          <cell r="K17">
            <v>-717259.81313223322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-1341889.2124673785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-757349.53999999911</v>
          </cell>
          <cell r="BN17" t="str">
            <v>0</v>
          </cell>
          <cell r="BO17" t="str">
            <v>0</v>
          </cell>
          <cell r="BP17">
            <v>-865168.68999999948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-865168.68999999948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-563988.85999999754</v>
          </cell>
          <cell r="CB17" t="str">
            <v>0</v>
          </cell>
          <cell r="CC17" t="str">
            <v>0</v>
          </cell>
          <cell r="CD17">
            <v>-301376.90022484434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-1139045.8799999999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-544387.52999999933</v>
          </cell>
          <cell r="CP17" t="str">
            <v>0</v>
          </cell>
          <cell r="CQ17" t="str">
            <v>0</v>
          </cell>
          <cell r="CR17">
            <v>-669730.00999999791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-669730.00999999791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-669730.00999999791</v>
          </cell>
          <cell r="DE17" t="str">
            <v>0</v>
          </cell>
          <cell r="DG17" t="str">
            <v>0</v>
          </cell>
          <cell r="DH17">
            <v>-1139045.8799999999</v>
          </cell>
          <cell r="DI17" t="str">
            <v>0</v>
          </cell>
          <cell r="DJ17" t="str">
            <v>0</v>
          </cell>
          <cell r="DK17">
            <v>-563988.85999999754</v>
          </cell>
          <cell r="DL17" t="str">
            <v>0</v>
          </cell>
          <cell r="DN17" t="str">
            <v>0</v>
          </cell>
          <cell r="DO17">
            <v>-199948.61249253474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15573795.629999999</v>
          </cell>
          <cell r="C18">
            <v>34736742.329999998</v>
          </cell>
          <cell r="D18">
            <v>38735254</v>
          </cell>
          <cell r="E18">
            <v>12080297.389999999</v>
          </cell>
          <cell r="F18">
            <v>8640339.7699999996</v>
          </cell>
          <cell r="G18">
            <v>-16423994.669999998</v>
          </cell>
          <cell r="H18">
            <v>-28448078.460000008</v>
          </cell>
          <cell r="I18">
            <v>-39175228</v>
          </cell>
          <cell r="J18">
            <v>-12550804.620000005</v>
          </cell>
          <cell r="K18">
            <v>-8933643.9199999906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15573795.629999999</v>
          </cell>
          <cell r="AO18">
            <v>34736742.329999998</v>
          </cell>
          <cell r="AP18">
            <v>38735254</v>
          </cell>
          <cell r="AQ18">
            <v>-16423994.669999998</v>
          </cell>
          <cell r="AR18">
            <v>-28448078.460000008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34736742.330000006</v>
          </cell>
          <cell r="BB18">
            <v>-28448078.460000001</v>
          </cell>
          <cell r="BC18" t="str">
            <v>0</v>
          </cell>
          <cell r="BD18">
            <v>12080297.389999999</v>
          </cell>
          <cell r="BE18">
            <v>-12550804.620000005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11869829.629999999</v>
          </cell>
          <cell r="BM18">
            <v>-9476121.9700000007</v>
          </cell>
          <cell r="BN18" t="str">
            <v>0</v>
          </cell>
          <cell r="BO18">
            <v>12080297.389999999</v>
          </cell>
          <cell r="BP18">
            <v>-12623472.620000005</v>
          </cell>
          <cell r="BQ18" t="str">
            <v>0</v>
          </cell>
          <cell r="BR18" t="str">
            <v>0</v>
          </cell>
          <cell r="BS18">
            <v>12080297.389999999</v>
          </cell>
          <cell r="BT18">
            <v>-12623472.620000005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8757170.2100000009</v>
          </cell>
          <cell r="CA18">
            <v>-5757952.8899999997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6628192.8499999996</v>
          </cell>
          <cell r="CH18">
            <v>-7408599.7499999953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8773921.0999999996</v>
          </cell>
          <cell r="CO18">
            <v>-6716702.4900000012</v>
          </cell>
          <cell r="CP18" t="str">
            <v>0</v>
          </cell>
          <cell r="CQ18">
            <v>8945602.7799999993</v>
          </cell>
          <cell r="CR18">
            <v>-9015394.9199999906</v>
          </cell>
          <cell r="CS18" t="str">
            <v>0</v>
          </cell>
          <cell r="CT18" t="str">
            <v>0</v>
          </cell>
          <cell r="CU18">
            <v>8945602.7799999993</v>
          </cell>
          <cell r="CV18">
            <v>-9015394.9199999906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8945602.7799999993</v>
          </cell>
          <cell r="DD18">
            <v>-9015394.9199999906</v>
          </cell>
          <cell r="DE18" t="str">
            <v>0</v>
          </cell>
          <cell r="DG18">
            <v>6628192.8499999996</v>
          </cell>
          <cell r="DH18">
            <v>-7408599.7499999953</v>
          </cell>
          <cell r="DI18" t="str">
            <v>0</v>
          </cell>
          <cell r="DJ18">
            <v>8757170.2100000009</v>
          </cell>
          <cell r="DK18">
            <v>-5757952.8899999997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8901724.1199999992</v>
          </cell>
          <cell r="DR18">
            <v>-8482910.209999999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15573795.629999999</v>
          </cell>
          <cell r="C20">
            <v>34736742.329999998</v>
          </cell>
          <cell r="D20">
            <v>38735254</v>
          </cell>
          <cell r="E20">
            <v>12080297.389999999</v>
          </cell>
          <cell r="F20">
            <v>8640339.7699999996</v>
          </cell>
          <cell r="G20">
            <v>-40602624.460000008</v>
          </cell>
          <cell r="H20">
            <v>-83642379.349999949</v>
          </cell>
          <cell r="I20">
            <v>-89189094</v>
          </cell>
          <cell r="J20">
            <v>-65350275.025656596</v>
          </cell>
          <cell r="K20">
            <v>-61139983.303132229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-6801974.4699999942</v>
          </cell>
          <cell r="AB20">
            <v>-8025374</v>
          </cell>
          <cell r="AC20">
            <v>-8241107.3699999982</v>
          </cell>
          <cell r="AD20">
            <v>-8058122.0199999968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15573795.629999999</v>
          </cell>
          <cell r="AO20">
            <v>34736742.329999998</v>
          </cell>
          <cell r="AP20">
            <v>38735254</v>
          </cell>
          <cell r="AQ20">
            <v>-40602624.460000008</v>
          </cell>
          <cell r="AR20">
            <v>-83642379.349999949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34736742.330000006</v>
          </cell>
          <cell r="BB20">
            <v>-83642379.349999949</v>
          </cell>
          <cell r="BC20" t="str">
            <v>0</v>
          </cell>
          <cell r="BD20">
            <v>12080297.389999999</v>
          </cell>
          <cell r="BE20">
            <v>-65350275.025656596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11869829.629999999</v>
          </cell>
          <cell r="BM20">
            <v>-26833014.59</v>
          </cell>
          <cell r="BN20" t="str">
            <v>0</v>
          </cell>
          <cell r="BO20">
            <v>12080297.389999999</v>
          </cell>
          <cell r="BP20">
            <v>-31694320.079999983</v>
          </cell>
          <cell r="BQ20" t="str">
            <v>0</v>
          </cell>
          <cell r="BR20" t="str">
            <v>0</v>
          </cell>
          <cell r="BS20">
            <v>12080297.389999999</v>
          </cell>
          <cell r="BT20">
            <v>-31694320.079999983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8757170.2100000009</v>
          </cell>
          <cell r="CA20">
            <v>-19474309.820000004</v>
          </cell>
          <cell r="CB20" t="str">
            <v>0</v>
          </cell>
          <cell r="CC20">
            <v>3134694.61</v>
          </cell>
          <cell r="CD20">
            <v>-16587996.917481024</v>
          </cell>
          <cell r="CE20" t="str">
            <v>0</v>
          </cell>
          <cell r="CF20" t="str">
            <v>0</v>
          </cell>
          <cell r="CG20">
            <v>6628192.8499999996</v>
          </cell>
          <cell r="CH20">
            <v>-17301532.559999995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8773921.0999999996</v>
          </cell>
          <cell r="CO20">
            <v>-19306702.400000006</v>
          </cell>
          <cell r="CP20" t="str">
            <v>0</v>
          </cell>
          <cell r="CQ20">
            <v>8945602.7799999993</v>
          </cell>
          <cell r="CR20">
            <v>-23301091.899999995</v>
          </cell>
          <cell r="CS20" t="str">
            <v>0</v>
          </cell>
          <cell r="CT20" t="str">
            <v>0</v>
          </cell>
          <cell r="CU20">
            <v>8945602.7799999993</v>
          </cell>
          <cell r="CV20">
            <v>-23301091.899999995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8945602.7799999993</v>
          </cell>
          <cell r="DD20">
            <v>-23301091.899999995</v>
          </cell>
          <cell r="DE20" t="str">
            <v>0</v>
          </cell>
          <cell r="DG20">
            <v>6628192.8499999996</v>
          </cell>
          <cell r="DH20">
            <v>-17301532.559999995</v>
          </cell>
          <cell r="DI20" t="str">
            <v>0</v>
          </cell>
          <cell r="DJ20">
            <v>8757170.2100000009</v>
          </cell>
          <cell r="DK20">
            <v>-19474309.820000004</v>
          </cell>
          <cell r="DL20" t="str">
            <v>0</v>
          </cell>
          <cell r="DN20" t="str">
            <v>0</v>
          </cell>
          <cell r="DO20">
            <v>-13674441.074406948</v>
          </cell>
          <cell r="DP20" t="str">
            <v>0</v>
          </cell>
          <cell r="DQ20">
            <v>8901724.1199999992</v>
          </cell>
          <cell r="DR20">
            <v>-23089159.079999998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18660532.769999992</v>
          </cell>
          <cell r="C21">
            <v>39302299.359999992</v>
          </cell>
          <cell r="D21">
            <v>45732349</v>
          </cell>
          <cell r="E21">
            <v>19972177.869999997</v>
          </cell>
          <cell r="F21">
            <v>15814238.430000002</v>
          </cell>
          <cell r="G21">
            <v>173327440.74999997</v>
          </cell>
          <cell r="H21">
            <v>387458812.35999984</v>
          </cell>
          <cell r="I21">
            <v>409568264</v>
          </cell>
          <cell r="J21">
            <v>454975459.94465703</v>
          </cell>
          <cell r="K21">
            <v>417545011.73106593</v>
          </cell>
          <cell r="L21">
            <v>342940819.72999996</v>
          </cell>
          <cell r="M21">
            <v>760635428.82000017</v>
          </cell>
          <cell r="N21">
            <v>834106936</v>
          </cell>
          <cell r="O21">
            <v>873972739.34144032</v>
          </cell>
          <cell r="P21">
            <v>783240163.8588562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37630779.089999989</v>
          </cell>
          <cell r="AB21">
            <v>36274416</v>
          </cell>
          <cell r="AC21">
            <v>41360100.619999997</v>
          </cell>
          <cell r="AD21">
            <v>39069061.109999999</v>
          </cell>
          <cell r="AE21">
            <v>76942183.449999988</v>
          </cell>
          <cell r="AF21">
            <v>75177083</v>
          </cell>
          <cell r="AG21">
            <v>81424135.219999999</v>
          </cell>
          <cell r="AH21">
            <v>75212494.439999998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18660532.769999992</v>
          </cell>
          <cell r="AO21">
            <v>39302299.359999992</v>
          </cell>
          <cell r="AP21">
            <v>45732349</v>
          </cell>
          <cell r="AQ21">
            <v>173327440.74999997</v>
          </cell>
          <cell r="AR21">
            <v>387458812.35999984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39302299.359999992</v>
          </cell>
          <cell r="BB21">
            <v>387458812.35999995</v>
          </cell>
          <cell r="BC21" t="str">
            <v>0</v>
          </cell>
          <cell r="BD21">
            <v>19972177.869999997</v>
          </cell>
          <cell r="BE21">
            <v>454975459.94465703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13106265.219999999</v>
          </cell>
          <cell r="BM21">
            <v>132523751.99000011</v>
          </cell>
          <cell r="BN21" t="str">
            <v>0</v>
          </cell>
          <cell r="BO21">
            <v>14594835.869999999</v>
          </cell>
          <cell r="BP21">
            <v>147472101.1800001</v>
          </cell>
          <cell r="BQ21" t="str">
            <v>0</v>
          </cell>
          <cell r="BR21" t="str">
            <v>0</v>
          </cell>
          <cell r="BS21">
            <v>14594835.869999999</v>
          </cell>
          <cell r="BT21">
            <v>143561189.70000005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9810747.9199999999</v>
          </cell>
          <cell r="CA21">
            <v>91121481.050000116</v>
          </cell>
          <cell r="CB21" t="str">
            <v>0</v>
          </cell>
          <cell r="CC21">
            <v>5124761.43</v>
          </cell>
          <cell r="CD21">
            <v>114710528.47438347</v>
          </cell>
          <cell r="CE21" t="str">
            <v>0</v>
          </cell>
          <cell r="CF21" t="str">
            <v>0</v>
          </cell>
          <cell r="CG21">
            <v>7853065.3300000001</v>
          </cell>
          <cell r="CH21">
            <v>71730407.330000028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9724557.8899999987</v>
          </cell>
          <cell r="CO21">
            <v>96848359.009999961</v>
          </cell>
          <cell r="CP21" t="str">
            <v>0</v>
          </cell>
          <cell r="CQ21">
            <v>10807467.439999999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10807467.439999999</v>
          </cell>
          <cell r="CV21">
            <v>101597033.41999999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10807467.439999999</v>
          </cell>
          <cell r="DD21">
            <v>101597033.41999999</v>
          </cell>
          <cell r="DE21" t="str">
            <v>0</v>
          </cell>
          <cell r="DG21">
            <v>7853065.3300000001</v>
          </cell>
          <cell r="DH21">
            <v>71730407.330000028</v>
          </cell>
          <cell r="DI21" t="str">
            <v>0</v>
          </cell>
          <cell r="DJ21">
            <v>9810747.9199999999</v>
          </cell>
          <cell r="DK21">
            <v>91121481.050000116</v>
          </cell>
          <cell r="DL21" t="str">
            <v>0</v>
          </cell>
          <cell r="DN21">
            <v>2047574</v>
          </cell>
          <cell r="DO21">
            <v>124810314.70728377</v>
          </cell>
          <cell r="DP21" t="str">
            <v>0</v>
          </cell>
          <cell r="DQ21">
            <v>10071422.199999997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6878325.3399999999</v>
          </cell>
          <cell r="I22">
            <v>6642173</v>
          </cell>
          <cell r="J22">
            <v>7459020.2010373082</v>
          </cell>
          <cell r="K22">
            <v>6744485.915393129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6878325.3399999999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6878325.3399999999</v>
          </cell>
          <cell r="BC22" t="str">
            <v>0</v>
          </cell>
          <cell r="BD22" t="str">
            <v>0</v>
          </cell>
          <cell r="BE22">
            <v>7459020.2010373082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2134028.7599999998</v>
          </cell>
          <cell r="CB22" t="str">
            <v>0</v>
          </cell>
          <cell r="CC22" t="str">
            <v>0</v>
          </cell>
          <cell r="CD22">
            <v>1911606.2836337565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2134028.7599999998</v>
          </cell>
          <cell r="DL22" t="str">
            <v>0</v>
          </cell>
          <cell r="DN22" t="str">
            <v>0</v>
          </cell>
          <cell r="DO22">
            <v>1901293.3240617425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2834654.8620726434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2834654.8620726434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1199798.8799999999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698330.31963034754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807304.23421000293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58217.619999999937</v>
          </cell>
          <cell r="K24">
            <v>-6609.6100000001024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8067.7199999999939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58217.619999999937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-144512.54999999999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152763.23000000001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26695.439999999999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167255.26999999999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167255.26999999999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167255.26999999999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26695.439999999999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163799.26999999999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2266844.7400000002</v>
          </cell>
          <cell r="D25">
            <v>2241066</v>
          </cell>
          <cell r="E25">
            <v>767793.27</v>
          </cell>
          <cell r="F25">
            <v>576106.68999999994</v>
          </cell>
          <cell r="G25">
            <v>3294815.53</v>
          </cell>
          <cell r="H25">
            <v>7630687.1799999997</v>
          </cell>
          <cell r="I25">
            <v>8511336</v>
          </cell>
          <cell r="J25">
            <v>2923552.25</v>
          </cell>
          <cell r="K25">
            <v>2152313.9300000002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2266844.7400000002</v>
          </cell>
          <cell r="AP25">
            <v>2241066</v>
          </cell>
          <cell r="AQ25">
            <v>3294815.53</v>
          </cell>
          <cell r="AR25">
            <v>7630687.1799999997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2266844.7400000002</v>
          </cell>
          <cell r="BB25">
            <v>7630687.1799999997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2664675.9700000002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1164101.6000000001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572036.69999999995</v>
          </cell>
          <cell r="CO25">
            <v>1967251.23</v>
          </cell>
          <cell r="CP25" t="str">
            <v>0</v>
          </cell>
          <cell r="CQ25">
            <v>553606.68999999994</v>
          </cell>
          <cell r="CR25">
            <v>2130713.9300000002</v>
          </cell>
          <cell r="CS25" t="str">
            <v>0</v>
          </cell>
          <cell r="CT25" t="str">
            <v>0</v>
          </cell>
          <cell r="CU25">
            <v>553606.68999999994</v>
          </cell>
          <cell r="CV25">
            <v>2130713.9300000002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553606.68999999994</v>
          </cell>
          <cell r="DD25">
            <v>2130713.9300000002</v>
          </cell>
          <cell r="DE25" t="str">
            <v>0</v>
          </cell>
          <cell r="DG25">
            <v>383378.21</v>
          </cell>
          <cell r="DH25">
            <v>1164101.6000000001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7677715.8500000006</v>
          </cell>
          <cell r="H26">
            <v>16989842.799999997</v>
          </cell>
          <cell r="I26">
            <v>17069082</v>
          </cell>
          <cell r="J26">
            <v>13275444.933109952</v>
          </cell>
          <cell r="K26">
            <v>11932049.32039313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7677715.8500000006</v>
          </cell>
          <cell r="AR26">
            <v>16989842.799999997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16989842.800000001</v>
          </cell>
          <cell r="BC26" t="str">
            <v>0</v>
          </cell>
          <cell r="BD26">
            <v>1418840.87</v>
          </cell>
          <cell r="BE26">
            <v>13275444.933109952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6570763.0899999989</v>
          </cell>
          <cell r="BN26" t="str">
            <v>0</v>
          </cell>
          <cell r="BO26">
            <v>987389.87</v>
          </cell>
          <cell r="BP26">
            <v>6305352.3199999994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6305352.3199999994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3541138.1532641035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5075057.6399999997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2803733.5582717452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19882900.52999999</v>
          </cell>
          <cell r="C27">
            <v>42240563.79999999</v>
          </cell>
          <cell r="D27">
            <v>48613494</v>
          </cell>
          <cell r="E27">
            <v>21391018.739999998</v>
          </cell>
          <cell r="F27">
            <v>17020483.390000001</v>
          </cell>
          <cell r="G27">
            <v>181005156.59999999</v>
          </cell>
          <cell r="H27">
            <v>404448655.15999967</v>
          </cell>
          <cell r="I27">
            <v>426637346</v>
          </cell>
          <cell r="J27">
            <v>468250904.87776685</v>
          </cell>
          <cell r="K27">
            <v>429477061.05145901</v>
          </cell>
          <cell r="L27">
            <v>342940819.72999996</v>
          </cell>
          <cell r="M27">
            <v>760635428.82000017</v>
          </cell>
          <cell r="N27">
            <v>834106936</v>
          </cell>
          <cell r="O27">
            <v>873972739.34144032</v>
          </cell>
          <cell r="P27">
            <v>783240163.8588562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39628673.659999982</v>
          </cell>
          <cell r="AB27">
            <v>37793552</v>
          </cell>
          <cell r="AC27">
            <v>42866469.580000006</v>
          </cell>
          <cell r="AD27">
            <v>40566658.050000004</v>
          </cell>
          <cell r="AE27">
            <v>76942183.449999988</v>
          </cell>
          <cell r="AF27">
            <v>75177083</v>
          </cell>
          <cell r="AG27">
            <v>81424135.219999999</v>
          </cell>
          <cell r="AH27">
            <v>75212494.439999998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19882900.52999999</v>
          </cell>
          <cell r="AO27">
            <v>42240563.79999999</v>
          </cell>
          <cell r="AP27">
            <v>48613494</v>
          </cell>
          <cell r="AQ27">
            <v>181005156.59999999</v>
          </cell>
          <cell r="AR27">
            <v>404448655.15999967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42240563.79999999</v>
          </cell>
          <cell r="BB27">
            <v>404448655.15999979</v>
          </cell>
          <cell r="BC27" t="str">
            <v>0</v>
          </cell>
          <cell r="BD27">
            <v>21391018.739999998</v>
          </cell>
          <cell r="BE27">
            <v>468250904.87776685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14078167.029999999</v>
          </cell>
          <cell r="BM27">
            <v>139094515.08000016</v>
          </cell>
          <cell r="BN27" t="str">
            <v>0</v>
          </cell>
          <cell r="BO27">
            <v>15582225.739999998</v>
          </cell>
          <cell r="BP27">
            <v>153777453.50000015</v>
          </cell>
          <cell r="BQ27" t="str">
            <v>0</v>
          </cell>
          <cell r="BR27" t="str">
            <v>0</v>
          </cell>
          <cell r="BS27">
            <v>15582225.739999998</v>
          </cell>
          <cell r="BT27">
            <v>149866542.0200001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10522398.799999999</v>
          </cell>
          <cell r="CA27">
            <v>94774187.220000118</v>
          </cell>
          <cell r="CB27" t="str">
            <v>0</v>
          </cell>
          <cell r="CC27">
            <v>5499153.3400000017</v>
          </cell>
          <cell r="CD27">
            <v>118251666.62764758</v>
          </cell>
          <cell r="CE27" t="str">
            <v>0</v>
          </cell>
          <cell r="CF27" t="str">
            <v>0</v>
          </cell>
          <cell r="CG27">
            <v>8354571.1300000008</v>
          </cell>
          <cell r="CH27">
            <v>74933766.070000008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101923416.64999993</v>
          </cell>
          <cell r="CP27" t="str">
            <v>0</v>
          </cell>
          <cell r="CQ27">
            <v>11528329.399999999</v>
          </cell>
          <cell r="CR27">
            <v>109342369.11000004</v>
          </cell>
          <cell r="CS27" t="str">
            <v>0</v>
          </cell>
          <cell r="CT27" t="str">
            <v>0</v>
          </cell>
          <cell r="CU27">
            <v>11528329.399999999</v>
          </cell>
          <cell r="CV27">
            <v>106072549.09000003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11528329.399999999</v>
          </cell>
          <cell r="DD27">
            <v>106072549.09000003</v>
          </cell>
          <cell r="DE27" t="str">
            <v>0</v>
          </cell>
          <cell r="DG27">
            <v>8354571.1300000008</v>
          </cell>
          <cell r="DH27">
            <v>74933766.070000008</v>
          </cell>
          <cell r="DI27" t="str">
            <v>0</v>
          </cell>
          <cell r="DJ27">
            <v>10522398.799999999</v>
          </cell>
          <cell r="DK27">
            <v>94774187.220000118</v>
          </cell>
          <cell r="DL27" t="str">
            <v>0</v>
          </cell>
          <cell r="DN27">
            <v>2209370</v>
          </cell>
          <cell r="DO27">
            <v>127614048.2655555</v>
          </cell>
          <cell r="DP27" t="str">
            <v>0</v>
          </cell>
          <cell r="DQ27">
            <v>10808415.609999996</v>
          </cell>
          <cell r="DR27">
            <v>108508647.52000003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12281424.450000001</v>
          </cell>
          <cell r="H28">
            <v>28916391.100000001</v>
          </cell>
          <cell r="I28">
            <v>31287015</v>
          </cell>
          <cell r="J28">
            <v>11537201.270000001</v>
          </cell>
          <cell r="K28">
            <v>8223565.5600000015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12281424.450000001</v>
          </cell>
          <cell r="AR28">
            <v>28916391.100000001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28916391.100000001</v>
          </cell>
          <cell r="BC28" t="str">
            <v>0</v>
          </cell>
          <cell r="BD28">
            <v>1213047.29</v>
          </cell>
          <cell r="BE28">
            <v>11537201.270000001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9725586.3200000003</v>
          </cell>
          <cell r="BN28" t="str">
            <v>0</v>
          </cell>
          <cell r="BO28">
            <v>1105075.45</v>
          </cell>
          <cell r="BP28">
            <v>11073212.270000001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11073212.270000001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6750168.1199999992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7026679.6400000006</v>
          </cell>
          <cell r="CP28" t="str">
            <v>0</v>
          </cell>
          <cell r="CQ28">
            <v>797084.22</v>
          </cell>
          <cell r="CR28">
            <v>7926168.1900000013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7926168.1900000013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7926168.1900000013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6750168.1199999992</v>
          </cell>
          <cell r="DL28" t="str">
            <v>0</v>
          </cell>
          <cell r="DN28">
            <v>40489.440000000002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7154926.3800000008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10795912.169999994</v>
          </cell>
          <cell r="D29">
            <v>7158151.8799999999</v>
          </cell>
          <cell r="E29">
            <v>15209747.93</v>
          </cell>
          <cell r="F29">
            <v>7213175.6900000004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10795912.169999994</v>
          </cell>
          <cell r="AP29">
            <v>7158151.8799999999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7158151.8799999999</v>
          </cell>
          <cell r="AY29" t="str">
            <v>0</v>
          </cell>
          <cell r="AZ29" t="str">
            <v>0</v>
          </cell>
          <cell r="BA29">
            <v>10795912.169999992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2573732.9900000002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2245519.0099999998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6163421.2699999986</v>
          </cell>
          <cell r="C30">
            <v>10792175.950000001</v>
          </cell>
          <cell r="D30">
            <v>11106413.440000001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6163421.2699999986</v>
          </cell>
          <cell r="AO30">
            <v>10792175.950000001</v>
          </cell>
          <cell r="AP30">
            <v>11106413.440000001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11106413.440000001</v>
          </cell>
          <cell r="AY30" t="str">
            <v>0</v>
          </cell>
          <cell r="AZ30" t="str">
            <v>0</v>
          </cell>
          <cell r="BA30">
            <v>10792175.950000001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2597649.3199999998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2597649.3199999998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2597649.3199999998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10705057.450000001</v>
          </cell>
          <cell r="C31">
            <v>25974422.549999997</v>
          </cell>
          <cell r="D31">
            <v>23365400.02</v>
          </cell>
          <cell r="E31">
            <v>8551045.7300000004</v>
          </cell>
          <cell r="F31">
            <v>6203787.1399999997</v>
          </cell>
          <cell r="G31">
            <v>3790517.54</v>
          </cell>
          <cell r="H31">
            <v>9273580.6300000008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10705057.450000001</v>
          </cell>
          <cell r="AO31">
            <v>25974422.549999997</v>
          </cell>
          <cell r="AP31">
            <v>23365400.02</v>
          </cell>
          <cell r="AQ31">
            <v>3790517.54</v>
          </cell>
          <cell r="AR31">
            <v>9273580.6300000008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25974422.550000001</v>
          </cell>
          <cell r="BB31">
            <v>9273580.629999999</v>
          </cell>
          <cell r="BC31" t="str">
            <v>0</v>
          </cell>
          <cell r="BD31">
            <v>8551045.7300000004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8632327.1900000013</v>
          </cell>
          <cell r="BM31">
            <v>3078853.45</v>
          </cell>
          <cell r="BN31" t="str">
            <v>0</v>
          </cell>
          <cell r="BO31">
            <v>8545045.7300000004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8545045.7300000004</v>
          </cell>
          <cell r="BT31">
            <v>3669342.9</v>
          </cell>
          <cell r="BU31" t="str">
            <v>0</v>
          </cell>
          <cell r="BW31">
            <v>5813434.5499999998</v>
          </cell>
          <cell r="BX31">
            <v>2886410</v>
          </cell>
          <cell r="BY31" t="str">
            <v>0</v>
          </cell>
          <cell r="BZ31">
            <v>6234474.7900000019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4508020.3099999996</v>
          </cell>
          <cell r="CH31">
            <v>1135636.7</v>
          </cell>
          <cell r="CI31" t="str">
            <v>0</v>
          </cell>
          <cell r="CK31">
            <v>5789232.1299999999</v>
          </cell>
          <cell r="CL31">
            <v>2844105</v>
          </cell>
          <cell r="CM31" t="str">
            <v>0</v>
          </cell>
          <cell r="CN31">
            <v>6421448.2699999996</v>
          </cell>
          <cell r="CO31">
            <v>2233038.14</v>
          </cell>
          <cell r="CP31" t="str">
            <v>0</v>
          </cell>
          <cell r="CQ31">
            <v>6197037.1399999997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6197037.1399999997</v>
          </cell>
          <cell r="CV31">
            <v>2654880.84</v>
          </cell>
          <cell r="CW31" t="str">
            <v>0</v>
          </cell>
          <cell r="CY31">
            <v>5813434.5499999998</v>
          </cell>
          <cell r="CZ31">
            <v>2886410</v>
          </cell>
          <cell r="DA31" t="str">
            <v>0</v>
          </cell>
          <cell r="DC31">
            <v>6197037.1399999997</v>
          </cell>
          <cell r="DD31">
            <v>2654880.84</v>
          </cell>
          <cell r="DE31" t="str">
            <v>0</v>
          </cell>
          <cell r="DG31">
            <v>4508020.3099999996</v>
          </cell>
          <cell r="DH31">
            <v>1135636.7</v>
          </cell>
          <cell r="DI31" t="str">
            <v>0</v>
          </cell>
          <cell r="DJ31">
            <v>6234474.7900000019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7050267.5099999988</v>
          </cell>
          <cell r="DR31">
            <v>2682422.3199999998</v>
          </cell>
          <cell r="DS31" t="str">
            <v>0</v>
          </cell>
          <cell r="DT31">
            <v>6034703.6899999995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5422720.0899999999</v>
          </cell>
          <cell r="D32">
            <v>4597662</v>
          </cell>
          <cell r="E32">
            <v>2362902.4900000002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566902.69999999995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5422720.0899999999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5422720.0899999999</v>
          </cell>
          <cell r="BB32" t="str">
            <v>0</v>
          </cell>
          <cell r="BC32" t="str">
            <v>0</v>
          </cell>
          <cell r="BD32">
            <v>2362902.4900000002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20442296.510000005</v>
          </cell>
          <cell r="C33">
            <v>42189318.589999996</v>
          </cell>
          <cell r="D33">
            <v>39069475.460000001</v>
          </cell>
          <cell r="E33">
            <v>22078460.979999993</v>
          </cell>
          <cell r="F33">
            <v>19174339.970000006</v>
          </cell>
          <cell r="G33">
            <v>3790517.54</v>
          </cell>
          <cell r="H33">
            <v>9273580.6300000008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20442296.510000005</v>
          </cell>
          <cell r="AO33">
            <v>42189318.589999996</v>
          </cell>
          <cell r="AP33">
            <v>39069475.460000001</v>
          </cell>
          <cell r="AQ33">
            <v>3790517.54</v>
          </cell>
          <cell r="AR33">
            <v>9273580.6300000008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39069475.460000001</v>
          </cell>
          <cell r="AY33">
            <v>11655371</v>
          </cell>
          <cell r="AZ33" t="str">
            <v>0</v>
          </cell>
          <cell r="BA33">
            <v>42189318.589999996</v>
          </cell>
          <cell r="BB33">
            <v>9273580.629999999</v>
          </cell>
          <cell r="BC33" t="str">
            <v>0</v>
          </cell>
          <cell r="BD33">
            <v>22078460.979999993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14253733.069999998</v>
          </cell>
          <cell r="BM33">
            <v>3078853.45</v>
          </cell>
          <cell r="BN33" t="str">
            <v>0</v>
          </cell>
          <cell r="BO33">
            <v>14253321.020000005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14253321.020000005</v>
          </cell>
          <cell r="BT33">
            <v>3669342.9</v>
          </cell>
          <cell r="BU33" t="str">
            <v>0</v>
          </cell>
          <cell r="BW33">
            <v>9676144.4299999997</v>
          </cell>
          <cell r="BX33">
            <v>2886410</v>
          </cell>
          <cell r="BY33" t="str">
            <v>0</v>
          </cell>
          <cell r="BZ33">
            <v>10633806.310000002</v>
          </cell>
          <cell r="CA33">
            <v>2072254.22</v>
          </cell>
          <cell r="CB33" t="str">
            <v>0</v>
          </cell>
          <cell r="CC33">
            <v>5780578.6199999992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10055518.369999995</v>
          </cell>
          <cell r="CH33">
            <v>1135636.7</v>
          </cell>
          <cell r="CI33" t="str">
            <v>0</v>
          </cell>
          <cell r="CK33">
            <v>9709104.5300000012</v>
          </cell>
          <cell r="CL33">
            <v>2844105</v>
          </cell>
          <cell r="CM33" t="str">
            <v>0</v>
          </cell>
          <cell r="CN33">
            <v>9942892.8399999999</v>
          </cell>
          <cell r="CO33">
            <v>2233038.14</v>
          </cell>
          <cell r="CP33" t="str">
            <v>0</v>
          </cell>
          <cell r="CQ33">
            <v>10386778.140000001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10386778.140000001</v>
          </cell>
          <cell r="CV33">
            <v>2654880.84</v>
          </cell>
          <cell r="CW33" t="str">
            <v>0</v>
          </cell>
          <cell r="CY33">
            <v>9676144.4299999997</v>
          </cell>
          <cell r="CZ33">
            <v>2886410</v>
          </cell>
          <cell r="DA33" t="str">
            <v>0</v>
          </cell>
          <cell r="DC33">
            <v>10386778.140000001</v>
          </cell>
          <cell r="DD33">
            <v>2654880.84</v>
          </cell>
          <cell r="DE33" t="str">
            <v>0</v>
          </cell>
          <cell r="DG33">
            <v>10055518.369999995</v>
          </cell>
          <cell r="DH33">
            <v>1135636.7</v>
          </cell>
          <cell r="DI33" t="str">
            <v>0</v>
          </cell>
          <cell r="DJ33">
            <v>10633806.310000002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10846800.269999998</v>
          </cell>
          <cell r="DR33">
            <v>2682422.3199999998</v>
          </cell>
          <cell r="DS33" t="str">
            <v>0</v>
          </cell>
          <cell r="DT33">
            <v>9970799.8600000013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21799576.219999995</v>
          </cell>
          <cell r="H34">
            <v>49347425.210000001</v>
          </cell>
          <cell r="I34">
            <v>69118921</v>
          </cell>
          <cell r="J34">
            <v>12821237.710000001</v>
          </cell>
          <cell r="K34">
            <v>8079921.5599999977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7198015.9799999986</v>
          </cell>
          <cell r="AB34">
            <v>6425931</v>
          </cell>
          <cell r="AC34">
            <v>4544214</v>
          </cell>
          <cell r="AD34">
            <v>4539889.1900000004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21799576.219999995</v>
          </cell>
          <cell r="AR34">
            <v>49347425.210000001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49347425.210000001</v>
          </cell>
          <cell r="BC34" t="str">
            <v>0</v>
          </cell>
          <cell r="BD34" t="str">
            <v>0</v>
          </cell>
          <cell r="BE34">
            <v>12821237.710000001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23700995.720000003</v>
          </cell>
          <cell r="BN34" t="str">
            <v>0</v>
          </cell>
          <cell r="BO34" t="str">
            <v>0</v>
          </cell>
          <cell r="BP34">
            <v>15487905.710000001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15487905.710000001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10723078.350000001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10697812.079999998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17268307.620000001</v>
          </cell>
          <cell r="CP34" t="str">
            <v>0</v>
          </cell>
          <cell r="CQ34" t="str">
            <v>0</v>
          </cell>
          <cell r="CR34">
            <v>11101764.139999999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11101764.139999999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11101764.139999999</v>
          </cell>
          <cell r="DE34" t="str">
            <v>0</v>
          </cell>
          <cell r="DG34" t="str">
            <v>0</v>
          </cell>
          <cell r="DH34">
            <v>10697812.079999998</v>
          </cell>
          <cell r="DI34" t="str">
            <v>0</v>
          </cell>
          <cell r="DJ34" t="str">
            <v>0</v>
          </cell>
          <cell r="DK34">
            <v>10723078.350000001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13206735.330000002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9691725.9499999993</v>
          </cell>
          <cell r="H35">
            <v>19796718.620000001</v>
          </cell>
          <cell r="I35">
            <v>18147189</v>
          </cell>
          <cell r="J35">
            <v>6759717.8300000001</v>
          </cell>
          <cell r="K35">
            <v>5161162.0199999996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9691725.9499999993</v>
          </cell>
          <cell r="AR35">
            <v>19796718.620000001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19796718.620000005</v>
          </cell>
          <cell r="BC35" t="str">
            <v>0</v>
          </cell>
          <cell r="BD35" t="str">
            <v>0</v>
          </cell>
          <cell r="BE35">
            <v>6759717.8300000001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9191927.2300000004</v>
          </cell>
          <cell r="BN35" t="str">
            <v>0</v>
          </cell>
          <cell r="BO35" t="str">
            <v>0</v>
          </cell>
          <cell r="BP35">
            <v>6759717.8300000001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6759717.8300000001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7435339.7599999988</v>
          </cell>
          <cell r="CP35" t="str">
            <v>0</v>
          </cell>
          <cell r="CQ35" t="str">
            <v>0</v>
          </cell>
          <cell r="CR35">
            <v>5161162.0199999996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5161162.0199999996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5161162.0199999996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5474995.1300000008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53986.720000000001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1314433.6299999999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137068.79999999999</v>
          </cell>
          <cell r="AB36">
            <v>141446.32999999999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53986.720000000001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1314433.6299999999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1314433.6299999999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585461.31999999995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44621.279999999999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44621.279999999999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-4093.5000000000146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315232.34000000003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315232.34000000003</v>
          </cell>
          <cell r="DI36" t="str">
            <v>0</v>
          </cell>
          <cell r="DJ36">
            <v>13288.09</v>
          </cell>
          <cell r="DK36">
            <v>-4093.5000000000146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53986.720000000001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32351565.659999993</v>
          </cell>
          <cell r="H37">
            <v>70458577.460000008</v>
          </cell>
          <cell r="I37">
            <v>89023154.959999993</v>
          </cell>
          <cell r="J37">
            <v>77815034.269604042</v>
          </cell>
          <cell r="K37">
            <v>81012823.939929664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10641924.439999999</v>
          </cell>
          <cell r="AB37">
            <v>8210258.3300000001</v>
          </cell>
          <cell r="AC37">
            <v>6129272.5100000007</v>
          </cell>
          <cell r="AD37">
            <v>6688489.7000000002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53986.720000000001</v>
          </cell>
          <cell r="AO37">
            <v>249393</v>
          </cell>
          <cell r="AP37">
            <v>359000.04</v>
          </cell>
          <cell r="AQ37">
            <v>32351565.659999993</v>
          </cell>
          <cell r="AR37">
            <v>70458577.460000008</v>
          </cell>
          <cell r="AS37">
            <v>89023154.959999993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89023154.959999993</v>
          </cell>
          <cell r="AZ37" t="str">
            <v>0</v>
          </cell>
          <cell r="BA37">
            <v>249393</v>
          </cell>
          <cell r="BB37">
            <v>70458577.460000023</v>
          </cell>
          <cell r="BC37" t="str">
            <v>0</v>
          </cell>
          <cell r="BD37">
            <v>283954.64</v>
          </cell>
          <cell r="BE37">
            <v>77815034.269604042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33342557.140000004</v>
          </cell>
          <cell r="BN37" t="str">
            <v>0</v>
          </cell>
          <cell r="BO37">
            <v>44621.279999999999</v>
          </cell>
          <cell r="BP37">
            <v>21213337.149999999</v>
          </cell>
          <cell r="BQ37" t="str">
            <v>0</v>
          </cell>
          <cell r="BR37" t="str">
            <v>0</v>
          </cell>
          <cell r="BS37">
            <v>44621.279999999999</v>
          </cell>
          <cell r="BT37">
            <v>22954674.149999999</v>
          </cell>
          <cell r="BU37" t="str">
            <v>0</v>
          </cell>
          <cell r="BW37">
            <v>89750.01</v>
          </cell>
          <cell r="BX37">
            <v>21683738.989999998</v>
          </cell>
          <cell r="BY37" t="str">
            <v>0</v>
          </cell>
          <cell r="BZ37">
            <v>13288.09</v>
          </cell>
          <cell r="CA37">
            <v>15635167.530000001</v>
          </cell>
          <cell r="CB37" t="str">
            <v>0</v>
          </cell>
          <cell r="CC37">
            <v>60025.01</v>
          </cell>
          <cell r="CD37">
            <v>19088080.806963906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15543608.349999998</v>
          </cell>
          <cell r="CI37" t="str">
            <v>0</v>
          </cell>
          <cell r="CK37">
            <v>89750.01</v>
          </cell>
          <cell r="CL37">
            <v>21971099.989999998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15440488.309999999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16807957.309999999</v>
          </cell>
          <cell r="CW37" t="str">
            <v>0</v>
          </cell>
          <cell r="CY37">
            <v>89750.01</v>
          </cell>
          <cell r="CZ37">
            <v>21683738.989999998</v>
          </cell>
          <cell r="DA37" t="str">
            <v>0</v>
          </cell>
          <cell r="DC37">
            <v>44429.61</v>
          </cell>
          <cell r="DD37">
            <v>16807957.309999999</v>
          </cell>
          <cell r="DE37" t="str">
            <v>0</v>
          </cell>
          <cell r="DG37">
            <v>9557.11</v>
          </cell>
          <cell r="DH37">
            <v>15543608.349999998</v>
          </cell>
          <cell r="DI37" t="str">
            <v>0</v>
          </cell>
          <cell r="DJ37">
            <v>13288.09</v>
          </cell>
          <cell r="DK37">
            <v>15635167.530000001</v>
          </cell>
          <cell r="DL37" t="str">
            <v>0</v>
          </cell>
          <cell r="DN37">
            <v>89750.01</v>
          </cell>
          <cell r="DO37">
            <v>23436058.786346234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24465716.989999998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21799576.219999995</v>
          </cell>
          <cell r="H38">
            <v>49347425.210000001</v>
          </cell>
          <cell r="I38">
            <v>69118921</v>
          </cell>
          <cell r="J38">
            <v>12821237.710000001</v>
          </cell>
          <cell r="K38">
            <v>8079921.5599999977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7198015.9799999986</v>
          </cell>
          <cell r="AB38">
            <v>6425931</v>
          </cell>
          <cell r="AC38">
            <v>4544214</v>
          </cell>
          <cell r="AD38">
            <v>4539889.1900000004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21799576.219999995</v>
          </cell>
          <cell r="AR38">
            <v>49347425.210000001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49347425.210000001</v>
          </cell>
          <cell r="BC38" t="str">
            <v>0</v>
          </cell>
          <cell r="BD38" t="str">
            <v>0</v>
          </cell>
          <cell r="BE38">
            <v>12821237.710000001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23700995.720000003</v>
          </cell>
          <cell r="BN38" t="str">
            <v>0</v>
          </cell>
          <cell r="BO38" t="str">
            <v>0</v>
          </cell>
          <cell r="BP38">
            <v>15487905.710000001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15487905.710000001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10723078.350000001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10697812.079999998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17268307.620000001</v>
          </cell>
          <cell r="CP38" t="str">
            <v>0</v>
          </cell>
          <cell r="CQ38" t="str">
            <v>0</v>
          </cell>
          <cell r="CR38">
            <v>11101764.139999999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11101764.139999999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11101764.139999999</v>
          </cell>
          <cell r="DE38" t="str">
            <v>0</v>
          </cell>
          <cell r="DG38" t="str">
            <v>0</v>
          </cell>
          <cell r="DH38">
            <v>10697812.079999998</v>
          </cell>
          <cell r="DI38" t="str">
            <v>0</v>
          </cell>
          <cell r="DJ38" t="str">
            <v>0</v>
          </cell>
          <cell r="DK38">
            <v>10723078.350000001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13206735.330000002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1188592.6000000001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1188592.6000000001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1124477.5900000001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667174.69999999995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1152023.8999999999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667174.69999999995</v>
          </cell>
          <cell r="DH39" t="str">
            <v>0</v>
          </cell>
          <cell r="DI39" t="str">
            <v>0</v>
          </cell>
          <cell r="DJ39">
            <v>1124477.5900000001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15560943.150000002</v>
          </cell>
          <cell r="S42">
            <v>7581448</v>
          </cell>
          <cell r="T42">
            <v>6512022.6899999995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15560943.150000002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15560943.150000002</v>
          </cell>
          <cell r="BD42" t="str">
            <v>0</v>
          </cell>
          <cell r="BE42" t="str">
            <v>0</v>
          </cell>
          <cell r="BF42">
            <v>6512022.6899999995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34351022.459999993</v>
          </cell>
          <cell r="C43">
            <v>73439132.089999974</v>
          </cell>
          <cell r="D43">
            <v>86333786.450000003</v>
          </cell>
          <cell r="E43">
            <v>89055320.965976179</v>
          </cell>
          <cell r="F43">
            <v>67285538.352877676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16105613.560000002</v>
          </cell>
          <cell r="S43">
            <v>7584448</v>
          </cell>
          <cell r="T43">
            <v>6535074.5399999991</v>
          </cell>
          <cell r="U43">
            <v>7591483.7800000003</v>
          </cell>
          <cell r="W43">
            <v>5865406.080000001</v>
          </cell>
          <cell r="X43">
            <v>7561790.0700000003</v>
          </cell>
          <cell r="Y43">
            <v>7225923.6199999973</v>
          </cell>
          <cell r="Z43">
            <v>5479182.3299999982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34351022.459999993</v>
          </cell>
          <cell r="AO43">
            <v>73439132.089999974</v>
          </cell>
          <cell r="AP43">
            <v>86333786.450000003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16105613.560000002</v>
          </cell>
          <cell r="AV43">
            <v>7584448</v>
          </cell>
          <cell r="AX43">
            <v>86333786.450000003</v>
          </cell>
          <cell r="AY43" t="str">
            <v>0</v>
          </cell>
          <cell r="AZ43">
            <v>7584448</v>
          </cell>
          <cell r="BA43">
            <v>73439132.089999974</v>
          </cell>
          <cell r="BB43" t="str">
            <v>0</v>
          </cell>
          <cell r="BC43">
            <v>16105613.560000002</v>
          </cell>
          <cell r="BD43">
            <v>89055320.965976179</v>
          </cell>
          <cell r="BE43" t="str">
            <v>0</v>
          </cell>
          <cell r="BF43">
            <v>6535074.5399999991</v>
          </cell>
          <cell r="BG43">
            <v>7591483.7800000003</v>
          </cell>
          <cell r="BI43">
            <v>29528296.199999999</v>
          </cell>
          <cell r="BJ43" t="str">
            <v>0</v>
          </cell>
          <cell r="BK43">
            <v>2530148</v>
          </cell>
          <cell r="BL43">
            <v>24055780.659999989</v>
          </cell>
          <cell r="BM43" t="str">
            <v>0</v>
          </cell>
          <cell r="BN43">
            <v>3881367</v>
          </cell>
          <cell r="BO43">
            <v>30438215.130000006</v>
          </cell>
          <cell r="BP43" t="str">
            <v>0</v>
          </cell>
          <cell r="BQ43">
            <v>1480774.54</v>
          </cell>
          <cell r="BR43">
            <v>2537183.7799999998</v>
          </cell>
          <cell r="BS43">
            <v>28800941.130000006</v>
          </cell>
          <cell r="BT43" t="str">
            <v>0</v>
          </cell>
          <cell r="BU43">
            <v>1480774.54</v>
          </cell>
          <cell r="BW43">
            <v>21574505.629999999</v>
          </cell>
          <cell r="BX43" t="str">
            <v>0</v>
          </cell>
          <cell r="BY43">
            <v>1895361</v>
          </cell>
          <cell r="BZ43">
            <v>17653876.930000003</v>
          </cell>
          <cell r="CA43" t="str">
            <v>0</v>
          </cell>
          <cell r="CB43">
            <v>6537090.6699999999</v>
          </cell>
          <cell r="CC43">
            <v>21853210.595724821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12846830.339999996</v>
          </cell>
          <cell r="CH43" t="str">
            <v>0</v>
          </cell>
          <cell r="CI43">
            <v>1257710.07</v>
          </cell>
          <cell r="CK43">
            <v>22158367.989999998</v>
          </cell>
          <cell r="CL43" t="str">
            <v>0</v>
          </cell>
          <cell r="CM43">
            <v>1898361</v>
          </cell>
          <cell r="CN43">
            <v>18002946.539999992</v>
          </cell>
          <cell r="CO43" t="str">
            <v>0</v>
          </cell>
          <cell r="CP43">
            <v>3252022</v>
          </cell>
          <cell r="CQ43">
            <v>22859229.120000008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21504192.120000008</v>
          </cell>
          <cell r="CV43" t="str">
            <v>0</v>
          </cell>
          <cell r="CW43">
            <v>851075.47</v>
          </cell>
          <cell r="CY43">
            <v>21574505.629999999</v>
          </cell>
          <cell r="CZ43" t="str">
            <v>0</v>
          </cell>
          <cell r="DA43">
            <v>1895361</v>
          </cell>
          <cell r="DC43">
            <v>21504192.120000008</v>
          </cell>
          <cell r="DD43" t="str">
            <v>0</v>
          </cell>
          <cell r="DE43">
            <v>851075.47</v>
          </cell>
          <cell r="DG43">
            <v>12846830.339999996</v>
          </cell>
          <cell r="DH43" t="str">
            <v>0</v>
          </cell>
          <cell r="DI43">
            <v>1257710.07</v>
          </cell>
          <cell r="DJ43">
            <v>17653876.930000003</v>
          </cell>
          <cell r="DK43" t="str">
            <v>0</v>
          </cell>
          <cell r="DL43">
            <v>6537090.6699999999</v>
          </cell>
          <cell r="DN43">
            <v>22534854.770125687</v>
          </cell>
          <cell r="DO43" t="str">
            <v>0</v>
          </cell>
          <cell r="DP43">
            <v>1895361</v>
          </cell>
          <cell r="DQ43">
            <v>18496506.800000004</v>
          </cell>
          <cell r="DR43" t="str">
            <v>0</v>
          </cell>
          <cell r="DS43">
            <v>2328609.02</v>
          </cell>
          <cell r="DT43">
            <v>21682440.060000002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-20010.490000000078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39898.300000000003</v>
          </cell>
          <cell r="Z45">
            <v>39898.300000000003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-20010.490000000078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-94048.320000000007</v>
          </cell>
          <cell r="BO45">
            <v>-518.90000000006694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-518.90000000006694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671021.32999999996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58855258.920000054</v>
          </cell>
          <cell r="C47">
            <v>130897160.54999992</v>
          </cell>
          <cell r="D47">
            <v>136989921.87</v>
          </cell>
          <cell r="E47">
            <v>128311595.42597614</v>
          </cell>
          <cell r="F47">
            <v>95423559.622877717</v>
          </cell>
          <cell r="G47">
            <v>48423507.649999999</v>
          </cell>
          <cell r="H47">
            <v>108648549.19000003</v>
          </cell>
          <cell r="I47">
            <v>131965540.95999999</v>
          </cell>
          <cell r="J47">
            <v>93021578.439604044</v>
          </cell>
          <cell r="K47">
            <v>91891270.33992967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16886466.520000003</v>
          </cell>
          <cell r="S47">
            <v>7894949</v>
          </cell>
          <cell r="T47">
            <v>7645379.5199999986</v>
          </cell>
          <cell r="U47">
            <v>7849506.1500000004</v>
          </cell>
          <cell r="W47">
            <v>10865308.410000002</v>
          </cell>
          <cell r="X47">
            <v>11910968.499999998</v>
          </cell>
          <cell r="Y47">
            <v>12623931.049999997</v>
          </cell>
          <cell r="Z47">
            <v>10173197.75999999</v>
          </cell>
          <cell r="AA47">
            <v>14381266.199999999</v>
          </cell>
          <cell r="AB47">
            <v>12032917.33</v>
          </cell>
          <cell r="AC47">
            <v>10238595.630000001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525061.68999999994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58855258.920000054</v>
          </cell>
          <cell r="AO47">
            <v>130897160.54999992</v>
          </cell>
          <cell r="AP47">
            <v>136989921.87</v>
          </cell>
          <cell r="AQ47">
            <v>48423507.649999999</v>
          </cell>
          <cell r="AR47">
            <v>108648549.19000003</v>
          </cell>
          <cell r="AS47">
            <v>131965540.95999999</v>
          </cell>
          <cell r="AT47">
            <v>2882078.17</v>
          </cell>
          <cell r="AU47">
            <v>16886466.520000003</v>
          </cell>
          <cell r="AV47">
            <v>7894949</v>
          </cell>
          <cell r="AX47">
            <v>136989921.87</v>
          </cell>
          <cell r="AY47">
            <v>131965540.95999999</v>
          </cell>
          <cell r="AZ47">
            <v>7894949</v>
          </cell>
          <cell r="BA47">
            <v>130897160.54999991</v>
          </cell>
          <cell r="BB47">
            <v>108648549.19000003</v>
          </cell>
          <cell r="BC47">
            <v>16886466.520000003</v>
          </cell>
          <cell r="BD47">
            <v>128311595.42597616</v>
          </cell>
          <cell r="BE47">
            <v>93021578.439604044</v>
          </cell>
          <cell r="BF47">
            <v>7645379.5199999986</v>
          </cell>
          <cell r="BG47">
            <v>9603721.1500000004</v>
          </cell>
          <cell r="BI47">
            <v>46421449.769999996</v>
          </cell>
          <cell r="BJ47">
            <v>44286446.32</v>
          </cell>
          <cell r="BK47">
            <v>2633648</v>
          </cell>
          <cell r="BL47">
            <v>42922115.849999987</v>
          </cell>
          <cell r="BM47">
            <v>46146996.910000004</v>
          </cell>
          <cell r="BN47">
            <v>3787318.68</v>
          </cell>
          <cell r="BO47">
            <v>50763751.990000024</v>
          </cell>
          <cell r="BP47">
            <v>35955892.320000008</v>
          </cell>
          <cell r="BQ47">
            <v>2429310.52</v>
          </cell>
          <cell r="BR47">
            <v>2655289.15</v>
          </cell>
          <cell r="BS47">
            <v>46448958.990000017</v>
          </cell>
          <cell r="BT47">
            <v>37697229.320000008</v>
          </cell>
          <cell r="BU47">
            <v>2419058.52</v>
          </cell>
          <cell r="BW47">
            <v>34146381.04999999</v>
          </cell>
          <cell r="BX47">
            <v>32278929.989999998</v>
          </cell>
          <cell r="BY47">
            <v>1972986</v>
          </cell>
          <cell r="BZ47">
            <v>32129346.119999982</v>
          </cell>
          <cell r="CA47">
            <v>24457589.870000001</v>
          </cell>
          <cell r="CB47">
            <v>6655639.0700000003</v>
          </cell>
          <cell r="CC47">
            <v>31206133.575724814</v>
          </cell>
          <cell r="CD47">
            <v>23365998.94696391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21034501.309999999</v>
          </cell>
          <cell r="CI47">
            <v>1932780.33</v>
          </cell>
          <cell r="CK47">
            <v>34753908.509999998</v>
          </cell>
          <cell r="CL47">
            <v>32449872.989999998</v>
          </cell>
          <cell r="CM47">
            <v>1975986</v>
          </cell>
          <cell r="CN47">
            <v>31442626.510000024</v>
          </cell>
          <cell r="CO47">
            <v>34288017.800000004</v>
          </cell>
          <cell r="CP47">
            <v>3204884.43</v>
          </cell>
          <cell r="CQ47">
            <v>38317044.399999999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34951455.399999991</v>
          </cell>
          <cell r="CV47">
            <v>27389006.34</v>
          </cell>
          <cell r="CW47">
            <v>949297.84</v>
          </cell>
          <cell r="CY47">
            <v>34146381.04999999</v>
          </cell>
          <cell r="CZ47">
            <v>32278929.989999998</v>
          </cell>
          <cell r="DA47">
            <v>1972986</v>
          </cell>
          <cell r="DC47">
            <v>34951455.399999991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21034501.309999999</v>
          </cell>
          <cell r="DI47">
            <v>1932780.33</v>
          </cell>
          <cell r="DJ47">
            <v>32129346.119999982</v>
          </cell>
          <cell r="DK47">
            <v>24457589.870000001</v>
          </cell>
          <cell r="DL47">
            <v>6655639.0700000003</v>
          </cell>
          <cell r="DN47">
            <v>29858276.370125685</v>
          </cell>
          <cell r="DO47">
            <v>23610676.786346234</v>
          </cell>
          <cell r="DP47">
            <v>1966861</v>
          </cell>
          <cell r="DQ47">
            <v>33593485.649999999</v>
          </cell>
          <cell r="DR47">
            <v>29052983.130000003</v>
          </cell>
          <cell r="DS47">
            <v>2822668.67</v>
          </cell>
          <cell r="DT47">
            <v>34574992.909999996</v>
          </cell>
          <cell r="DU47">
            <v>36319204.990000002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-8606880.1399999969</v>
          </cell>
          <cell r="S48">
            <v>-10633322.08</v>
          </cell>
          <cell r="T48">
            <v>-10143354.119999999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-825694.71999999997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-8606880.1399999969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-8606880.1399999987</v>
          </cell>
          <cell r="BD48" t="str">
            <v>0</v>
          </cell>
          <cell r="BE48" t="str">
            <v>0</v>
          </cell>
          <cell r="BF48">
            <v>-10143354.119999999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-2658333.5099999998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-2535333.5099999998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-2658333.5499999998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-2658333.5099999998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-2533083.5099999998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-2658333.5099999998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58855258.920000054</v>
          </cell>
          <cell r="C49">
            <v>130897160.54999992</v>
          </cell>
          <cell r="D49">
            <v>136989921.87</v>
          </cell>
          <cell r="E49">
            <v>128311595.42597614</v>
          </cell>
          <cell r="F49">
            <v>95423559.622877717</v>
          </cell>
          <cell r="G49">
            <v>48423507.649999999</v>
          </cell>
          <cell r="H49">
            <v>108648549.19000003</v>
          </cell>
          <cell r="I49">
            <v>131965540.95999999</v>
          </cell>
          <cell r="J49">
            <v>93021578.439604044</v>
          </cell>
          <cell r="K49">
            <v>91891270.33992967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8279586.3800000055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10865308.410000002</v>
          </cell>
          <cell r="X49">
            <v>11910968.499999998</v>
          </cell>
          <cell r="Y49">
            <v>12623931.049999997</v>
          </cell>
          <cell r="Z49">
            <v>10173197.75999999</v>
          </cell>
          <cell r="AA49">
            <v>14381266.199999999</v>
          </cell>
          <cell r="AB49">
            <v>12032917.33</v>
          </cell>
          <cell r="AC49">
            <v>10238595.630000001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-300633.03000000003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58855258.920000054</v>
          </cell>
          <cell r="AO49">
            <v>130897160.54999992</v>
          </cell>
          <cell r="AP49">
            <v>136989921.87</v>
          </cell>
          <cell r="AQ49">
            <v>48423507.649999999</v>
          </cell>
          <cell r="AR49">
            <v>108648549.19000003</v>
          </cell>
          <cell r="AS49">
            <v>131965540.95999999</v>
          </cell>
          <cell r="AT49">
            <v>-712024.97</v>
          </cell>
          <cell r="AU49">
            <v>8279586.3800000055</v>
          </cell>
          <cell r="AV49">
            <v>-2738373.08</v>
          </cell>
          <cell r="AX49">
            <v>136989921.87</v>
          </cell>
          <cell r="AY49">
            <v>131965540.95999999</v>
          </cell>
          <cell r="AZ49">
            <v>-2738373.08</v>
          </cell>
          <cell r="BA49">
            <v>130897160.54999991</v>
          </cell>
          <cell r="BB49">
            <v>108648549.19000003</v>
          </cell>
          <cell r="BC49">
            <v>8279586.3800000055</v>
          </cell>
          <cell r="BD49">
            <v>128311595.42597616</v>
          </cell>
          <cell r="BE49">
            <v>93021578.439604044</v>
          </cell>
          <cell r="BF49">
            <v>-2497974.6</v>
          </cell>
          <cell r="BG49">
            <v>-662165.24999999942</v>
          </cell>
          <cell r="BI49">
            <v>46421449.769999996</v>
          </cell>
          <cell r="BJ49">
            <v>44286446.32</v>
          </cell>
          <cell r="BK49">
            <v>-910796.72</v>
          </cell>
          <cell r="BL49">
            <v>42922115.849999987</v>
          </cell>
          <cell r="BM49">
            <v>46146996.910000004</v>
          </cell>
          <cell r="BN49">
            <v>-306.96999999985565</v>
          </cell>
          <cell r="BO49">
            <v>50763751.990000024</v>
          </cell>
          <cell r="BP49">
            <v>35955892.320000008</v>
          </cell>
          <cell r="BQ49">
            <v>-940166.24</v>
          </cell>
          <cell r="BR49">
            <v>-603719.89</v>
          </cell>
          <cell r="BS49">
            <v>46448958.990000017</v>
          </cell>
          <cell r="BT49">
            <v>37697229.320000008</v>
          </cell>
          <cell r="BU49">
            <v>-950418.24</v>
          </cell>
          <cell r="BW49">
            <v>34146381.04999999</v>
          </cell>
          <cell r="BX49">
            <v>32278929.989999998</v>
          </cell>
          <cell r="BY49">
            <v>-685347.51</v>
          </cell>
          <cell r="BZ49">
            <v>32129346.119999982</v>
          </cell>
          <cell r="CA49">
            <v>24457589.870000001</v>
          </cell>
          <cell r="CB49">
            <v>4482932.76</v>
          </cell>
          <cell r="CC49">
            <v>31206133.575724814</v>
          </cell>
          <cell r="CD49">
            <v>23365998.94696391</v>
          </cell>
          <cell r="CE49">
            <v>98704.450000000274</v>
          </cell>
          <cell r="CF49">
            <v>-584608.51</v>
          </cell>
          <cell r="CG49">
            <v>23903803.52</v>
          </cell>
          <cell r="CH49">
            <v>21034501.309999999</v>
          </cell>
          <cell r="CI49">
            <v>752575.06</v>
          </cell>
          <cell r="CK49">
            <v>34753908.509999998</v>
          </cell>
          <cell r="CL49">
            <v>32449872.989999998</v>
          </cell>
          <cell r="CM49">
            <v>-682347.55</v>
          </cell>
          <cell r="CN49">
            <v>31442626.510000024</v>
          </cell>
          <cell r="CO49">
            <v>34288017.800000004</v>
          </cell>
          <cell r="CP49">
            <v>593277.72</v>
          </cell>
          <cell r="CQ49">
            <v>38317044.399999999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34951455.399999991</v>
          </cell>
          <cell r="CV49">
            <v>27389006.34</v>
          </cell>
          <cell r="CW49">
            <v>-1464600.03</v>
          </cell>
          <cell r="CY49">
            <v>34146381.04999999</v>
          </cell>
          <cell r="CZ49">
            <v>32278929.989999998</v>
          </cell>
          <cell r="DA49">
            <v>-685347.51</v>
          </cell>
          <cell r="DC49">
            <v>34951455.399999991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21034501.309999999</v>
          </cell>
          <cell r="DI49">
            <v>752575.06</v>
          </cell>
          <cell r="DJ49">
            <v>32129346.119999982</v>
          </cell>
          <cell r="DK49">
            <v>24457589.870000001</v>
          </cell>
          <cell r="DL49">
            <v>4482932.76</v>
          </cell>
          <cell r="DN49">
            <v>29858276.370125685</v>
          </cell>
          <cell r="DO49">
            <v>23610676.786346234</v>
          </cell>
          <cell r="DP49">
            <v>-566222.51</v>
          </cell>
          <cell r="DQ49">
            <v>33593485.649999999</v>
          </cell>
          <cell r="DR49">
            <v>29052983.130000003</v>
          </cell>
          <cell r="DS49">
            <v>680581.93999999948</v>
          </cell>
          <cell r="DT49">
            <v>34574992.909999996</v>
          </cell>
          <cell r="DU49">
            <v>36319204.990000002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78738159.449999958</v>
          </cell>
          <cell r="C50">
            <v>173137724.35000008</v>
          </cell>
          <cell r="D50">
            <v>185603415.87</v>
          </cell>
          <cell r="E50">
            <v>149702614.16597614</v>
          </cell>
          <cell r="F50">
            <v>112444043.01287773</v>
          </cell>
          <cell r="G50">
            <v>229428664.24999997</v>
          </cell>
          <cell r="H50">
            <v>513097204.34999985</v>
          </cell>
          <cell r="I50">
            <v>558602886.96000004</v>
          </cell>
          <cell r="J50">
            <v>561272483.31737089</v>
          </cell>
          <cell r="K50">
            <v>521368331.39138871</v>
          </cell>
          <cell r="L50">
            <v>342940819.72999996</v>
          </cell>
          <cell r="M50">
            <v>760635428.82000017</v>
          </cell>
          <cell r="N50">
            <v>834106936</v>
          </cell>
          <cell r="O50">
            <v>873972739.34144032</v>
          </cell>
          <cell r="P50">
            <v>783240163.8588562</v>
          </cell>
          <cell r="Q50">
            <v>-712024.97</v>
          </cell>
          <cell r="R50">
            <v>8279586.3800000055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14393024.779999997</v>
          </cell>
          <cell r="X50">
            <v>16011172.499999998</v>
          </cell>
          <cell r="Y50">
            <v>16417419.879999999</v>
          </cell>
          <cell r="Z50">
            <v>13966686.589999994</v>
          </cell>
          <cell r="AA50">
            <v>54009939.859999985</v>
          </cell>
          <cell r="AB50">
            <v>49826469.329999998</v>
          </cell>
          <cell r="AC50">
            <v>53105065.210000008</v>
          </cell>
          <cell r="AD50">
            <v>51276865.540000007</v>
          </cell>
          <cell r="AE50">
            <v>76942183.449999988</v>
          </cell>
          <cell r="AF50">
            <v>75177083</v>
          </cell>
          <cell r="AG50">
            <v>81424135.219999999</v>
          </cell>
          <cell r="AH50">
            <v>75212494.439999998</v>
          </cell>
          <cell r="AI50">
            <v>-300633.03000000003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78738159.449999958</v>
          </cell>
          <cell r="AO50">
            <v>173137724.35000008</v>
          </cell>
          <cell r="AP50">
            <v>185603415.87</v>
          </cell>
          <cell r="AQ50">
            <v>229428664.24999997</v>
          </cell>
          <cell r="AR50">
            <v>513097204.34999985</v>
          </cell>
          <cell r="AS50">
            <v>558602886.96000004</v>
          </cell>
          <cell r="AT50">
            <v>-712024.97</v>
          </cell>
          <cell r="AU50">
            <v>8279586.3800000055</v>
          </cell>
          <cell r="AV50">
            <v>-2738373.08</v>
          </cell>
          <cell r="AX50">
            <v>185603415.87</v>
          </cell>
          <cell r="AY50">
            <v>558602886.96000004</v>
          </cell>
          <cell r="AZ50">
            <v>-2738373.08</v>
          </cell>
          <cell r="BA50">
            <v>173137724.35000008</v>
          </cell>
          <cell r="BB50">
            <v>513097204.34999996</v>
          </cell>
          <cell r="BC50">
            <v>8279586.3800000055</v>
          </cell>
          <cell r="BD50">
            <v>149702614.16597614</v>
          </cell>
          <cell r="BE50">
            <v>561272483.31737089</v>
          </cell>
          <cell r="BF50">
            <v>-2497974.6</v>
          </cell>
          <cell r="BG50">
            <v>-662165.24999999942</v>
          </cell>
          <cell r="BI50">
            <v>62637451.769999996</v>
          </cell>
          <cell r="BJ50">
            <v>185367487.31999999</v>
          </cell>
          <cell r="BK50">
            <v>-910796.72</v>
          </cell>
          <cell r="BL50">
            <v>57000282.879999958</v>
          </cell>
          <cell r="BM50">
            <v>185241511.99000013</v>
          </cell>
          <cell r="BN50">
            <v>-306.96999999985565</v>
          </cell>
          <cell r="BO50">
            <v>66345977.730000079</v>
          </cell>
          <cell r="BP50">
            <v>189733345.82000008</v>
          </cell>
          <cell r="BQ50">
            <v>-940166.24</v>
          </cell>
          <cell r="BR50">
            <v>-603719.89</v>
          </cell>
          <cell r="BS50">
            <v>62031184.730000064</v>
          </cell>
          <cell r="BT50">
            <v>187563771.34000003</v>
          </cell>
          <cell r="BU50">
            <v>-950418.24</v>
          </cell>
          <cell r="BW50">
            <v>46228660.050000004</v>
          </cell>
          <cell r="BX50">
            <v>136496818.99000001</v>
          </cell>
          <cell r="BY50">
            <v>-685347.51</v>
          </cell>
          <cell r="BZ50">
            <v>42651744.920000009</v>
          </cell>
          <cell r="CA50">
            <v>119231777.09000009</v>
          </cell>
          <cell r="CB50">
            <v>4482932.76</v>
          </cell>
          <cell r="CC50">
            <v>36705286.915724836</v>
          </cell>
          <cell r="CD50">
            <v>141617665.57461149</v>
          </cell>
          <cell r="CE50">
            <v>98704.450000000274</v>
          </cell>
          <cell r="CF50">
            <v>-584608.51</v>
          </cell>
          <cell r="CG50">
            <v>32258374.650000002</v>
          </cell>
          <cell r="CH50">
            <v>95968267.38000001</v>
          </cell>
          <cell r="CI50">
            <v>752575.06</v>
          </cell>
          <cell r="CK50">
            <v>46859298.510000005</v>
          </cell>
          <cell r="CL50">
            <v>135582070.99000001</v>
          </cell>
          <cell r="CM50">
            <v>-682347.55</v>
          </cell>
          <cell r="CN50">
            <v>41901694.360000014</v>
          </cell>
          <cell r="CO50">
            <v>136211434.44999993</v>
          </cell>
          <cell r="CP50">
            <v>593277.72</v>
          </cell>
          <cell r="CQ50">
            <v>49845373.800000004</v>
          </cell>
          <cell r="CR50">
            <v>135363906.45000005</v>
          </cell>
          <cell r="CS50">
            <v>-1464226.03</v>
          </cell>
          <cell r="CT50">
            <v>-410278.72</v>
          </cell>
          <cell r="CU50">
            <v>46479784.79999999</v>
          </cell>
          <cell r="CV50">
            <v>133461555.43000001</v>
          </cell>
          <cell r="CW50">
            <v>-1464600.03</v>
          </cell>
          <cell r="CY50">
            <v>46228660.050000004</v>
          </cell>
          <cell r="CZ50">
            <v>136496818.99000001</v>
          </cell>
          <cell r="DA50">
            <v>-685347.51</v>
          </cell>
          <cell r="DC50">
            <v>46479784.79999999</v>
          </cell>
          <cell r="DD50">
            <v>133461555.43000001</v>
          </cell>
          <cell r="DE50">
            <v>-1464600.03</v>
          </cell>
          <cell r="DG50">
            <v>32258374.650000002</v>
          </cell>
          <cell r="DH50">
            <v>95968267.38000001</v>
          </cell>
          <cell r="DI50">
            <v>752575.06</v>
          </cell>
          <cell r="DJ50">
            <v>42651744.920000009</v>
          </cell>
          <cell r="DK50">
            <v>119231777.09000009</v>
          </cell>
          <cell r="DL50">
            <v>4482932.76</v>
          </cell>
          <cell r="DN50">
            <v>32067646.370125685</v>
          </cell>
          <cell r="DO50">
            <v>151224725.05190173</v>
          </cell>
          <cell r="DP50">
            <v>-566222.51</v>
          </cell>
          <cell r="DQ50">
            <v>44401901.26000002</v>
          </cell>
          <cell r="DR50">
            <v>137561630.65000004</v>
          </cell>
          <cell r="DS50">
            <v>680581.93999999948</v>
          </cell>
          <cell r="DT50">
            <v>47002342.910000011</v>
          </cell>
          <cell r="DU50">
            <v>154253066.99000001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310505.59999999998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310505.59999999998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-80338.240000000005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-16958.509999999998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-80338.240000000005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-66407.679999999993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-37176.239999999998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8087223.6099999985</v>
          </cell>
          <cell r="R54">
            <v>25532446.150000002</v>
          </cell>
          <cell r="S54">
            <v>23561986</v>
          </cell>
          <cell r="T54">
            <v>23806080.359999999</v>
          </cell>
          <cell r="U54">
            <v>23272458.040000007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8087223.6099999985</v>
          </cell>
          <cell r="AU54">
            <v>25532446.150000002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25532446.150000002</v>
          </cell>
          <cell r="BD54" t="str">
            <v>0</v>
          </cell>
          <cell r="BE54" t="str">
            <v>0</v>
          </cell>
          <cell r="BF54">
            <v>23806080.359999999</v>
          </cell>
          <cell r="BG54">
            <v>23189658.040000007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9359041.9800000004</v>
          </cell>
          <cell r="BO54" t="str">
            <v>0</v>
          </cell>
          <cell r="BP54" t="str">
            <v>0</v>
          </cell>
          <cell r="BQ54">
            <v>8460118.3599999994</v>
          </cell>
          <cell r="BR54">
            <v>7900763.040000001</v>
          </cell>
          <cell r="BS54" t="str">
            <v>0</v>
          </cell>
          <cell r="BT54" t="str">
            <v>0</v>
          </cell>
          <cell r="BU54">
            <v>7956449.8899999987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6464317.4500000002</v>
          </cell>
          <cell r="CC54" t="str">
            <v>0</v>
          </cell>
          <cell r="CD54" t="str">
            <v>0</v>
          </cell>
          <cell r="CE54">
            <v>6257991.0799999991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6805141.3400000017</v>
          </cell>
          <cell r="CQ54" t="str">
            <v>0</v>
          </cell>
          <cell r="CR54" t="str">
            <v>0</v>
          </cell>
          <cell r="CS54">
            <v>6290864.2800000012</v>
          </cell>
          <cell r="CT54">
            <v>5673119.040000001</v>
          </cell>
          <cell r="CU54" t="str">
            <v>0</v>
          </cell>
          <cell r="CV54" t="str">
            <v>0</v>
          </cell>
          <cell r="CW54">
            <v>5789324.2800000012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5789324.2800000012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6464317.4500000002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6292241.3000000026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3592435.5871600001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3592435.5871600001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787557.71821600001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896348.92471199995</v>
          </cell>
          <cell r="DQ55" t="str">
            <v>0</v>
          </cell>
          <cell r="DR55" t="str">
            <v>0</v>
          </cell>
          <cell r="DS55">
            <v>487489.93999999948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78738159.449999958</v>
          </cell>
          <cell r="C57">
            <v>173137724.35000008</v>
          </cell>
          <cell r="D57">
            <v>185603415.87</v>
          </cell>
          <cell r="E57">
            <v>149702614.16597614</v>
          </cell>
          <cell r="F57">
            <v>112444043.01287773</v>
          </cell>
          <cell r="G57">
            <v>229428664.24999997</v>
          </cell>
          <cell r="H57">
            <v>513097204.34999985</v>
          </cell>
          <cell r="I57">
            <v>558602886.96000004</v>
          </cell>
          <cell r="J57">
            <v>561272483.31737089</v>
          </cell>
          <cell r="K57">
            <v>521368331.39138871</v>
          </cell>
          <cell r="L57">
            <v>342940819.72999996</v>
          </cell>
          <cell r="M57">
            <v>760635428.82000017</v>
          </cell>
          <cell r="N57">
            <v>834106936</v>
          </cell>
          <cell r="O57">
            <v>873972739.34144032</v>
          </cell>
          <cell r="P57">
            <v>783240163.8588562</v>
          </cell>
          <cell r="Q57">
            <v>8721944.7199999988</v>
          </cell>
          <cell r="R57">
            <v>36890881.040000007</v>
          </cell>
          <cell r="S57">
            <v>23504052.920000002</v>
          </cell>
          <cell r="T57">
            <v>25187377.34716</v>
          </cell>
          <cell r="U57">
            <v>24055268.590000007</v>
          </cell>
          <cell r="W57">
            <v>14393024.779999997</v>
          </cell>
          <cell r="X57">
            <v>16011172.499999998</v>
          </cell>
          <cell r="Y57">
            <v>16417419.879999999</v>
          </cell>
          <cell r="Z57">
            <v>13966686.589999994</v>
          </cell>
          <cell r="AA57">
            <v>54009939.859999985</v>
          </cell>
          <cell r="AB57">
            <v>49826469.329999998</v>
          </cell>
          <cell r="AC57">
            <v>53105065.210000008</v>
          </cell>
          <cell r="AD57">
            <v>51276865.540000007</v>
          </cell>
          <cell r="AE57">
            <v>76942183.449999988</v>
          </cell>
          <cell r="AF57">
            <v>75177083</v>
          </cell>
          <cell r="AG57">
            <v>81424135.219999999</v>
          </cell>
          <cell r="AH57">
            <v>75212494.439999998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78738159.449999958</v>
          </cell>
          <cell r="AO57">
            <v>173137724.35000008</v>
          </cell>
          <cell r="AP57">
            <v>185603415.87</v>
          </cell>
          <cell r="AQ57">
            <v>229428664.24999997</v>
          </cell>
          <cell r="AR57">
            <v>513097204.34999985</v>
          </cell>
          <cell r="AS57">
            <v>558602886.96000004</v>
          </cell>
          <cell r="AT57">
            <v>8721944.7199999988</v>
          </cell>
          <cell r="AU57">
            <v>36890881.040000007</v>
          </cell>
          <cell r="AV57">
            <v>23504052.920000002</v>
          </cell>
          <cell r="AX57">
            <v>185603415.87</v>
          </cell>
          <cell r="AY57">
            <v>558602886.96000004</v>
          </cell>
          <cell r="AZ57">
            <v>23504052.920000002</v>
          </cell>
          <cell r="BA57">
            <v>173137724.35000008</v>
          </cell>
          <cell r="BB57">
            <v>513097204.34999996</v>
          </cell>
          <cell r="BC57">
            <v>36890881.040000007</v>
          </cell>
          <cell r="BD57">
            <v>149702614.16597614</v>
          </cell>
          <cell r="BE57">
            <v>561272483.31737089</v>
          </cell>
          <cell r="BF57">
            <v>25187377.34716</v>
          </cell>
          <cell r="BG57">
            <v>25480683.590000007</v>
          </cell>
          <cell r="BI57">
            <v>62637451.769999996</v>
          </cell>
          <cell r="BJ57">
            <v>185367487.31999999</v>
          </cell>
          <cell r="BK57">
            <v>8062574.2800000003</v>
          </cell>
          <cell r="BL57">
            <v>57000282.879999958</v>
          </cell>
          <cell r="BM57">
            <v>185241511.99000013</v>
          </cell>
          <cell r="BN57">
            <v>10858124.830000002</v>
          </cell>
          <cell r="BO57">
            <v>66345977.730000079</v>
          </cell>
          <cell r="BP57">
            <v>189733345.82000008</v>
          </cell>
          <cell r="BQ57">
            <v>8716660.1999999974</v>
          </cell>
          <cell r="BR57">
            <v>8463273.9500000011</v>
          </cell>
          <cell r="BS57">
            <v>62031184.730000064</v>
          </cell>
          <cell r="BT57">
            <v>187563771.34000003</v>
          </cell>
          <cell r="BU57">
            <v>8129407.7299999986</v>
          </cell>
          <cell r="BW57">
            <v>46228660.050000004</v>
          </cell>
          <cell r="BX57">
            <v>136496818.99000001</v>
          </cell>
          <cell r="BY57">
            <v>6349425.4900000002</v>
          </cell>
          <cell r="BZ57">
            <v>42651744.920000009</v>
          </cell>
          <cell r="CA57">
            <v>119231777.09000009</v>
          </cell>
          <cell r="CB57">
            <v>11707605.809999999</v>
          </cell>
          <cell r="CC57">
            <v>36705286.915724836</v>
          </cell>
          <cell r="CD57">
            <v>141617665.57461149</v>
          </cell>
          <cell r="CE57">
            <v>7215962.2482159995</v>
          </cell>
          <cell r="CF57">
            <v>6408764.4900000002</v>
          </cell>
          <cell r="CG57">
            <v>32258374.650000002</v>
          </cell>
          <cell r="CH57">
            <v>95968267.38000001</v>
          </cell>
          <cell r="CI57">
            <v>3503364.05</v>
          </cell>
          <cell r="CK57">
            <v>46859298.510000005</v>
          </cell>
          <cell r="CL57">
            <v>135582070.99000001</v>
          </cell>
          <cell r="CM57">
            <v>5826209.4500000002</v>
          </cell>
          <cell r="CN57">
            <v>41901694.360000014</v>
          </cell>
          <cell r="CO57">
            <v>136211434.44999993</v>
          </cell>
          <cell r="CP57">
            <v>8429880.7800000012</v>
          </cell>
          <cell r="CQ57">
            <v>49845373.800000004</v>
          </cell>
          <cell r="CR57">
            <v>135363906.45000005</v>
          </cell>
          <cell r="CS57">
            <v>5775493.6700000009</v>
          </cell>
          <cell r="CT57">
            <v>6205701.120000002</v>
          </cell>
          <cell r="CU57">
            <v>46479784.79999999</v>
          </cell>
          <cell r="CV57">
            <v>133461555.43000001</v>
          </cell>
          <cell r="CW57">
            <v>5218580.67</v>
          </cell>
          <cell r="CY57">
            <v>46228660.050000004</v>
          </cell>
          <cell r="CZ57">
            <v>136496818.99000001</v>
          </cell>
          <cell r="DA57">
            <v>6349425.4900000002</v>
          </cell>
          <cell r="DC57">
            <v>46479784.79999999</v>
          </cell>
          <cell r="DD57">
            <v>133461555.43000001</v>
          </cell>
          <cell r="DE57">
            <v>5218580.67</v>
          </cell>
          <cell r="DG57">
            <v>32258374.650000002</v>
          </cell>
          <cell r="DH57">
            <v>95968267.38000001</v>
          </cell>
          <cell r="DI57">
            <v>3503364.05</v>
          </cell>
          <cell r="DJ57">
            <v>42651744.920000009</v>
          </cell>
          <cell r="DK57">
            <v>119231777.09000009</v>
          </cell>
          <cell r="DL57">
            <v>11707605.809999999</v>
          </cell>
          <cell r="DN57">
            <v>32067646.370125685</v>
          </cell>
          <cell r="DO57">
            <v>151224725.05190173</v>
          </cell>
          <cell r="DP57">
            <v>6210180.4147120006</v>
          </cell>
          <cell r="DQ57">
            <v>44401901.26000002</v>
          </cell>
          <cell r="DR57">
            <v>137561630.65000004</v>
          </cell>
          <cell r="DS57">
            <v>7465532.5100000016</v>
          </cell>
          <cell r="DT57">
            <v>47002342.910000011</v>
          </cell>
          <cell r="DU57">
            <v>154253066.99000001</v>
          </cell>
          <cell r="DV57">
            <v>5844830.4900000002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7392535.8899999997</v>
          </cell>
          <cell r="R58">
            <v>13128000.319999998</v>
          </cell>
          <cell r="S58">
            <v>15421985</v>
          </cell>
          <cell r="T58">
            <v>14299912.619999999</v>
          </cell>
          <cell r="U58">
            <v>13274210.949999999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7392535.8899999997</v>
          </cell>
          <cell r="AU58">
            <v>13128000.319999998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13128000.319999998</v>
          </cell>
          <cell r="BD58" t="str">
            <v>0</v>
          </cell>
          <cell r="BE58" t="str">
            <v>0</v>
          </cell>
          <cell r="BF58">
            <v>14299912.619999999</v>
          </cell>
          <cell r="BG58">
            <v>13274210.949999999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7370211.6200000001</v>
          </cell>
          <cell r="BR58">
            <v>6697049.9500000002</v>
          </cell>
          <cell r="BS58" t="str">
            <v>0</v>
          </cell>
          <cell r="BT58" t="str">
            <v>0</v>
          </cell>
          <cell r="BU58">
            <v>7370211.6200000001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6237814.3300000001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78738159.449999958</v>
          </cell>
          <cell r="C61">
            <v>173137724.35000008</v>
          </cell>
          <cell r="D61">
            <v>185603415.87</v>
          </cell>
          <cell r="E61">
            <v>149702614.16597614</v>
          </cell>
          <cell r="F61">
            <v>112444043.01287773</v>
          </cell>
          <cell r="G61">
            <v>229428664.24999997</v>
          </cell>
          <cell r="H61">
            <v>513097204.34999985</v>
          </cell>
          <cell r="I61">
            <v>558602886.96000004</v>
          </cell>
          <cell r="J61">
            <v>561272483.31737089</v>
          </cell>
          <cell r="K61">
            <v>521368331.39138871</v>
          </cell>
          <cell r="L61">
            <v>342940819.72999996</v>
          </cell>
          <cell r="M61">
            <v>760635428.82000017</v>
          </cell>
          <cell r="N61">
            <v>834106936</v>
          </cell>
          <cell r="O61">
            <v>873972739.34144032</v>
          </cell>
          <cell r="P61">
            <v>783240163.8588562</v>
          </cell>
          <cell r="Q61">
            <v>16114480.609999999</v>
          </cell>
          <cell r="R61">
            <v>50018881.360000007</v>
          </cell>
          <cell r="S61">
            <v>38926037.920000002</v>
          </cell>
          <cell r="T61">
            <v>39487289.967159994</v>
          </cell>
          <cell r="U61">
            <v>37329479.540000007</v>
          </cell>
          <cell r="W61">
            <v>14393024.779999997</v>
          </cell>
          <cell r="X61">
            <v>16011172.499999998</v>
          </cell>
          <cell r="Y61">
            <v>16417419.879999999</v>
          </cell>
          <cell r="Z61">
            <v>13966686.589999994</v>
          </cell>
          <cell r="AA61">
            <v>54009939.859999985</v>
          </cell>
          <cell r="AB61">
            <v>49826469.329999998</v>
          </cell>
          <cell r="AC61">
            <v>53105065.210000008</v>
          </cell>
          <cell r="AD61">
            <v>51276865.540000007</v>
          </cell>
          <cell r="AE61">
            <v>76942183.449999988</v>
          </cell>
          <cell r="AF61">
            <v>75177083</v>
          </cell>
          <cell r="AG61">
            <v>81424135.219999999</v>
          </cell>
          <cell r="AH61">
            <v>75212494.439999998</v>
          </cell>
          <cell r="AI61">
            <v>2543310.14</v>
          </cell>
          <cell r="AJ61">
            <v>4858765.79</v>
          </cell>
          <cell r="AK61">
            <v>5264070.9000000004</v>
          </cell>
          <cell r="AL61">
            <v>5019681.1100000003</v>
          </cell>
          <cell r="AN61">
            <v>78738159.449999958</v>
          </cell>
          <cell r="AO61">
            <v>173137724.35000008</v>
          </cell>
          <cell r="AP61">
            <v>185603415.87</v>
          </cell>
          <cell r="AQ61">
            <v>229428664.24999997</v>
          </cell>
          <cell r="AR61">
            <v>513097204.34999985</v>
          </cell>
          <cell r="AS61">
            <v>558602886.96000004</v>
          </cell>
          <cell r="AT61">
            <v>16114480.609999999</v>
          </cell>
          <cell r="AU61">
            <v>50018881.360000007</v>
          </cell>
          <cell r="AV61">
            <v>38926037.920000002</v>
          </cell>
          <cell r="AX61">
            <v>185603415.87</v>
          </cell>
          <cell r="AY61">
            <v>558602886.96000004</v>
          </cell>
          <cell r="AZ61">
            <v>38926037.920000002</v>
          </cell>
          <cell r="BA61">
            <v>173137724.35000008</v>
          </cell>
          <cell r="BB61">
            <v>513097204.34999996</v>
          </cell>
          <cell r="BC61">
            <v>50018881.360000007</v>
          </cell>
          <cell r="BD61">
            <v>149702614.16597614</v>
          </cell>
          <cell r="BE61">
            <v>561272483.31737089</v>
          </cell>
          <cell r="BF61">
            <v>39487289.967159994</v>
          </cell>
          <cell r="BG61">
            <v>38754894.540000007</v>
          </cell>
          <cell r="BI61">
            <v>62637451.769999996</v>
          </cell>
          <cell r="BJ61">
            <v>185367487.31999999</v>
          </cell>
          <cell r="BK61">
            <v>15698318.280000001</v>
          </cell>
          <cell r="BL61">
            <v>57000282.879999958</v>
          </cell>
          <cell r="BM61">
            <v>185241511.99000013</v>
          </cell>
          <cell r="BN61">
            <v>16482484.830000002</v>
          </cell>
          <cell r="BO61">
            <v>66345977.730000079</v>
          </cell>
          <cell r="BP61">
            <v>189733345.82000008</v>
          </cell>
          <cell r="BQ61">
            <v>16086871.819999997</v>
          </cell>
          <cell r="BR61">
            <v>15160323.9</v>
          </cell>
          <cell r="BS61">
            <v>62031184.730000064</v>
          </cell>
          <cell r="BT61">
            <v>187563771.34000003</v>
          </cell>
          <cell r="BU61">
            <v>15499619.349999998</v>
          </cell>
          <cell r="BW61">
            <v>46228660.050000004</v>
          </cell>
          <cell r="BX61">
            <v>136496818.99000001</v>
          </cell>
          <cell r="BY61">
            <v>11573483.49</v>
          </cell>
          <cell r="BZ61">
            <v>42651744.920000009</v>
          </cell>
          <cell r="CA61">
            <v>119231777.09000009</v>
          </cell>
          <cell r="CB61">
            <v>13438246.259999998</v>
          </cell>
          <cell r="CC61">
            <v>36705286.915724836</v>
          </cell>
          <cell r="CD61">
            <v>141617665.57461149</v>
          </cell>
          <cell r="CE61">
            <v>11272375.918215999</v>
          </cell>
          <cell r="CF61">
            <v>10423742.49</v>
          </cell>
          <cell r="CG61">
            <v>32258374.650000002</v>
          </cell>
          <cell r="CH61">
            <v>95968267.38000001</v>
          </cell>
          <cell r="CI61">
            <v>5585269.9900000002</v>
          </cell>
          <cell r="CK61">
            <v>46859298.510000005</v>
          </cell>
          <cell r="CL61">
            <v>135582070.99000001</v>
          </cell>
          <cell r="CM61">
            <v>11091267.449999999</v>
          </cell>
          <cell r="CN61">
            <v>41901694.360000014</v>
          </cell>
          <cell r="CO61">
            <v>136211434.44999993</v>
          </cell>
          <cell r="CP61">
            <v>12066240.780000001</v>
          </cell>
          <cell r="CQ61">
            <v>49845373.800000004</v>
          </cell>
          <cell r="CR61">
            <v>135363906.45000005</v>
          </cell>
          <cell r="CS61">
            <v>11086123.620000001</v>
          </cell>
          <cell r="CT61">
            <v>10532065.07</v>
          </cell>
          <cell r="CU61">
            <v>46479784.79999999</v>
          </cell>
          <cell r="CV61">
            <v>133461555.43000001</v>
          </cell>
          <cell r="CW61">
            <v>10529210.619999999</v>
          </cell>
          <cell r="CY61">
            <v>46228660.050000004</v>
          </cell>
          <cell r="CZ61">
            <v>136496818.99000001</v>
          </cell>
          <cell r="DA61">
            <v>11573483.49</v>
          </cell>
          <cell r="DC61">
            <v>46479784.79999999</v>
          </cell>
          <cell r="DD61">
            <v>133461555.43000001</v>
          </cell>
          <cell r="DE61">
            <v>10529210.619999999</v>
          </cell>
          <cell r="DG61">
            <v>32258374.650000002</v>
          </cell>
          <cell r="DH61">
            <v>95968267.38000001</v>
          </cell>
          <cell r="DI61">
            <v>5585269.9900000002</v>
          </cell>
          <cell r="DJ61">
            <v>42651744.920000009</v>
          </cell>
          <cell r="DK61">
            <v>119231777.09000009</v>
          </cell>
          <cell r="DL61">
            <v>13438246.259999998</v>
          </cell>
          <cell r="DN61">
            <v>32067646.370125685</v>
          </cell>
          <cell r="DO61">
            <v>151224725.05190173</v>
          </cell>
          <cell r="DP61">
            <v>8676618.4147120006</v>
          </cell>
          <cell r="DQ61">
            <v>44401901.26000002</v>
          </cell>
          <cell r="DR61">
            <v>137561630.65000004</v>
          </cell>
          <cell r="DS61">
            <v>13703346.84</v>
          </cell>
          <cell r="DT61">
            <v>47002342.910000011</v>
          </cell>
          <cell r="DU61">
            <v>154253066.99000001</v>
          </cell>
          <cell r="DV61">
            <v>8311268.4900000002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9007326.4000000004</v>
          </cell>
          <cell r="C62">
            <v>17407028.330000002</v>
          </cell>
          <cell r="D62">
            <v>22400615.359999999</v>
          </cell>
          <cell r="E62">
            <v>11792546.27</v>
          </cell>
          <cell r="F62">
            <v>9962463.2200000007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9007326.4000000004</v>
          </cell>
          <cell r="AO62">
            <v>17407028.330000002</v>
          </cell>
          <cell r="AP62">
            <v>22400615.359999999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22400615.359999999</v>
          </cell>
          <cell r="AY62" t="str">
            <v>0</v>
          </cell>
          <cell r="AZ62">
            <v>0</v>
          </cell>
          <cell r="BA62">
            <v>17407028.330000002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7490790.1199999992</v>
          </cell>
          <cell r="BJ62" t="str">
            <v>0</v>
          </cell>
          <cell r="BK62">
            <v>0</v>
          </cell>
          <cell r="BL62">
            <v>5460974.9299999988</v>
          </cell>
          <cell r="BM62" t="str">
            <v>0</v>
          </cell>
          <cell r="BN62">
            <v>285</v>
          </cell>
          <cell r="BO62">
            <v>7366462.0300000003</v>
          </cell>
          <cell r="BP62" t="str">
            <v>0</v>
          </cell>
          <cell r="BQ62">
            <v>0</v>
          </cell>
          <cell r="BR62">
            <v>0</v>
          </cell>
          <cell r="BS62">
            <v>7366462.0300000003</v>
          </cell>
          <cell r="BT62" t="str">
            <v>0</v>
          </cell>
          <cell r="BU62">
            <v>0</v>
          </cell>
          <cell r="BW62">
            <v>5575893.8399999999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5626469.8399999999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5455436.5900000008</v>
          </cell>
          <cell r="CR62" t="str">
            <v>0</v>
          </cell>
          <cell r="CS62">
            <v>0</v>
          </cell>
          <cell r="CT62">
            <v>0</v>
          </cell>
          <cell r="CU62">
            <v>5455436.5900000008</v>
          </cell>
          <cell r="CV62" t="str">
            <v>0</v>
          </cell>
          <cell r="CW62">
            <v>0</v>
          </cell>
          <cell r="CY62">
            <v>5575893.8399999999</v>
          </cell>
          <cell r="CZ62" t="str">
            <v>0</v>
          </cell>
          <cell r="DA62">
            <v>0</v>
          </cell>
          <cell r="DC62">
            <v>5455436.5900000008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5632331.8399999999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78738159.449999958</v>
          </cell>
          <cell r="C63">
            <v>173137724.35000008</v>
          </cell>
          <cell r="D63">
            <v>185603415.87</v>
          </cell>
          <cell r="E63">
            <v>149702614.16597614</v>
          </cell>
          <cell r="F63">
            <v>112444043.01287773</v>
          </cell>
          <cell r="G63">
            <v>229428664.24999997</v>
          </cell>
          <cell r="H63">
            <v>513097204.34999985</v>
          </cell>
          <cell r="I63">
            <v>558602886.96000004</v>
          </cell>
          <cell r="J63">
            <v>561272483.31737089</v>
          </cell>
          <cell r="K63">
            <v>521368331.39138871</v>
          </cell>
          <cell r="L63">
            <v>342940819.72999996</v>
          </cell>
          <cell r="M63">
            <v>760635428.82000017</v>
          </cell>
          <cell r="N63">
            <v>834106936</v>
          </cell>
          <cell r="O63">
            <v>873972739.34144032</v>
          </cell>
          <cell r="P63">
            <v>783240163.8588562</v>
          </cell>
          <cell r="Q63">
            <v>-712024.97</v>
          </cell>
          <cell r="R63">
            <v>8279586.3800000055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14393024.779999997</v>
          </cell>
          <cell r="X63">
            <v>16011172.499999998</v>
          </cell>
          <cell r="Y63">
            <v>16417419.879999999</v>
          </cell>
          <cell r="Z63">
            <v>13966686.589999994</v>
          </cell>
          <cell r="AA63">
            <v>54009939.859999985</v>
          </cell>
          <cell r="AB63">
            <v>49826469.329999998</v>
          </cell>
          <cell r="AC63">
            <v>53105065.210000008</v>
          </cell>
          <cell r="AD63">
            <v>51276865.540000007</v>
          </cell>
          <cell r="AE63">
            <v>76942183.449999988</v>
          </cell>
          <cell r="AF63">
            <v>75177083</v>
          </cell>
          <cell r="AG63">
            <v>81424135.219999999</v>
          </cell>
          <cell r="AH63">
            <v>75212494.439999998</v>
          </cell>
          <cell r="AI63">
            <v>-300633.03000000003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78738159.449999958</v>
          </cell>
          <cell r="AO63">
            <v>173137724.35000008</v>
          </cell>
          <cell r="AP63">
            <v>185603415.87</v>
          </cell>
          <cell r="AQ63">
            <v>229428664.24999997</v>
          </cell>
          <cell r="AR63">
            <v>513097204.34999985</v>
          </cell>
          <cell r="AS63">
            <v>558602886.96000004</v>
          </cell>
          <cell r="AT63">
            <v>-712024.97</v>
          </cell>
          <cell r="AU63">
            <v>8279586.3800000055</v>
          </cell>
          <cell r="AV63">
            <v>-2738373.08</v>
          </cell>
          <cell r="AX63">
            <v>185603415.87</v>
          </cell>
          <cell r="AY63">
            <v>558602886.96000004</v>
          </cell>
          <cell r="AZ63">
            <v>-2738373.08</v>
          </cell>
          <cell r="BA63">
            <v>173137724.35000008</v>
          </cell>
          <cell r="BB63">
            <v>513097204.34999996</v>
          </cell>
          <cell r="BC63">
            <v>8279586.3800000055</v>
          </cell>
          <cell r="BD63">
            <v>149702614.16597614</v>
          </cell>
          <cell r="BE63">
            <v>561272483.31737089</v>
          </cell>
          <cell r="BF63">
            <v>-2497974.6</v>
          </cell>
          <cell r="BG63">
            <v>-662165.24999999942</v>
          </cell>
          <cell r="BI63">
            <v>62637451.769999996</v>
          </cell>
          <cell r="BJ63">
            <v>185367487.31999999</v>
          </cell>
          <cell r="BK63">
            <v>-910796.72</v>
          </cell>
          <cell r="BL63">
            <v>57000282.879999958</v>
          </cell>
          <cell r="BM63">
            <v>185241511.99000013</v>
          </cell>
          <cell r="BN63">
            <v>-306.96999999985565</v>
          </cell>
          <cell r="BO63">
            <v>66345977.730000079</v>
          </cell>
          <cell r="BP63">
            <v>189733345.82000008</v>
          </cell>
          <cell r="BQ63">
            <v>-940166.24</v>
          </cell>
          <cell r="BR63">
            <v>-603719.89</v>
          </cell>
          <cell r="BS63">
            <v>62031184.730000064</v>
          </cell>
          <cell r="BT63">
            <v>187563771.34000003</v>
          </cell>
          <cell r="BU63">
            <v>-950418.24</v>
          </cell>
          <cell r="BW63">
            <v>46228660.050000004</v>
          </cell>
          <cell r="BX63">
            <v>136496818.99000001</v>
          </cell>
          <cell r="BY63">
            <v>-685347.51</v>
          </cell>
          <cell r="BZ63">
            <v>42651744.920000009</v>
          </cell>
          <cell r="CA63">
            <v>119231777.09000009</v>
          </cell>
          <cell r="CB63">
            <v>4482932.76</v>
          </cell>
          <cell r="CC63">
            <v>36705286.915724836</v>
          </cell>
          <cell r="CD63">
            <v>141617665.57461149</v>
          </cell>
          <cell r="CE63">
            <v>98704.450000000274</v>
          </cell>
          <cell r="CF63">
            <v>-584608.51</v>
          </cell>
          <cell r="CG63">
            <v>32258374.650000002</v>
          </cell>
          <cell r="CH63">
            <v>95968267.38000001</v>
          </cell>
          <cell r="CI63">
            <v>752575.06</v>
          </cell>
          <cell r="CK63">
            <v>46859298.510000005</v>
          </cell>
          <cell r="CL63">
            <v>135582070.99000001</v>
          </cell>
          <cell r="CM63">
            <v>-682347.55</v>
          </cell>
          <cell r="CN63">
            <v>41901694.360000014</v>
          </cell>
          <cell r="CO63">
            <v>136211434.44999993</v>
          </cell>
          <cell r="CP63">
            <v>593277.72</v>
          </cell>
          <cell r="CQ63">
            <v>49845373.800000004</v>
          </cell>
          <cell r="CR63">
            <v>135363906.45000005</v>
          </cell>
          <cell r="CS63">
            <v>-1464226.03</v>
          </cell>
          <cell r="CT63">
            <v>-410278.72</v>
          </cell>
          <cell r="CU63">
            <v>46479784.79999999</v>
          </cell>
          <cell r="CV63">
            <v>133461555.43000001</v>
          </cell>
          <cell r="CW63">
            <v>-1464600.03</v>
          </cell>
          <cell r="CY63">
            <v>46228660.050000004</v>
          </cell>
          <cell r="CZ63">
            <v>136496818.99000001</v>
          </cell>
          <cell r="DA63">
            <v>-685347.51</v>
          </cell>
          <cell r="DC63">
            <v>46479784.79999999</v>
          </cell>
          <cell r="DD63">
            <v>133461555.43000001</v>
          </cell>
          <cell r="DE63">
            <v>-1464600.03</v>
          </cell>
          <cell r="DG63">
            <v>32258374.650000002</v>
          </cell>
          <cell r="DH63">
            <v>95968267.38000001</v>
          </cell>
          <cell r="DI63">
            <v>752575.06</v>
          </cell>
          <cell r="DJ63">
            <v>42651744.920000009</v>
          </cell>
          <cell r="DK63">
            <v>119231777.09000009</v>
          </cell>
          <cell r="DL63">
            <v>4482932.76</v>
          </cell>
          <cell r="DN63">
            <v>32067646.370125685</v>
          </cell>
          <cell r="DO63">
            <v>151224725.05190173</v>
          </cell>
          <cell r="DP63">
            <v>-566222.51</v>
          </cell>
          <cell r="DQ63">
            <v>44401901.26000002</v>
          </cell>
          <cell r="DR63">
            <v>137561630.65000004</v>
          </cell>
          <cell r="DS63">
            <v>680581.93999999948</v>
          </cell>
          <cell r="DT63">
            <v>47002342.910000011</v>
          </cell>
          <cell r="DU63">
            <v>154253066.99000001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87745485.84999992</v>
          </cell>
          <cell r="C64">
            <v>190544752.68000007</v>
          </cell>
          <cell r="D64">
            <v>208004031.23000005</v>
          </cell>
          <cell r="E64">
            <v>161495160.43597612</v>
          </cell>
          <cell r="F64">
            <v>122406506.2328777</v>
          </cell>
          <cell r="G64">
            <v>229428664.24999997</v>
          </cell>
          <cell r="H64">
            <v>513097204.34999985</v>
          </cell>
          <cell r="I64">
            <v>558602886.96000004</v>
          </cell>
          <cell r="J64">
            <v>561272483.31737089</v>
          </cell>
          <cell r="K64">
            <v>521368331.39138871</v>
          </cell>
          <cell r="L64">
            <v>342940819.72999996</v>
          </cell>
          <cell r="M64">
            <v>760635428.82000017</v>
          </cell>
          <cell r="N64">
            <v>834106936</v>
          </cell>
          <cell r="O64">
            <v>873972739.34144032</v>
          </cell>
          <cell r="P64">
            <v>783240163.8588562</v>
          </cell>
          <cell r="Q64">
            <v>-792363.21</v>
          </cell>
          <cell r="R64">
            <v>8086093.8900000062</v>
          </cell>
          <cell r="S64">
            <v>-2738373.08</v>
          </cell>
          <cell r="T64">
            <v>-2675343.81</v>
          </cell>
          <cell r="U64">
            <v>-2220637.0299999998</v>
          </cell>
          <cell r="W64">
            <v>15808480.139999997</v>
          </cell>
          <cell r="X64">
            <v>17884543.779999997</v>
          </cell>
          <cell r="Y64">
            <v>18149366.900000002</v>
          </cell>
          <cell r="Z64">
            <v>15640910.829999993</v>
          </cell>
          <cell r="AA64">
            <v>54009939.859999985</v>
          </cell>
          <cell r="AB64">
            <v>49826469.329999998</v>
          </cell>
          <cell r="AC64">
            <v>53105065.210000008</v>
          </cell>
          <cell r="AD64">
            <v>51276865.540000007</v>
          </cell>
          <cell r="AE64">
            <v>76942183.449999988</v>
          </cell>
          <cell r="AF64">
            <v>75177083</v>
          </cell>
          <cell r="AG64">
            <v>81424135.219999999</v>
          </cell>
          <cell r="AH64">
            <v>75212494.439999998</v>
          </cell>
          <cell r="AI64">
            <v>-290009.53999999998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87745485.84999992</v>
          </cell>
          <cell r="AO64">
            <v>190544752.68000007</v>
          </cell>
          <cell r="AP64">
            <v>208004031.23000005</v>
          </cell>
          <cell r="AQ64">
            <v>229428664.24999997</v>
          </cell>
          <cell r="AR64">
            <v>513097204.34999985</v>
          </cell>
          <cell r="AS64">
            <v>558602886.96000004</v>
          </cell>
          <cell r="AT64">
            <v>-792363.21</v>
          </cell>
          <cell r="AU64">
            <v>8086093.8900000062</v>
          </cell>
          <cell r="AV64">
            <v>-2738373.08</v>
          </cell>
          <cell r="AX64">
            <v>208004031.23000005</v>
          </cell>
          <cell r="AY64">
            <v>558602886.96000004</v>
          </cell>
          <cell r="AZ64">
            <v>-2738373.08</v>
          </cell>
          <cell r="BA64">
            <v>190544752.68000007</v>
          </cell>
          <cell r="BB64">
            <v>513097204.34999996</v>
          </cell>
          <cell r="BC64">
            <v>8086093.8900000062</v>
          </cell>
          <cell r="BD64">
            <v>161495160.43597612</v>
          </cell>
          <cell r="BE64">
            <v>561272483.31737089</v>
          </cell>
          <cell r="BF64">
            <v>-2675343.81</v>
          </cell>
          <cell r="BG64">
            <v>-848622.02999999945</v>
          </cell>
          <cell r="BI64">
            <v>70128241.890000001</v>
          </cell>
          <cell r="BJ64">
            <v>185367487.31999999</v>
          </cell>
          <cell r="BK64">
            <v>-910796.72</v>
          </cell>
          <cell r="BL64">
            <v>62461257.80999995</v>
          </cell>
          <cell r="BM64">
            <v>185241511.99000013</v>
          </cell>
          <cell r="BN64">
            <v>30494.230000000145</v>
          </cell>
          <cell r="BO64">
            <v>73712439.760000035</v>
          </cell>
          <cell r="BP64">
            <v>189733345.82000008</v>
          </cell>
          <cell r="BQ64">
            <v>-1005535.45</v>
          </cell>
          <cell r="BR64">
            <v>-653976.67000000004</v>
          </cell>
          <cell r="BS64">
            <v>69397646.760000035</v>
          </cell>
          <cell r="BT64">
            <v>187563771.34000003</v>
          </cell>
          <cell r="BU64">
            <v>-1016825.92</v>
          </cell>
          <cell r="BW64">
            <v>51804553.890000015</v>
          </cell>
          <cell r="BX64">
            <v>136496818.99000001</v>
          </cell>
          <cell r="BY64">
            <v>-685347.51</v>
          </cell>
          <cell r="BZ64">
            <v>46825298.790000036</v>
          </cell>
          <cell r="CA64">
            <v>119231777.09000009</v>
          </cell>
          <cell r="CB64">
            <v>4436128.8499999996</v>
          </cell>
          <cell r="CC64">
            <v>39722836.915724836</v>
          </cell>
          <cell r="CD64">
            <v>141617665.57461149</v>
          </cell>
          <cell r="CE64">
            <v>55592.020000000281</v>
          </cell>
          <cell r="CF64">
            <v>-584608.51</v>
          </cell>
          <cell r="CG64">
            <v>35810264.459999979</v>
          </cell>
          <cell r="CH64">
            <v>95968267.38000001</v>
          </cell>
          <cell r="CI64">
            <v>722493.6</v>
          </cell>
          <cell r="CK64">
            <v>52485768.350000016</v>
          </cell>
          <cell r="CL64">
            <v>135582070.99000001</v>
          </cell>
          <cell r="CM64">
            <v>-682347.55</v>
          </cell>
          <cell r="CN64">
            <v>46072249.539999984</v>
          </cell>
          <cell r="CO64">
            <v>136211434.44999993</v>
          </cell>
          <cell r="CP64">
            <v>556101.48</v>
          </cell>
          <cell r="CQ64">
            <v>55300810.390000001</v>
          </cell>
          <cell r="CR64">
            <v>135363906.45000005</v>
          </cell>
          <cell r="CS64">
            <v>-1514482.81</v>
          </cell>
          <cell r="CT64">
            <v>-460535.5</v>
          </cell>
          <cell r="CU64">
            <v>51935221.389999993</v>
          </cell>
          <cell r="CV64">
            <v>133461555.43000001</v>
          </cell>
          <cell r="CW64">
            <v>-1514856.81</v>
          </cell>
          <cell r="CY64">
            <v>51804553.890000015</v>
          </cell>
          <cell r="CZ64">
            <v>136496818.99000001</v>
          </cell>
          <cell r="DA64">
            <v>-685347.51</v>
          </cell>
          <cell r="DC64">
            <v>51935221.389999993</v>
          </cell>
          <cell r="DD64">
            <v>133461555.43000001</v>
          </cell>
          <cell r="DE64">
            <v>-1514856.81</v>
          </cell>
          <cell r="DG64">
            <v>35810264.459999979</v>
          </cell>
          <cell r="DH64">
            <v>95968267.38000001</v>
          </cell>
          <cell r="DI64">
            <v>722493.6</v>
          </cell>
          <cell r="DJ64">
            <v>46825298.790000036</v>
          </cell>
          <cell r="DK64">
            <v>119231777.09000009</v>
          </cell>
          <cell r="DL64">
            <v>4436128.8499999996</v>
          </cell>
          <cell r="DN64">
            <v>33727433.210125685</v>
          </cell>
          <cell r="DO64">
            <v>151224725.05190173</v>
          </cell>
          <cell r="DP64">
            <v>-608222.51</v>
          </cell>
          <cell r="DQ64">
            <v>48756140.69000005</v>
          </cell>
          <cell r="DR64">
            <v>137561630.65000004</v>
          </cell>
          <cell r="DS64">
            <v>613929.36</v>
          </cell>
          <cell r="DT64">
            <v>52634674.750000022</v>
          </cell>
          <cell r="DU64">
            <v>154253066.99000001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13046260.990000002</v>
          </cell>
          <cell r="C65">
            <v>28192829.619999997</v>
          </cell>
          <cell r="D65">
            <v>32092098</v>
          </cell>
          <cell r="E65">
            <v>9957781.6000000034</v>
          </cell>
          <cell r="F65">
            <v>7130652.0000000009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2389582.2400000002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154079.04000000001</v>
          </cell>
          <cell r="AD65">
            <v>154079.04000000001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13046260.990000002</v>
          </cell>
          <cell r="AO65">
            <v>28192829.619999997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28192829.620000001</v>
          </cell>
          <cell r="BB65">
            <v>463819.73</v>
          </cell>
          <cell r="BC65" t="str">
            <v>0</v>
          </cell>
          <cell r="BD65">
            <v>9957781.6000000034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9592773.1399999987</v>
          </cell>
          <cell r="BM65">
            <v>309218.7</v>
          </cell>
          <cell r="BN65" t="str">
            <v>0</v>
          </cell>
          <cell r="BO65">
            <v>9957781.6000000034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9957781.6000000034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7246111.6100000003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5610345.9800000004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7133333.4000000004</v>
          </cell>
          <cell r="CO65">
            <v>234352.29</v>
          </cell>
          <cell r="CP65" t="str">
            <v>0</v>
          </cell>
          <cell r="CQ65">
            <v>7435915.0100000007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7435915.0100000007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7435915.0100000007</v>
          </cell>
          <cell r="DD65">
            <v>65698.81</v>
          </cell>
          <cell r="DE65" t="str">
            <v>0</v>
          </cell>
          <cell r="DG65">
            <v>5610345.9800000004</v>
          </cell>
          <cell r="DH65">
            <v>60231.49</v>
          </cell>
          <cell r="DI65" t="str">
            <v>0</v>
          </cell>
          <cell r="DJ65">
            <v>7246111.6100000003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7151386.870000002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15573795.629999999</v>
          </cell>
          <cell r="C66">
            <v>34736742.329999998</v>
          </cell>
          <cell r="D66">
            <v>38735254</v>
          </cell>
          <cell r="E66">
            <v>12080297.389999999</v>
          </cell>
          <cell r="F66">
            <v>8640339.7699999996</v>
          </cell>
          <cell r="G66">
            <v>23534127.340000015</v>
          </cell>
          <cell r="H66">
            <v>56493674.659999982</v>
          </cell>
          <cell r="I66">
            <v>53762001</v>
          </cell>
          <cell r="J66">
            <v>19555806.850000005</v>
          </cell>
          <cell r="K66">
            <v>14268722.469999999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5754618.9800000004</v>
          </cell>
          <cell r="AB66">
            <v>4784579</v>
          </cell>
          <cell r="AC66">
            <v>5511220.1500000013</v>
          </cell>
          <cell r="AD66">
            <v>5511220.1500000013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15573795.629999999</v>
          </cell>
          <cell r="AO66">
            <v>34736742.329999998</v>
          </cell>
          <cell r="AP66">
            <v>38735254</v>
          </cell>
          <cell r="AQ66">
            <v>23534127.340000015</v>
          </cell>
          <cell r="AR66">
            <v>56493674.659999982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34736742.330000006</v>
          </cell>
          <cell r="BB66">
            <v>56493674.659999982</v>
          </cell>
          <cell r="BC66" t="str">
            <v>0</v>
          </cell>
          <cell r="BD66">
            <v>12080297.389999999</v>
          </cell>
          <cell r="BE66">
            <v>19555806.850000005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11869829.629999999</v>
          </cell>
          <cell r="BM66">
            <v>19855599.5</v>
          </cell>
          <cell r="BN66" t="str">
            <v>0</v>
          </cell>
          <cell r="BO66">
            <v>12080297.389999999</v>
          </cell>
          <cell r="BP66">
            <v>19483138.850000005</v>
          </cell>
          <cell r="BQ66" t="str">
            <v>0</v>
          </cell>
          <cell r="BR66" t="str">
            <v>0</v>
          </cell>
          <cell r="BS66">
            <v>12080297.389999999</v>
          </cell>
          <cell r="BT66">
            <v>19483138.850000005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8757170.2100000009</v>
          </cell>
          <cell r="CA66">
            <v>14536943.239999998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6628192.8499999996</v>
          </cell>
          <cell r="CH66">
            <v>9347155.8699999992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8773921.0999999996</v>
          </cell>
          <cell r="CO66">
            <v>14606785.969999999</v>
          </cell>
          <cell r="CP66" t="str">
            <v>0</v>
          </cell>
          <cell r="CQ66">
            <v>8945602.7799999993</v>
          </cell>
          <cell r="CR66">
            <v>14186971.469999999</v>
          </cell>
          <cell r="CS66" t="str">
            <v>0</v>
          </cell>
          <cell r="CT66" t="str">
            <v>0</v>
          </cell>
          <cell r="CU66">
            <v>8945602.7799999993</v>
          </cell>
          <cell r="CV66">
            <v>14186971.469999999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8945602.7799999993</v>
          </cell>
          <cell r="DD66">
            <v>14186971.469999999</v>
          </cell>
          <cell r="DE66" t="str">
            <v>0</v>
          </cell>
          <cell r="DG66">
            <v>6628192.8499999996</v>
          </cell>
          <cell r="DH66">
            <v>9347155.8699999992</v>
          </cell>
          <cell r="DI66" t="str">
            <v>0</v>
          </cell>
          <cell r="DJ66">
            <v>8757170.2100000009</v>
          </cell>
          <cell r="DK66">
            <v>14536943.239999998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8901724.1199999992</v>
          </cell>
          <cell r="DR66">
            <v>14417985.719999999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15573795.629999999</v>
          </cell>
          <cell r="C67">
            <v>34736742.329999998</v>
          </cell>
          <cell r="D67">
            <v>38735254</v>
          </cell>
          <cell r="E67">
            <v>12080297.389999999</v>
          </cell>
          <cell r="F67">
            <v>8640339.7699999996</v>
          </cell>
          <cell r="G67">
            <v>139237431.83999985</v>
          </cell>
          <cell r="H67">
            <v>301779437.15999997</v>
          </cell>
          <cell r="I67">
            <v>345215379</v>
          </cell>
          <cell r="J67">
            <v>80051351.479999945</v>
          </cell>
          <cell r="K67">
            <v>39447986.81000001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31301463.420000002</v>
          </cell>
          <cell r="AB67">
            <v>30413928</v>
          </cell>
          <cell r="AC67">
            <v>32777519.610000003</v>
          </cell>
          <cell r="AD67">
            <v>31369263.350000005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15573795.629999999</v>
          </cell>
          <cell r="AO67">
            <v>34736742.329999998</v>
          </cell>
          <cell r="AP67">
            <v>38735254</v>
          </cell>
          <cell r="AQ67">
            <v>139237431.83999985</v>
          </cell>
          <cell r="AR67">
            <v>301779437.15999997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34736742.330000006</v>
          </cell>
          <cell r="BB67">
            <v>301779437.15999997</v>
          </cell>
          <cell r="BC67" t="str">
            <v>0</v>
          </cell>
          <cell r="BD67">
            <v>12080297.389999999</v>
          </cell>
          <cell r="BE67">
            <v>80051351.479999945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11869829.629999999</v>
          </cell>
          <cell r="BM67">
            <v>107442060.08000003</v>
          </cell>
          <cell r="BN67" t="str">
            <v>0</v>
          </cell>
          <cell r="BO67">
            <v>12080297.389999999</v>
          </cell>
          <cell r="BP67">
            <v>113161009.47999997</v>
          </cell>
          <cell r="BQ67" t="str">
            <v>0</v>
          </cell>
          <cell r="BR67" t="str">
            <v>0</v>
          </cell>
          <cell r="BS67">
            <v>12080297.389999999</v>
          </cell>
          <cell r="BT67">
            <v>113161009.47999997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8757170.2100000009</v>
          </cell>
          <cell r="CA67">
            <v>68678316.890000105</v>
          </cell>
          <cell r="CB67" t="str">
            <v>0</v>
          </cell>
          <cell r="CC67">
            <v>3134694.61</v>
          </cell>
          <cell r="CD67">
            <v>24236492.710000005</v>
          </cell>
          <cell r="CE67" t="str">
            <v>0</v>
          </cell>
          <cell r="CF67" t="str">
            <v>0</v>
          </cell>
          <cell r="CG67">
            <v>6628192.8499999996</v>
          </cell>
          <cell r="CH67">
            <v>58393765.070000023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8773921.0999999996</v>
          </cell>
          <cell r="CO67">
            <v>79178901.119999975</v>
          </cell>
          <cell r="CP67" t="str">
            <v>0</v>
          </cell>
          <cell r="CQ67">
            <v>8945602.7799999993</v>
          </cell>
          <cell r="CR67">
            <v>80843666.769999981</v>
          </cell>
          <cell r="CS67" t="str">
            <v>0</v>
          </cell>
          <cell r="CT67" t="str">
            <v>0</v>
          </cell>
          <cell r="CU67">
            <v>8945602.7799999993</v>
          </cell>
          <cell r="CV67">
            <v>80843666.769999981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8945602.7799999993</v>
          </cell>
          <cell r="DD67">
            <v>80843666.769999981</v>
          </cell>
          <cell r="DE67" t="str">
            <v>0</v>
          </cell>
          <cell r="DG67">
            <v>6628192.8499999996</v>
          </cell>
          <cell r="DH67">
            <v>58393765.070000023</v>
          </cell>
          <cell r="DI67" t="str">
            <v>0</v>
          </cell>
          <cell r="DJ67">
            <v>8757170.2100000009</v>
          </cell>
          <cell r="DK67">
            <v>68678316.890000105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8901724.1199999992</v>
          </cell>
          <cell r="DR67">
            <v>81871855.450000003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20442296.510000005</v>
          </cell>
          <cell r="C68">
            <v>42189318.589999996</v>
          </cell>
          <cell r="D68">
            <v>39069475.460000001</v>
          </cell>
          <cell r="E68">
            <v>22078460.979999993</v>
          </cell>
          <cell r="F68">
            <v>19174339.970000006</v>
          </cell>
          <cell r="G68">
            <v>3790517.54</v>
          </cell>
          <cell r="H68">
            <v>9273580.6300000008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20442296.510000005</v>
          </cell>
          <cell r="AO68">
            <v>42189318.589999996</v>
          </cell>
          <cell r="AP68">
            <v>39069475.460000001</v>
          </cell>
          <cell r="AQ68">
            <v>3790517.54</v>
          </cell>
          <cell r="AR68">
            <v>9273580.6300000008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39069475.460000001</v>
          </cell>
          <cell r="AY68">
            <v>11655371</v>
          </cell>
          <cell r="AZ68" t="str">
            <v>0</v>
          </cell>
          <cell r="BA68">
            <v>42189318.589999996</v>
          </cell>
          <cell r="BB68">
            <v>9273580.629999999</v>
          </cell>
          <cell r="BC68" t="str">
            <v>0</v>
          </cell>
          <cell r="BD68">
            <v>22078460.979999993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14253733.069999998</v>
          </cell>
          <cell r="BM68">
            <v>3078853.45</v>
          </cell>
          <cell r="BN68" t="str">
            <v>0</v>
          </cell>
          <cell r="BO68">
            <v>14253321.020000005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14253321.020000005</v>
          </cell>
          <cell r="BT68">
            <v>3669342.9</v>
          </cell>
          <cell r="BU68" t="str">
            <v>0</v>
          </cell>
          <cell r="BW68">
            <v>9676144.4299999997</v>
          </cell>
          <cell r="BX68">
            <v>2886410</v>
          </cell>
          <cell r="BY68" t="str">
            <v>0</v>
          </cell>
          <cell r="BZ68">
            <v>10633806.310000002</v>
          </cell>
          <cell r="CA68">
            <v>2072254.22</v>
          </cell>
          <cell r="CB68" t="str">
            <v>0</v>
          </cell>
          <cell r="CC68">
            <v>5780578.6199999992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10055518.369999995</v>
          </cell>
          <cell r="CH68">
            <v>1135636.7</v>
          </cell>
          <cell r="CI68" t="str">
            <v>0</v>
          </cell>
          <cell r="CK68">
            <v>9709104.5300000012</v>
          </cell>
          <cell r="CL68">
            <v>2844105</v>
          </cell>
          <cell r="CM68" t="str">
            <v>0</v>
          </cell>
          <cell r="CN68">
            <v>9942892.8399999999</v>
          </cell>
          <cell r="CO68">
            <v>2233038.14</v>
          </cell>
          <cell r="CP68" t="str">
            <v>0</v>
          </cell>
          <cell r="CQ68">
            <v>10386778.140000001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10386778.140000001</v>
          </cell>
          <cell r="CV68">
            <v>2654880.84</v>
          </cell>
          <cell r="CW68" t="str">
            <v>0</v>
          </cell>
          <cell r="CY68">
            <v>9676144.4299999997</v>
          </cell>
          <cell r="CZ68">
            <v>2886410</v>
          </cell>
          <cell r="DA68" t="str">
            <v>0</v>
          </cell>
          <cell r="DC68">
            <v>10386778.140000001</v>
          </cell>
          <cell r="DD68">
            <v>2654880.84</v>
          </cell>
          <cell r="DE68" t="str">
            <v>0</v>
          </cell>
          <cell r="DG68">
            <v>10055518.369999995</v>
          </cell>
          <cell r="DH68">
            <v>1135636.7</v>
          </cell>
          <cell r="DI68" t="str">
            <v>0</v>
          </cell>
          <cell r="DJ68">
            <v>10633806.310000002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10846800.269999998</v>
          </cell>
          <cell r="DR68">
            <v>2682422.3199999998</v>
          </cell>
          <cell r="DS68" t="str">
            <v>0</v>
          </cell>
          <cell r="DT68">
            <v>9970799.8600000013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16796163.389999997</v>
          </cell>
          <cell r="C69">
            <v>37675006.769999996</v>
          </cell>
          <cell r="D69">
            <v>41616399</v>
          </cell>
          <cell r="E69">
            <v>13499138.259999998</v>
          </cell>
          <cell r="F69">
            <v>9846584.7299999986</v>
          </cell>
          <cell r="G69">
            <v>146915147.68999988</v>
          </cell>
          <cell r="H69">
            <v>318769279.9599998</v>
          </cell>
          <cell r="I69">
            <v>362284461</v>
          </cell>
          <cell r="J69">
            <v>392549122.40382218</v>
          </cell>
          <cell r="K69">
            <v>359857006.90099865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33299357.989999998</v>
          </cell>
          <cell r="AB69">
            <v>31933064</v>
          </cell>
          <cell r="AC69">
            <v>35157837.95000001</v>
          </cell>
          <cell r="AD69">
            <v>32866860.290000007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16796163.389999997</v>
          </cell>
          <cell r="AO69">
            <v>37675006.769999996</v>
          </cell>
          <cell r="AP69">
            <v>41616399</v>
          </cell>
          <cell r="AQ69">
            <v>146915147.68999988</v>
          </cell>
          <cell r="AR69">
            <v>318769279.9599998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37675006.770000003</v>
          </cell>
          <cell r="BB69">
            <v>318769279.9599998</v>
          </cell>
          <cell r="BC69" t="str">
            <v>0</v>
          </cell>
          <cell r="BD69">
            <v>13499138.259999998</v>
          </cell>
          <cell r="BE69">
            <v>392549122.40382218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12841731.439999999</v>
          </cell>
          <cell r="BM69">
            <v>114012823.17</v>
          </cell>
          <cell r="BN69" t="str">
            <v>0</v>
          </cell>
          <cell r="BO69">
            <v>13067687.259999998</v>
          </cell>
          <cell r="BP69">
            <v>123377273.27999997</v>
          </cell>
          <cell r="BQ69" t="str">
            <v>0</v>
          </cell>
          <cell r="BR69" t="str">
            <v>0</v>
          </cell>
          <cell r="BS69">
            <v>13067687.259999998</v>
          </cell>
          <cell r="BT69">
            <v>119466361.79999995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9468821.0899999999</v>
          </cell>
          <cell r="CA69">
            <v>72331023.060000107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7129698.6500000004</v>
          </cell>
          <cell r="CH69">
            <v>61597123.810000055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9508431.0600000005</v>
          </cell>
          <cell r="CO69">
            <v>84253958.759999946</v>
          </cell>
          <cell r="CP69" t="str">
            <v>0</v>
          </cell>
          <cell r="CQ69">
            <v>9666464.7399999984</v>
          </cell>
          <cell r="CR69">
            <v>88589002.460000038</v>
          </cell>
          <cell r="CS69" t="str">
            <v>0</v>
          </cell>
          <cell r="CT69" t="str">
            <v>0</v>
          </cell>
          <cell r="CU69">
            <v>9666464.7399999984</v>
          </cell>
          <cell r="CV69">
            <v>85319182.440000027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9666464.7399999984</v>
          </cell>
          <cell r="DD69">
            <v>85319182.440000027</v>
          </cell>
          <cell r="DE69" t="str">
            <v>0</v>
          </cell>
          <cell r="DG69">
            <v>7129698.6500000004</v>
          </cell>
          <cell r="DH69">
            <v>61597123.810000055</v>
          </cell>
          <cell r="DI69" t="str">
            <v>0</v>
          </cell>
          <cell r="DJ69">
            <v>9468821.0899999999</v>
          </cell>
          <cell r="DK69">
            <v>72331023.060000107</v>
          </cell>
          <cell r="DL69" t="str">
            <v>0</v>
          </cell>
          <cell r="DN69">
            <v>161796</v>
          </cell>
          <cell r="DO69">
            <v>108883504.90504795</v>
          </cell>
          <cell r="DP69" t="str">
            <v>0</v>
          </cell>
          <cell r="DQ69">
            <v>9638717.5299999975</v>
          </cell>
          <cell r="DR69">
            <v>86878323.920000032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19882900.52999999</v>
          </cell>
          <cell r="C70">
            <v>42240563.79999999</v>
          </cell>
          <cell r="D70">
            <v>48613494</v>
          </cell>
          <cell r="E70">
            <v>21391018.739999998</v>
          </cell>
          <cell r="F70">
            <v>17020483.390000001</v>
          </cell>
          <cell r="G70">
            <v>181005156.59999999</v>
          </cell>
          <cell r="H70">
            <v>404448655.15999967</v>
          </cell>
          <cell r="I70">
            <v>426637346</v>
          </cell>
          <cell r="J70">
            <v>468250904.87776685</v>
          </cell>
          <cell r="K70">
            <v>429477061.05145901</v>
          </cell>
          <cell r="L70">
            <v>342940819.72999996</v>
          </cell>
          <cell r="M70">
            <v>760635428.82000017</v>
          </cell>
          <cell r="N70">
            <v>834106936</v>
          </cell>
          <cell r="O70">
            <v>873972739.34144032</v>
          </cell>
          <cell r="P70">
            <v>783240163.8588562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39628673.659999982</v>
          </cell>
          <cell r="AB70">
            <v>37793552</v>
          </cell>
          <cell r="AC70">
            <v>42866469.580000006</v>
          </cell>
          <cell r="AD70">
            <v>40566658.050000004</v>
          </cell>
          <cell r="AE70">
            <v>76942183.449999988</v>
          </cell>
          <cell r="AF70">
            <v>75177083</v>
          </cell>
          <cell r="AG70">
            <v>81424135.219999999</v>
          </cell>
          <cell r="AH70">
            <v>75212494.439999998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19882900.52999999</v>
          </cell>
          <cell r="AO70">
            <v>42240563.79999999</v>
          </cell>
          <cell r="AP70">
            <v>48613494</v>
          </cell>
          <cell r="AQ70">
            <v>181005156.59999999</v>
          </cell>
          <cell r="AR70">
            <v>404448655.15999967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42240563.79999999</v>
          </cell>
          <cell r="BB70">
            <v>404448655.15999979</v>
          </cell>
          <cell r="BC70" t="str">
            <v>0</v>
          </cell>
          <cell r="BD70">
            <v>21391018.739999998</v>
          </cell>
          <cell r="BE70">
            <v>468250904.87776685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14078167.029999999</v>
          </cell>
          <cell r="BM70">
            <v>139094515.08000016</v>
          </cell>
          <cell r="BN70" t="str">
            <v>0</v>
          </cell>
          <cell r="BO70">
            <v>15582225.739999998</v>
          </cell>
          <cell r="BP70">
            <v>153777453.50000015</v>
          </cell>
          <cell r="BQ70" t="str">
            <v>0</v>
          </cell>
          <cell r="BR70" t="str">
            <v>0</v>
          </cell>
          <cell r="BS70">
            <v>15582225.739999998</v>
          </cell>
          <cell r="BT70">
            <v>149866542.0200001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10522398.799999999</v>
          </cell>
          <cell r="CA70">
            <v>94774187.220000118</v>
          </cell>
          <cell r="CB70" t="str">
            <v>0</v>
          </cell>
          <cell r="CC70">
            <v>5499153.3400000017</v>
          </cell>
          <cell r="CD70">
            <v>118251666.62764758</v>
          </cell>
          <cell r="CE70" t="str">
            <v>0</v>
          </cell>
          <cell r="CF70" t="str">
            <v>0</v>
          </cell>
          <cell r="CG70">
            <v>8354571.1300000008</v>
          </cell>
          <cell r="CH70">
            <v>74933766.070000008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101923416.64999993</v>
          </cell>
          <cell r="CP70" t="str">
            <v>0</v>
          </cell>
          <cell r="CQ70">
            <v>11528329.399999999</v>
          </cell>
          <cell r="CR70">
            <v>109342369.11000004</v>
          </cell>
          <cell r="CS70" t="str">
            <v>0</v>
          </cell>
          <cell r="CT70" t="str">
            <v>0</v>
          </cell>
          <cell r="CU70">
            <v>11528329.399999999</v>
          </cell>
          <cell r="CV70">
            <v>106072549.09000003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11528329.399999999</v>
          </cell>
          <cell r="DD70">
            <v>106072549.09000003</v>
          </cell>
          <cell r="DE70" t="str">
            <v>0</v>
          </cell>
          <cell r="DG70">
            <v>8354571.1300000008</v>
          </cell>
          <cell r="DH70">
            <v>74933766.070000008</v>
          </cell>
          <cell r="DI70" t="str">
            <v>0</v>
          </cell>
          <cell r="DJ70">
            <v>10522398.799999999</v>
          </cell>
          <cell r="DK70">
            <v>94774187.220000118</v>
          </cell>
          <cell r="DL70" t="str">
            <v>0</v>
          </cell>
          <cell r="DN70">
            <v>2209370</v>
          </cell>
          <cell r="DO70">
            <v>127614048.2655555</v>
          </cell>
          <cell r="DP70" t="str">
            <v>0</v>
          </cell>
          <cell r="DQ70">
            <v>10808415.609999996</v>
          </cell>
          <cell r="DR70">
            <v>108508647.52000003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19936887.249999989</v>
          </cell>
          <cell r="C71">
            <v>42489956.79999999</v>
          </cell>
          <cell r="D71">
            <v>48972494.039999999</v>
          </cell>
          <cell r="E71">
            <v>21674973.379999999</v>
          </cell>
          <cell r="F71">
            <v>17334163.030000001</v>
          </cell>
          <cell r="G71">
            <v>213356722.25999999</v>
          </cell>
          <cell r="H71">
            <v>474907232.61999971</v>
          </cell>
          <cell r="I71">
            <v>515660500.95999998</v>
          </cell>
          <cell r="J71">
            <v>546065939.14737082</v>
          </cell>
          <cell r="K71">
            <v>510489884.99138868</v>
          </cell>
          <cell r="L71">
            <v>342940819.72999996</v>
          </cell>
          <cell r="M71">
            <v>760635428.82000017</v>
          </cell>
          <cell r="N71">
            <v>834106936</v>
          </cell>
          <cell r="O71">
            <v>873972739.34144032</v>
          </cell>
          <cell r="P71">
            <v>783240163.8588562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50270598.099999979</v>
          </cell>
          <cell r="AB71">
            <v>46003810.329999998</v>
          </cell>
          <cell r="AC71">
            <v>48995742.090000011</v>
          </cell>
          <cell r="AD71">
            <v>47255147.750000007</v>
          </cell>
          <cell r="AE71">
            <v>76942183.449999988</v>
          </cell>
          <cell r="AF71">
            <v>75177083</v>
          </cell>
          <cell r="AG71">
            <v>81424135.219999999</v>
          </cell>
          <cell r="AH71">
            <v>75212494.439999998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19936887.249999989</v>
          </cell>
          <cell r="AO71">
            <v>42489956.79999999</v>
          </cell>
          <cell r="AP71">
            <v>48972494.039999999</v>
          </cell>
          <cell r="AQ71">
            <v>213356722.25999999</v>
          </cell>
          <cell r="AR71">
            <v>474907232.61999971</v>
          </cell>
          <cell r="AS71">
            <v>515660500.95999998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48972494.039999999</v>
          </cell>
          <cell r="AY71">
            <v>515660500.95999998</v>
          </cell>
          <cell r="AZ71" t="str">
            <v>0</v>
          </cell>
          <cell r="BA71">
            <v>42489956.79999999</v>
          </cell>
          <cell r="BB71">
            <v>474907232.61999983</v>
          </cell>
          <cell r="BC71" t="str">
            <v>0</v>
          </cell>
          <cell r="BD71">
            <v>21674973.379999999</v>
          </cell>
          <cell r="BE71">
            <v>546065939.14737082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171070830.31999999</v>
          </cell>
          <cell r="BK71" t="str">
            <v>0</v>
          </cell>
          <cell r="BL71">
            <v>14148910.01</v>
          </cell>
          <cell r="BM71">
            <v>172437072.22000015</v>
          </cell>
          <cell r="BN71" t="str">
            <v>0</v>
          </cell>
          <cell r="BO71">
            <v>15626847.019999998</v>
          </cell>
          <cell r="BP71">
            <v>174990790.65000015</v>
          </cell>
          <cell r="BQ71" t="str">
            <v>0</v>
          </cell>
          <cell r="BR71" t="str">
            <v>0</v>
          </cell>
          <cell r="BS71">
            <v>15626847.019999998</v>
          </cell>
          <cell r="BT71">
            <v>172821216.17000011</v>
          </cell>
          <cell r="BU71" t="str">
            <v>0</v>
          </cell>
          <cell r="BW71">
            <v>12172029.01</v>
          </cell>
          <cell r="BX71">
            <v>125901627.98999999</v>
          </cell>
          <cell r="BY71" t="str">
            <v>0</v>
          </cell>
          <cell r="BZ71">
            <v>10535686.889999999</v>
          </cell>
          <cell r="CA71">
            <v>110409354.75000012</v>
          </cell>
          <cell r="CB71" t="str">
            <v>0</v>
          </cell>
          <cell r="CC71">
            <v>5559178.3500000015</v>
          </cell>
          <cell r="CD71">
            <v>137339747.43461147</v>
          </cell>
          <cell r="CE71" t="str">
            <v>0</v>
          </cell>
          <cell r="CF71" t="str">
            <v>0</v>
          </cell>
          <cell r="CG71">
            <v>8364128.2400000012</v>
          </cell>
          <cell r="CH71">
            <v>90477374.420000017</v>
          </cell>
          <cell r="CI71" t="str">
            <v>0</v>
          </cell>
          <cell r="CK71">
            <v>12195140.01</v>
          </cell>
          <cell r="CL71">
            <v>125103297.98999999</v>
          </cell>
          <cell r="CM71" t="str">
            <v>0</v>
          </cell>
          <cell r="CN71">
            <v>10524030.33</v>
          </cell>
          <cell r="CO71">
            <v>126951716.66999994</v>
          </cell>
          <cell r="CP71" t="str">
            <v>0</v>
          </cell>
          <cell r="CQ71">
            <v>11572759.009999998</v>
          </cell>
          <cell r="CR71">
            <v>124782857.42000003</v>
          </cell>
          <cell r="CS71" t="str">
            <v>0</v>
          </cell>
          <cell r="CT71" t="str">
            <v>0</v>
          </cell>
          <cell r="CU71">
            <v>11572759.009999998</v>
          </cell>
          <cell r="CV71">
            <v>122880506.40000002</v>
          </cell>
          <cell r="CW71" t="str">
            <v>0</v>
          </cell>
          <cell r="CY71">
            <v>12172029.01</v>
          </cell>
          <cell r="CZ71">
            <v>125901627.98999999</v>
          </cell>
          <cell r="DA71" t="str">
            <v>0</v>
          </cell>
          <cell r="DC71">
            <v>11572759.009999998</v>
          </cell>
          <cell r="DD71">
            <v>122880506.40000002</v>
          </cell>
          <cell r="DE71" t="str">
            <v>0</v>
          </cell>
          <cell r="DG71">
            <v>8364128.2400000012</v>
          </cell>
          <cell r="DH71">
            <v>90477374.420000017</v>
          </cell>
          <cell r="DI71" t="str">
            <v>0</v>
          </cell>
          <cell r="DJ71">
            <v>10535686.889999999</v>
          </cell>
          <cell r="DK71">
            <v>110409354.75000012</v>
          </cell>
          <cell r="DL71" t="str">
            <v>0</v>
          </cell>
          <cell r="DN71">
            <v>2299120.0099999998</v>
          </cell>
          <cell r="DO71">
            <v>151050107.05190173</v>
          </cell>
          <cell r="DP71" t="str">
            <v>0</v>
          </cell>
          <cell r="DQ71">
            <v>10931027.399999995</v>
          </cell>
          <cell r="DR71">
            <v>127724281.95000005</v>
          </cell>
          <cell r="DS71" t="str">
            <v>0</v>
          </cell>
          <cell r="DT71">
            <v>12517100.01</v>
          </cell>
          <cell r="DU71">
            <v>142399578.99000001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633200.32999999996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67519.070000000007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633200.32999999996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633200.32999999996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583885.18000000005</v>
          </cell>
          <cell r="I73">
            <v>658778</v>
          </cell>
          <cell r="J73">
            <v>273995.28000000003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275777.53999999998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583885.18000000005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583885.18000000005</v>
          </cell>
          <cell r="BC73" t="str">
            <v>0</v>
          </cell>
          <cell r="BD73">
            <v>3338239.48</v>
          </cell>
          <cell r="BE73">
            <v>273995.28000000003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149957.39000000001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131232.29999999999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131232.29999999999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131232.29999999999</v>
          </cell>
          <cell r="DE73" t="str">
            <v>0</v>
          </cell>
          <cell r="DG73">
            <v>841074.29</v>
          </cell>
          <cell r="DH73">
            <v>149957.39000000001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1326615.1000000001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136477.67000000001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1326615.1000000001</v>
          </cell>
          <cell r="AP74">
            <v>1357485.28</v>
          </cell>
          <cell r="AQ74">
            <v>76595.22</v>
          </cell>
          <cell r="AR74">
            <v>136477.67000000001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1326615.1000000001</v>
          </cell>
          <cell r="BB74">
            <v>136477.67000000001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38020.589999999997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5926801.8499999996</v>
          </cell>
          <cell r="D75">
            <v>6646055.1600000001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552860.55000000005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5926801.8499999996</v>
          </cell>
          <cell r="AP75">
            <v>6646055.1600000001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6646055.1600000001</v>
          </cell>
          <cell r="AY75">
            <v>815214</v>
          </cell>
          <cell r="AZ75" t="str">
            <v>0</v>
          </cell>
          <cell r="BA75">
            <v>5926801.8500000006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276275.59000000003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276275.59000000003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1328958.3700000001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I WACC Chart"/>
      <sheetName val="MII WACC"/>
      <sheetName val="B&amp;W WACC"/>
      <sheetName val="JRAY WACC"/>
      <sheetName val="BWXT WACC"/>
      <sheetName val="Debt"/>
      <sheetName val="Equity Beta"/>
      <sheetName val="Comparables"/>
      <sheetName val="Exhibit D"/>
      <sheetName val="Assumptions and Summary"/>
      <sheetName val="B&amp;W Cost of Deb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647.37599999999998</v>
          </cell>
        </row>
        <row r="36">
          <cell r="O36">
            <v>22.5</v>
          </cell>
          <cell r="R36" t="str">
            <v>New Goodwill</v>
          </cell>
          <cell r="W36">
            <v>364.01028910000002</v>
          </cell>
        </row>
        <row r="37">
          <cell r="O37">
            <v>1.6851700000000001</v>
          </cell>
          <cell r="R37" t="str">
            <v>Total Assets</v>
          </cell>
          <cell r="W37">
            <v>2031.7612891000003</v>
          </cell>
        </row>
        <row r="38">
          <cell r="O38">
            <v>24.185169999999999</v>
          </cell>
        </row>
        <row r="39">
          <cell r="R39" t="str">
            <v>Pro Forma Total Debt</v>
          </cell>
          <cell r="W39">
            <v>874.02417112400008</v>
          </cell>
        </row>
        <row r="40">
          <cell r="R40" t="str">
            <v>Prof Forma Net Debt</v>
          </cell>
          <cell r="W40">
            <v>537.45217112400007</v>
          </cell>
        </row>
        <row r="42">
          <cell r="O42">
            <v>24.185169999999999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 xml:space="preserve"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0.31756695233271359</v>
          </cell>
          <cell r="O34">
            <v>0.52891098619408305</v>
          </cell>
        </row>
        <row r="37">
          <cell r="M37">
            <v>22.753557870733346</v>
          </cell>
          <cell r="O37">
            <v>15.248907870733287</v>
          </cell>
        </row>
        <row r="38">
          <cell r="M38">
            <v>10.740422879214629</v>
          </cell>
          <cell r="N38" t="str">
            <v>x</v>
          </cell>
          <cell r="O38">
            <v>8.2640673933437618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0.2904614556706579</v>
          </cell>
          <cell r="O43">
            <v>108.54300000000001</v>
          </cell>
          <cell r="Q43">
            <v>0.37074242072329316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0.70953854432934216</v>
          </cell>
          <cell r="O45">
            <v>184.22900000000001</v>
          </cell>
          <cell r="Q45">
            <v>0.62925757927670678</v>
          </cell>
        </row>
        <row r="46">
          <cell r="M46">
            <v>1</v>
          </cell>
          <cell r="O46">
            <v>292.77200000000005</v>
          </cell>
          <cell r="Q46">
            <v>1</v>
          </cell>
        </row>
        <row r="48">
          <cell r="O48">
            <v>8.3719999999999999</v>
          </cell>
        </row>
        <row r="51">
          <cell r="O51">
            <v>1.4769965573078965</v>
          </cell>
          <cell r="P51" t="str">
            <v>x</v>
          </cell>
        </row>
        <row r="52">
          <cell r="O52">
            <v>-21456.642335766428</v>
          </cell>
          <cell r="P52" t="str">
            <v>x</v>
          </cell>
        </row>
        <row r="53">
          <cell r="O53">
            <v>0.10575335210394957</v>
          </cell>
        </row>
        <row r="54">
          <cell r="O54">
            <v>0.18359811227893102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G57" t="str">
            <v>% Oliver owned</v>
          </cell>
          <cell r="I57">
            <v>0</v>
          </cell>
          <cell r="K57" t="str">
            <v>% Issued</v>
          </cell>
          <cell r="M57">
            <v>0</v>
          </cell>
          <cell r="O57" t="str">
            <v>Fully-Diluted</v>
          </cell>
          <cell r="Q57">
            <v>24.185169999999999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Transaction"/>
      <sheetName val="Historicals"/>
      <sheetName val="Projection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>
        <row r="4">
          <cell r="A4" t="str">
            <v>OM Case</v>
          </cell>
        </row>
      </sheetData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Model"/>
      <sheetName val="LBO Model"/>
      <sheetName val="Core"/>
      <sheetName val="Pro-forma acq."/>
      <sheetName val="Lookups"/>
      <sheetName val="Growth 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8.5000000000000006E-2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0.96245000000000003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ex"/>
      <sheetName val="Timex"/>
      <sheetName val="Deal Summary"/>
      <sheetName val="Trans Assump"/>
      <sheetName val="Earnings"/>
      <sheetName val="Contribution"/>
      <sheetName val="Exchange Ratio"/>
      <sheetName val="Sheet1 (3)"/>
      <sheetName val="Sheet1 (2)"/>
      <sheetName val="Sheet1 (6)"/>
      <sheetName val="Sheet1 (5)"/>
      <sheetName val="Sheet1"/>
      <sheetName val="AccDil Sens"/>
      <sheetName val="Timex DCF"/>
      <sheetName val="Rolex DCF"/>
      <sheetName val="Cases"/>
      <sheetName val="__FDSCACHE__"/>
      <sheetName val="Bal Sheets"/>
      <sheetName val="Schedules"/>
      <sheetName val="Sheet1 (4)"/>
      <sheetName val="Trading Matrix"/>
      <sheetName val="Rolex IRR"/>
      <sheetName val="IRR"/>
      <sheetName val="Matrix2"/>
      <sheetName val="Matrix"/>
      <sheetName val="LBO IRR"/>
      <sheetName val="PFMA Cap"/>
      <sheetName val="PFMA Credit"/>
      <sheetName val="PFMA Fin Sum"/>
      <sheetName val="Flowback BPE"/>
      <sheetName val="Flowback GPE"/>
      <sheetName val="Flowback"/>
      <sheetName val="Sensitivity"/>
      <sheetName val="1st Cover"/>
      <sheetName val="2nd Cover"/>
      <sheetName val="HGPooling"/>
      <sheetName val="HG Purchase"/>
      <sheetName val="HG Cash"/>
      <sheetName val="AccDilCash"/>
      <sheetName val="GUCCI  SEK"/>
      <sheetName val="sum_macro"/>
      <sheetName val="print_macro"/>
      <sheetName val="DCFLBO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Fin Summary"/>
      <sheetName val="Comp Summary"/>
      <sheetName val="Cred Summary"/>
      <sheetName val="Income Statement"/>
      <sheetName val="Balance Sheet"/>
      <sheetName val="Cash Flow"/>
      <sheetName val="Transaction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Dil Out"/>
      <sheetName val="JV "/>
      <sheetName val="Trans Assump"/>
      <sheetName val="Credit - NL"/>
      <sheetName val="Credit Stats"/>
      <sheetName val="PF Bal Sheets"/>
      <sheetName val="PF Financials"/>
      <sheetName val="Cases"/>
      <sheetName val="Schedules"/>
      <sheetName val="Financials"/>
      <sheetName val="Summ - NL"/>
      <sheetName val="DCF Inputs"/>
      <sheetName val="__FDSCACHE__"/>
      <sheetName val="DCF Matrix"/>
      <sheetName val="Val"/>
      <sheetName val="MainPrint Code"/>
      <sheetName val="AdditionalPrint Code"/>
      <sheetName val="DCF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 xml:space="preserve">       Page___of___</v>
          </cell>
        </row>
        <row r="4">
          <cell r="A4" t="str">
            <v>FLORIDA PUBLIC SERVICE COMMISSION</v>
          </cell>
          <cell r="E4" t="str">
            <v xml:space="preserve">        EXPLANATION: 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 xml:space="preserve">  1.</v>
          </cell>
          <cell r="B15" t="str">
            <v>Pre-tax Interest Coverage Ratio (x)</v>
          </cell>
        </row>
        <row r="17">
          <cell r="A17" t="str">
            <v xml:space="preserve">  2.</v>
          </cell>
          <cell r="B17" t="str">
            <v>Earned Returns on Average Book Equity (%)</v>
          </cell>
        </row>
        <row r="19">
          <cell r="A19" t="str">
            <v xml:space="preserve">  3.</v>
          </cell>
          <cell r="B19" t="str">
            <v>Book Value/Share ($)</v>
          </cell>
        </row>
        <row r="21">
          <cell r="A21" t="str">
            <v xml:space="preserve">  4.</v>
          </cell>
          <cell r="B21" t="str">
            <v>Dividends/Share ($)</v>
          </cell>
        </row>
        <row r="23">
          <cell r="A23" t="str">
            <v xml:space="preserve">  5.</v>
          </cell>
          <cell r="B23" t="str">
            <v>Earnings/Share ($)</v>
          </cell>
        </row>
        <row r="25">
          <cell r="A25" t="str">
            <v xml:space="preserve">  6.</v>
          </cell>
          <cell r="B25" t="str">
            <v>Market Value/Share ($)</v>
          </cell>
        </row>
        <row r="27">
          <cell r="A27" t="str">
            <v xml:space="preserve">  7.</v>
          </cell>
          <cell r="B27" t="str">
            <v>Market/Book Ratio (%)</v>
          </cell>
        </row>
        <row r="29">
          <cell r="A29" t="str">
            <v xml:space="preserve">  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2">
          <cell r="P32">
            <v>226588.34122000006</v>
          </cell>
        </row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/>
      <sheetData sheetId="12"/>
      <sheetData sheetId="13">
        <row r="14">
          <cell r="BA14">
            <v>24037.666666666668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eDrivers"/>
      <sheetName val="Questions"/>
      <sheetName val="Follow-Up Data Items"/>
      <sheetName val="Sensitivities"/>
      <sheetName val="Transaction Stats"/>
      <sheetName val="Summ. Fin. Perf."/>
      <sheetName val="BS &amp; CF"/>
      <sheetName val="Historical Performance"/>
      <sheetName val="03-05 Bridge"/>
      <sheetName val="Assump Output"/>
      <sheetName val="Scenario Output"/>
      <sheetName val="Case Chooser"/>
      <sheetName val="&lt;---Output"/>
      <sheetName val="IRR Decomp"/>
      <sheetName val="Quarterly Model"/>
      <sheetName val="Model"/>
      <sheetName val="Drivers"/>
      <sheetName val="Summary"/>
      <sheetName val="Operating Model"/>
      <sheetName val="Other Output---&gt;"/>
      <sheetName val="Valuation By Business"/>
      <sheetName val="Support Increases"/>
      <sheetName val="Svc D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RANSACTION"/>
      <sheetName val="INCOME STATEMENT"/>
      <sheetName val="BALANCE SHEET"/>
      <sheetName val="FUNDS FLOW"/>
      <sheetName val="DEBT SCHEDULE"/>
      <sheetName val="WORKING CAPITAL"/>
      <sheetName val="CAPE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33.299999999999997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3 (1)"/>
      <sheetName val="MD"/>
      <sheetName val="DE"/>
      <sheetName val="P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23.613645908592321</v>
          </cell>
        </row>
        <row r="27">
          <cell r="P27">
            <v>78.406999999999996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 xml:space="preserve"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 xml:space="preserve"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 xml:space="preserve"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 xml:space="preserve"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 xml:space="preserve"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 xml:space="preserve"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 xml:space="preserve"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 xml:space="preserve"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 xml:space="preserve"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 xml:space="preserve"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 xml:space="preserve"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 xml:space="preserve"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 xml:space="preserve"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 xml:space="preserve"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 xml:space="preserve"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 xml:space="preserve"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 xml:space="preserve"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 xml:space="preserve"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 xml:space="preserve"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 xml:space="preserve"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 xml:space="preserve"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 xml:space="preserve"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 xml:space="preserve"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 xml:space="preserve"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 xml:space="preserve"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 xml:space="preserve"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 xml:space="preserve"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 xml:space="preserve"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 xml:space="preserve"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 xml:space="preserve"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 xml:space="preserve"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 xml:space="preserve"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 xml:space="preserve"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 xml:space="preserve"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 xml:space="preserve"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 xml:space="preserve"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 xml:space="preserve"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 xml:space="preserve"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 xml:space="preserve"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 xml:space="preserve"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 xml:space="preserve"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 xml:space="preserve"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 xml:space="preserve"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 xml:space="preserve"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 xml:space="preserve"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 xml:space="preserve"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 xml:space="preserve"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 xml:space="preserve"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 xml:space="preserve"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 xml:space="preserve"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 xml:space="preserve"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 xml:space="preserve"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 xml:space="preserve"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 xml:space="preserve"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 xml:space="preserve"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 xml:space="preserve"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 xml:space="preserve"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 xml:space="preserve"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 xml:space="preserve"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 xml:space="preserve"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 xml:space="preserve"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 xml:space="preserve"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 xml:space="preserve"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 xml:space="preserve"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 xml:space="preserve"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 xml:space="preserve"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 xml:space="preserve"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 xml:space="preserve"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 xml:space="preserve"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 xml:space="preserve"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 xml:space="preserve"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 xml:space="preserve"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 xml:space="preserve"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 xml:space="preserve"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 xml:space="preserve"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 xml:space="preserve"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 xml:space="preserve"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 xml:space="preserve"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 xml:space="preserve"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 xml:space="preserve"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 xml:space="preserve"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 xml:space="preserve"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 xml:space="preserve"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 xml:space="preserve"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 xml:space="preserve"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 xml:space="preserve"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 xml:space="preserve"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 xml:space="preserve"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 xml:space="preserve"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 xml:space="preserve"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 xml:space="preserve"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 xml:space="preserve"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 xml:space="preserve"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 xml:space="preserve"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 xml:space="preserve"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 xml:space="preserve"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 xml:space="preserve"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 xml:space="preserve"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 xml:space="preserve"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 xml:space="preserve"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 xml:space="preserve"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 xml:space="preserve"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 xml:space="preserve"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 xml:space="preserve"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 xml:space="preserve"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 xml:space="preserve"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 xml:space="preserve"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 xml:space="preserve"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 xml:space="preserve"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 xml:space="preserve"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 xml:space="preserve"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 xml:space="preserve"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 xml:space="preserve"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 xml:space="preserve"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 xml:space="preserve"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 xml:space="preserve"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 xml:space="preserve"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 xml:space="preserve"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 xml:space="preserve"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 xml:space="preserve"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 xml:space="preserve"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 xml:space="preserve"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 xml:space="preserve"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 xml:space="preserve"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 xml:space="preserve"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 xml:space="preserve"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 xml:space="preserve"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 xml:space="preserve"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 xml:space="preserve"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 xml:space="preserve"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 xml:space="preserve"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 xml:space="preserve"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 xml:space="preserve"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 xml:space="preserve"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 xml:space="preserve"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 xml:space="preserve"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 xml:space="preserve"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 xml:space="preserve"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 xml:space="preserve"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 xml:space="preserve"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 xml:space="preserve"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 xml:space="preserve"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 xml:space="preserve"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 xml:space="preserve"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 xml:space="preserve"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 xml:space="preserve"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 xml:space="preserve"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 xml:space="preserve"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 xml:space="preserve"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 xml:space="preserve"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 xml:space="preserve"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 xml:space="preserve"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 xml:space="preserve"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 xml:space="preserve"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 xml:space="preserve"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 xml:space="preserve"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 xml:space="preserve"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 xml:space="preserve"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 xml:space="preserve"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 xml:space="preserve"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 xml:space="preserve"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 xml:space="preserve"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 xml:space="preserve"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 xml:space="preserve"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 xml:space="preserve"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 xml:space="preserve"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 xml:space="preserve"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 xml:space="preserve"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 xml:space="preserve"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 xml:space="preserve"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 xml:space="preserve"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 xml:space="preserve"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 xml:space="preserve"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 xml:space="preserve"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 xml:space="preserve"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 xml:space="preserve"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 xml:space="preserve"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 xml:space="preserve"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 xml:space="preserve"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 xml:space="preserve"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 xml:space="preserve"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 xml:space="preserve"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 xml:space="preserve"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 xml:space="preserve"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 xml:space="preserve"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 xml:space="preserve"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 xml:space="preserve"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 xml:space="preserve"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 xml:space="preserve"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 xml:space="preserve"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 xml:space="preserve"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 xml:space="preserve"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 xml:space="preserve"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 xml:space="preserve"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 xml:space="preserve"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 xml:space="preserve"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 xml:space="preserve"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 xml:space="preserve"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 xml:space="preserve"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 xml:space="preserve"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 xml:space="preserve"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 xml:space="preserve"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 xml:space="preserve"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 xml:space="preserve"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 xml:space="preserve"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 xml:space="preserve"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 xml:space="preserve"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 xml:space="preserve"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 xml:space="preserve"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 xml:space="preserve"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 xml:space="preserve"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 xml:space="preserve"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 xml:space="preserve"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 xml:space="preserve"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 xml:space="preserve"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 xml:space="preserve"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 xml:space="preserve"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 xml:space="preserve"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 xml:space="preserve"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 xml:space="preserve"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 xml:space="preserve"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 xml:space="preserve"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 xml:space="preserve"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 xml:space="preserve"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 xml:space="preserve"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 xml:space="preserve"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 xml:space="preserve"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 xml:space="preserve"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 xml:space="preserve"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 xml:space="preserve"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 xml:space="preserve"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 xml:space="preserve"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 xml:space="preserve"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 xml:space="preserve"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 xml:space="preserve"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 xml:space="preserve"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 xml:space="preserve"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 xml:space="preserve"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 xml:space="preserve"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 xml:space="preserve"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 xml:space="preserve"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 xml:space="preserve"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 xml:space="preserve"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 xml:space="preserve"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 xml:space="preserve"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 xml:space="preserve"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 xml:space="preserve"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 xml:space="preserve"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 xml:space="preserve"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 xml:space="preserve"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 xml:space="preserve"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 xml:space="preserve"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 xml:space="preserve"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 xml:space="preserve"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 xml:space="preserve"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 xml:space="preserve"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 xml:space="preserve"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 xml:space="preserve"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 xml:space="preserve"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 xml:space="preserve"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 xml:space="preserve"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 xml:space="preserve"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 xml:space="preserve"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 xml:space="preserve"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 xml:space="preserve"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 xml:space="preserve"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 xml:space="preserve"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 xml:space="preserve"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 xml:space="preserve"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 xml:space="preserve"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 xml:space="preserve"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 xml:space="preserve"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 xml:space="preserve"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 xml:space="preserve"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 xml:space="preserve"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 xml:space="preserve"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 xml:space="preserve"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 xml:space="preserve"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 xml:space="preserve"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 xml:space="preserve"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 xml:space="preserve"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 xml:space="preserve"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 xml:space="preserve"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 xml:space="preserve"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 xml:space="preserve"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 xml:space="preserve"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 xml:space="preserve"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 xml:space="preserve"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 xml:space="preserve"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 xml:space="preserve"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 xml:space="preserve"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 xml:space="preserve"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 xml:space="preserve"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 xml:space="preserve"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 xml:space="preserve"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 xml:space="preserve"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 xml:space="preserve"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 xml:space="preserve"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 xml:space="preserve"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 xml:space="preserve"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 xml:space="preserve"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 xml:space="preserve"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 xml:space="preserve"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 xml:space="preserve"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 xml:space="preserve"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 xml:space="preserve"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 xml:space="preserve"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 xml:space="preserve"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 xml:space="preserve"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 xml:space="preserve"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 xml:space="preserve"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 xml:space="preserve"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 xml:space="preserve"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 xml:space="preserve"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 xml:space="preserve"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 xml:space="preserve"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 xml:space="preserve"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 xml:space="preserve"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 xml:space="preserve"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 xml:space="preserve"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 xml:space="preserve"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 xml:space="preserve"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 xml:space="preserve"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 xml:space="preserve"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 xml:space="preserve"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 xml:space="preserve"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 xml:space="preserve"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 xml:space="preserve"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 xml:space="preserve"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 xml:space="preserve"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 xml:space="preserve"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 xml:space="preserve"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 xml:space="preserve"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 xml:space="preserve"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 xml:space="preserve"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 xml:space="preserve"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 xml:space="preserve"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 xml:space="preserve"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 xml:space="preserve"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 xml:space="preserve"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 xml:space="preserve"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 xml:space="preserve"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 xml:space="preserve"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 xml:space="preserve"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 xml:space="preserve"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 xml:space="preserve"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 xml:space="preserve"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 xml:space="preserve"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 xml:space="preserve"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 xml:space="preserve"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 xml:space="preserve"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 xml:space="preserve"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 xml:space="preserve"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 xml:space="preserve"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 xml:space="preserve"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 xml:space="preserve"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 xml:space="preserve"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 xml:space="preserve"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 xml:space="preserve"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 xml:space="preserve"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 xml:space="preserve"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 xml:space="preserve"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 xml:space="preserve"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 xml:space="preserve"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 xml:space="preserve"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 xml:space="preserve"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 xml:space="preserve"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 xml:space="preserve"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 xml:space="preserve"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 xml:space="preserve"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 xml:space="preserve"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 xml:space="preserve"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 xml:space="preserve"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 xml:space="preserve"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 xml:space="preserve"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 xml:space="preserve"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 xml:space="preserve"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 xml:space="preserve"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 xml:space="preserve"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 xml:space="preserve"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 xml:space="preserve"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 xml:space="preserve"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 xml:space="preserve"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 xml:space="preserve"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 xml:space="preserve"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 xml:space="preserve"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 xml:space="preserve"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 xml:space="preserve"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 xml:space="preserve"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 xml:space="preserve"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 xml:space="preserve"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 xml:space="preserve"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 xml:space="preserve"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 xml:space="preserve"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 xml:space="preserve"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 xml:space="preserve"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 xml:space="preserve"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 xml:space="preserve"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 xml:space="preserve"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 xml:space="preserve"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 xml:space="preserve"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 xml:space="preserve"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 xml:space="preserve"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 xml:space="preserve"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 xml:space="preserve"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 xml:space="preserve"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 xml:space="preserve"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 xml:space="preserve"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 xml:space="preserve"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 xml:space="preserve"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 xml:space="preserve"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 xml:space="preserve"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 xml:space="preserve"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 xml:space="preserve"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 xml:space="preserve"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 xml:space="preserve"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 xml:space="preserve"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 xml:space="preserve"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 xml:space="preserve"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 xml:space="preserve"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 xml:space="preserve"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 xml:space="preserve"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 xml:space="preserve"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 xml:space="preserve"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 xml:space="preserve"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 xml:space="preserve"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 xml:space="preserve"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 xml:space="preserve"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 xml:space="preserve"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 xml:space="preserve"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 xml:space="preserve"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 xml:space="preserve"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 xml:space="preserve"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 xml:space="preserve"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 xml:space="preserve"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 xml:space="preserve"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 xml:space="preserve"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 xml:space="preserve"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 xml:space="preserve"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 xml:space="preserve"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 xml:space="preserve"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 xml:space="preserve"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 xml:space="preserve"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 xml:space="preserve"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 xml:space="preserve"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 xml:space="preserve"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 xml:space="preserve"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 xml:space="preserve"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 xml:space="preserve"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 xml:space="preserve"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 xml:space="preserve"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 xml:space="preserve"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 xml:space="preserve"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 xml:space="preserve"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 xml:space="preserve"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 xml:space="preserve"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 xml:space="preserve"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 xml:space="preserve"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 xml:space="preserve"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 xml:space="preserve"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 xml:space="preserve"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 xml:space="preserve"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 xml:space="preserve"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 xml:space="preserve"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 xml:space="preserve"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 xml:space="preserve"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 xml:space="preserve"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 xml:space="preserve"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 xml:space="preserve"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 xml:space="preserve"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 xml:space="preserve"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 xml:space="preserve"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 xml:space="preserve"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 xml:space="preserve"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 xml:space="preserve"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 xml:space="preserve"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 xml:space="preserve"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 xml:space="preserve"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 xml:space="preserve"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 xml:space="preserve"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 xml:space="preserve"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 xml:space="preserve"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 xml:space="preserve"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 xml:space="preserve"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 xml:space="preserve"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 xml:space="preserve"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 xml:space="preserve"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 xml:space="preserve"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 xml:space="preserve"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 xml:space="preserve"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 xml:space="preserve"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 xml:space="preserve"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 xml:space="preserve"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 xml:space="preserve"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 xml:space="preserve"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 xml:space="preserve"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 xml:space="preserve"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 xml:space="preserve"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 xml:space="preserve"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 xml:space="preserve"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 xml:space="preserve"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 xml:space="preserve"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 xml:space="preserve"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 xml:space="preserve"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 xml:space="preserve"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 xml:space="preserve"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 xml:space="preserve"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 xml:space="preserve"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 xml:space="preserve"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 xml:space="preserve"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 xml:space="preserve"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 xml:space="preserve"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 xml:space="preserve"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 xml:space="preserve"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 xml:space="preserve"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 xml:space="preserve"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 xml:space="preserve"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 xml:space="preserve"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 xml:space="preserve"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 xml:space="preserve"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 xml:space="preserve"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 xml:space="preserve"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 xml:space="preserve"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 xml:space="preserve"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 xml:space="preserve"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 xml:space="preserve"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 xml:space="preserve"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 xml:space="preserve"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 xml:space="preserve"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 xml:space="preserve"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 xml:space="preserve"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 xml:space="preserve"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 xml:space="preserve"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 xml:space="preserve"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 xml:space="preserve"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 xml:space="preserve"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 xml:space="preserve"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 xml:space="preserve"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 xml:space="preserve"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 xml:space="preserve"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 xml:space="preserve"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 xml:space="preserve"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 xml:space="preserve"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 xml:space="preserve"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 xml:space="preserve"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 xml:space="preserve"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 xml:space="preserve"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 xml:space="preserve"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 xml:space="preserve"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 xml:space="preserve"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 xml:space="preserve"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 xml:space="preserve"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 xml:space="preserve"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 xml:space="preserve"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 xml:space="preserve"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 xml:space="preserve"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 xml:space="preserve"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 xml:space="preserve"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 xml:space="preserve"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 xml:space="preserve"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 xml:space="preserve"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 xml:space="preserve"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 xml:space="preserve"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 xml:space="preserve"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 xml:space="preserve"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 xml:space="preserve"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 xml:space="preserve"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 xml:space="preserve"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 xml:space="preserve"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 xml:space="preserve"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 xml:space="preserve"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 xml:space="preserve"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 xml:space="preserve"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 xml:space="preserve"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 xml:space="preserve"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 xml:space="preserve"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 xml:space="preserve"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 xml:space="preserve"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 xml:space="preserve"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 xml:space="preserve"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 xml:space="preserve"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 xml:space="preserve"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 xml:space="preserve"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 xml:space="preserve"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 xml:space="preserve"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 xml:space="preserve"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 xml:space="preserve"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 xml:space="preserve"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 xml:space="preserve"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 xml:space="preserve"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 xml:space="preserve"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 xml:space="preserve"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 xml:space="preserve"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 xml:space="preserve"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 xml:space="preserve"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 xml:space="preserve"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 xml:space="preserve"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 xml:space="preserve"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 xml:space="preserve"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 xml:space="preserve"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 xml:space="preserve"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 xml:space="preserve"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 xml:space="preserve"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 xml:space="preserve"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 xml:space="preserve"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 xml:space="preserve"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 xml:space="preserve"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 xml:space="preserve"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 xml:space="preserve"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 xml:space="preserve"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 xml:space="preserve"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 xml:space="preserve"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 xml:space="preserve"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 xml:space="preserve"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 xml:space="preserve"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 xml:space="preserve"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 xml:space="preserve"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 xml:space="preserve"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 xml:space="preserve"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 xml:space="preserve"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 xml:space="preserve"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 xml:space="preserve"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 xml:space="preserve"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 xml:space="preserve"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 xml:space="preserve"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 xml:space="preserve"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 xml:space="preserve"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 xml:space="preserve"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 xml:space="preserve"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 xml:space="preserve"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 xml:space="preserve"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 xml:space="preserve"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 xml:space="preserve"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 xml:space="preserve"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 xml:space="preserve"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 xml:space="preserve"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 xml:space="preserve"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 xml:space="preserve"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 xml:space="preserve"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 xml:space="preserve"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 xml:space="preserve"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 xml:space="preserve"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 xml:space="preserve"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 xml:space="preserve"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 xml:space="preserve"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 xml:space="preserve"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 xml:space="preserve"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 xml:space="preserve"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 xml:space="preserve"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 xml:space="preserve"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 xml:space="preserve"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 xml:space="preserve"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 xml:space="preserve"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 xml:space="preserve"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 xml:space="preserve"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 xml:space="preserve"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 xml:space="preserve"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 xml:space="preserve"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 xml:space="preserve"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 xml:space="preserve"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 xml:space="preserve"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 xml:space="preserve"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 xml:space="preserve"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 xml:space="preserve"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 xml:space="preserve"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 xml:space="preserve"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 xml:space="preserve"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 xml:space="preserve"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 xml:space="preserve"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 xml:space="preserve"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 xml:space="preserve"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 xml:space="preserve"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 xml:space="preserve"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 xml:space="preserve"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 xml:space="preserve"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 xml:space="preserve"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 xml:space="preserve"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 xml:space="preserve"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 xml:space="preserve"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 xml:space="preserve"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 xml:space="preserve"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 xml:space="preserve"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 xml:space="preserve"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 xml:space="preserve"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 xml:space="preserve"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 xml:space="preserve"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 xml:space="preserve"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 xml:space="preserve"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 xml:space="preserve"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 xml:space="preserve"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 xml:space="preserve"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 xml:space="preserve"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 xml:space="preserve"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 xml:space="preserve"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 xml:space="preserve"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 xml:space="preserve"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 xml:space="preserve"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 xml:space="preserve"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 xml:space="preserve"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 xml:space="preserve"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 xml:space="preserve"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 xml:space="preserve"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 xml:space="preserve"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 xml:space="preserve"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 xml:space="preserve"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 xml:space="preserve"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 xml:space="preserve"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 xml:space="preserve"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 xml:space="preserve"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 xml:space="preserve"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 xml:space="preserve"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 xml:space="preserve"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 xml:space="preserve"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 xml:space="preserve"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 xml:space="preserve"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 xml:space="preserve"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 xml:space="preserve"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 xml:space="preserve"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 xml:space="preserve"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 xml:space="preserve"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 xml:space="preserve"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 xml:space="preserve"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 xml:space="preserve"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 xml:space="preserve"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 xml:space="preserve"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 xml:space="preserve"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 xml:space="preserve"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 xml:space="preserve"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 xml:space="preserve"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 xml:space="preserve"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 xml:space="preserve"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 xml:space="preserve"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 xml:space="preserve"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 xml:space="preserve"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 xml:space="preserve"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 xml:space="preserve"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 xml:space="preserve"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 xml:space="preserve"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 xml:space="preserve"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 xml:space="preserve"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 xml:space="preserve"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 xml:space="preserve"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 xml:space="preserve"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 xml:space="preserve"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 xml:space="preserve"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 xml:space="preserve"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 xml:space="preserve"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 xml:space="preserve"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 xml:space="preserve"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 xml:space="preserve"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 xml:space="preserve"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 xml:space="preserve"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 xml:space="preserve"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 xml:space="preserve"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 xml:space="preserve"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 xml:space="preserve"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 xml:space="preserve"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 xml:space="preserve"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 xml:space="preserve"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 xml:space="preserve"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 xml:space="preserve"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 xml:space="preserve"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 xml:space="preserve"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 xml:space="preserve"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 xml:space="preserve"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 xml:space="preserve"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 xml:space="preserve"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 xml:space="preserve"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 xml:space="preserve"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 xml:space="preserve"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 xml:space="preserve"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 xml:space="preserve"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 xml:space="preserve"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 xml:space="preserve"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 xml:space="preserve"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 xml:space="preserve"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 xml:space="preserve"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 xml:space="preserve"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 xml:space="preserve"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 xml:space="preserve"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 xml:space="preserve"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 xml:space="preserve"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 xml:space="preserve"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 xml:space="preserve"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 xml:space="preserve"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 xml:space="preserve"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 xml:space="preserve"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 xml:space="preserve"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 xml:space="preserve"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 xml:space="preserve"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 xml:space="preserve"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 xml:space="preserve"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 xml:space="preserve"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 xml:space="preserve"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 xml:space="preserve"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 xml:space="preserve"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 xml:space="preserve"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 xml:space="preserve"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 xml:space="preserve"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 xml:space="preserve"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 xml:space="preserve"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 xml:space="preserve"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 xml:space="preserve"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 xml:space="preserve"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 xml:space="preserve"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 xml:space="preserve"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 xml:space="preserve"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 xml:space="preserve"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 xml:space="preserve"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 xml:space="preserve"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 xml:space="preserve"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 xml:space="preserve"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 xml:space="preserve"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 xml:space="preserve"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 xml:space="preserve"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 xml:space="preserve"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 xml:space="preserve"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 xml:space="preserve"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 xml:space="preserve"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 xml:space="preserve"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 xml:space="preserve"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 xml:space="preserve"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 xml:space="preserve"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 xml:space="preserve"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 xml:space="preserve"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 xml:space="preserve"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 xml:space="preserve"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 xml:space="preserve"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 xml:space="preserve"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 xml:space="preserve"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 xml:space="preserve"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 xml:space="preserve"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 xml:space="preserve"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 xml:space="preserve"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 xml:space="preserve"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 xml:space="preserve"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 xml:space="preserve"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 xml:space="preserve"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 xml:space="preserve"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 xml:space="preserve"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 xml:space="preserve"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 xml:space="preserve"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 xml:space="preserve"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 xml:space="preserve"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 xml:space="preserve"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 xml:space="preserve"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 xml:space="preserve"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 xml:space="preserve"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 xml:space="preserve"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 xml:space="preserve"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 xml:space="preserve"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 xml:space="preserve"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 xml:space="preserve"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 xml:space="preserve"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 xml:space="preserve"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 xml:space="preserve"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 xml:space="preserve"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 xml:space="preserve"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 xml:space="preserve"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 xml:space="preserve"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 xml:space="preserve"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 xml:space="preserve"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 xml:space="preserve"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 xml:space="preserve"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 xml:space="preserve"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 xml:space="preserve"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 xml:space="preserve"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 xml:space="preserve"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 xml:space="preserve"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 xml:space="preserve"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 xml:space="preserve"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 xml:space="preserve"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 xml:space="preserve"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 xml:space="preserve"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 xml:space="preserve"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 xml:space="preserve"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 xml:space="preserve"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 xml:space="preserve"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 xml:space="preserve"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 xml:space="preserve"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 xml:space="preserve"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 xml:space="preserve"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 xml:space="preserve"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 xml:space="preserve"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 xml:space="preserve"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 xml:space="preserve"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 xml:space="preserve"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 xml:space="preserve"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 xml:space="preserve"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 xml:space="preserve"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 xml:space="preserve"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 xml:space="preserve"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 xml:space="preserve"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 xml:space="preserve"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 xml:space="preserve"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 xml:space="preserve"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 xml:space="preserve"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 xml:space="preserve"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 xml:space="preserve"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 xml:space="preserve"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 xml:space="preserve"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 xml:space="preserve"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 xml:space="preserve"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 xml:space="preserve"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 xml:space="preserve"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 xml:space="preserve"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 xml:space="preserve"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 xml:space="preserve"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 xml:space="preserve"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 xml:space="preserve"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 xml:space="preserve"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 xml:space="preserve"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 xml:space="preserve"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 xml:space="preserve"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 xml:space="preserve"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 xml:space="preserve"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 xml:space="preserve"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 xml:space="preserve"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 xml:space="preserve"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 xml:space="preserve"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 xml:space="preserve"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 xml:space="preserve"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 xml:space="preserve"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 xml:space="preserve"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 xml:space="preserve"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 xml:space="preserve"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 xml:space="preserve"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 xml:space="preserve"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 xml:space="preserve"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 xml:space="preserve"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 xml:space="preserve"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 xml:space="preserve"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 xml:space="preserve"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 xml:space="preserve"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 xml:space="preserve"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 xml:space="preserve"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 xml:space="preserve"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 xml:space="preserve"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 xml:space="preserve"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 xml:space="preserve"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 xml:space="preserve"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 xml:space="preserve"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 xml:space="preserve"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 xml:space="preserve"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 xml:space="preserve"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 xml:space="preserve"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 xml:space="preserve"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 xml:space="preserve"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 xml:space="preserve"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 xml:space="preserve"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 xml:space="preserve"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 xml:space="preserve"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 xml:space="preserve"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 xml:space="preserve"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 xml:space="preserve"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 xml:space="preserve"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 xml:space="preserve"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 xml:space="preserve"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 xml:space="preserve"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 xml:space="preserve"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 xml:space="preserve"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 xml:space="preserve"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 xml:space="preserve"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 xml:space="preserve"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 xml:space="preserve"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 xml:space="preserve"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 xml:space="preserve"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 xml:space="preserve"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 xml:space="preserve"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 xml:space="preserve"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 xml:space="preserve"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 xml:space="preserve"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 xml:space="preserve"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 xml:space="preserve"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 xml:space="preserve"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 xml:space="preserve"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 xml:space="preserve"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 xml:space="preserve"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 xml:space="preserve"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 xml:space="preserve"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 xml:space="preserve"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 xml:space="preserve"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 xml:space="preserve"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 xml:space="preserve"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 xml:space="preserve"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 xml:space="preserve"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 xml:space="preserve"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 xml:space="preserve"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 xml:space="preserve"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 xml:space="preserve"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 xml:space="preserve"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 xml:space="preserve"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 xml:space="preserve"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 xml:space="preserve"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 xml:space="preserve"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 xml:space="preserve"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 xml:space="preserve"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 xml:space="preserve"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 xml:space="preserve"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 xml:space="preserve"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 xml:space="preserve"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 xml:space="preserve"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 xml:space="preserve"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 xml:space="preserve"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 xml:space="preserve"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 xml:space="preserve"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 xml:space="preserve"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 xml:space="preserve"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 xml:space="preserve"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 xml:space="preserve"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 xml:space="preserve"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 xml:space="preserve"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 xml:space="preserve"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 xml:space="preserve"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 xml:space="preserve"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 xml:space="preserve"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 xml:space="preserve"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 xml:space="preserve"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 xml:space="preserve"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 xml:space="preserve"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 xml:space="preserve"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 xml:space="preserve"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 xml:space="preserve"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 xml:space="preserve"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 xml:space="preserve"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 xml:space="preserve"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 xml:space="preserve"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 xml:space="preserve"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 xml:space="preserve"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 xml:space="preserve"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 xml:space="preserve"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 xml:space="preserve"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 xml:space="preserve"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 xml:space="preserve"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 xml:space="preserve"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 xml:space="preserve"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 xml:space="preserve"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 xml:space="preserve"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 xml:space="preserve"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 xml:space="preserve"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 xml:space="preserve"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 xml:space="preserve"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 xml:space="preserve"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 xml:space="preserve"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 xml:space="preserve"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 xml:space="preserve"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 xml:space="preserve"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 xml:space="preserve"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 xml:space="preserve"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 xml:space="preserve"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 xml:space="preserve"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 xml:space="preserve"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 xml:space="preserve"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 xml:space="preserve"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 xml:space="preserve"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 xml:space="preserve"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 xml:space="preserve"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 xml:space="preserve"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 xml:space="preserve"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 xml:space="preserve"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 xml:space="preserve"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 xml:space="preserve"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 xml:space="preserve"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 xml:space="preserve"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 xml:space="preserve"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 xml:space="preserve"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 xml:space="preserve">Applied Analytical Industries </v>
          </cell>
        </row>
        <row r="14">
          <cell r="A14" t="str">
            <v>BLPG</v>
          </cell>
          <cell r="B14" t="str">
            <v xml:space="preserve">Boron LePore &amp; Associates </v>
          </cell>
        </row>
        <row r="15">
          <cell r="A15" t="str">
            <v>BREL</v>
          </cell>
          <cell r="B15" t="str">
            <v xml:space="preserve"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 xml:space="preserve"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 xml:space="preserve">Kendle International </v>
          </cell>
        </row>
        <row r="22">
          <cell r="A22" t="str">
            <v>PPDI</v>
          </cell>
          <cell r="B22" t="str">
            <v xml:space="preserve"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 xml:space="preserve"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S"/>
      <sheetName val="Int Synch"/>
      <sheetName val="RateBase"/>
      <sheetName val="Mat&amp;Sup"/>
      <sheetName val="Prepayments"/>
      <sheetName val="Rev Deficiency"/>
      <sheetName val="Def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A10">
            <v>289725.71999999997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1.7999999999999999E-2</v>
          </cell>
          <cell r="F31">
            <v>1.7999999999999999E-2</v>
          </cell>
          <cell r="G31">
            <v>1.7999999999999999E-2</v>
          </cell>
          <cell r="H31">
            <v>1.7999999999999999E-2</v>
          </cell>
          <cell r="I31">
            <v>1.7999999999999999E-2</v>
          </cell>
          <cell r="J31">
            <v>1.7999999999999999E-2</v>
          </cell>
          <cell r="K31">
            <v>1.7999999999999999E-2</v>
          </cell>
          <cell r="L31">
            <v>1.7999999999999999E-2</v>
          </cell>
          <cell r="M31">
            <v>1.7999999999999999E-2</v>
          </cell>
          <cell r="N31">
            <v>1.7999999999999999E-2</v>
          </cell>
          <cell r="O31">
            <v>1.7999999999999999E-2</v>
          </cell>
          <cell r="P31">
            <v>1.7999999999999999E-2</v>
          </cell>
        </row>
        <row r="32">
          <cell r="E32">
            <v>2.5999999999999999E-2</v>
          </cell>
          <cell r="F32">
            <v>2.5999999999999999E-2</v>
          </cell>
          <cell r="G32">
            <v>2.5999999999999999E-2</v>
          </cell>
          <cell r="H32">
            <v>2.5999999999999999E-2</v>
          </cell>
          <cell r="I32">
            <v>2.5999999999999999E-2</v>
          </cell>
          <cell r="J32">
            <v>2.5999999999999999E-2</v>
          </cell>
          <cell r="K32">
            <v>2.5999999999999999E-2</v>
          </cell>
          <cell r="L32">
            <v>2.5999999999999999E-2</v>
          </cell>
          <cell r="M32">
            <v>2.5999999999999999E-2</v>
          </cell>
          <cell r="N32">
            <v>2.5999999999999999E-2</v>
          </cell>
          <cell r="O32">
            <v>2.5999999999999999E-2</v>
          </cell>
          <cell r="P32">
            <v>2.5999999999999999E-2</v>
          </cell>
        </row>
        <row r="33">
          <cell r="E33">
            <v>2.5000000000000001E-2</v>
          </cell>
          <cell r="F33">
            <v>2.5000000000000001E-2</v>
          </cell>
          <cell r="G33">
            <v>2.5000000000000001E-2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  <cell r="K33">
            <v>2.5000000000000001E-2</v>
          </cell>
          <cell r="L33">
            <v>2.5000000000000001E-2</v>
          </cell>
          <cell r="M33">
            <v>2.5000000000000001E-2</v>
          </cell>
          <cell r="N33">
            <v>2.5000000000000001E-2</v>
          </cell>
          <cell r="O33">
            <v>2.5000000000000001E-2</v>
          </cell>
          <cell r="P33">
            <v>2.5000000000000001E-2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6.4699999999999994E-2</v>
          </cell>
          <cell r="F37">
            <v>6.4699999999999994E-2</v>
          </cell>
          <cell r="G37">
            <v>6.4699999999999994E-2</v>
          </cell>
          <cell r="H37">
            <v>6.4699999999999994E-2</v>
          </cell>
          <cell r="I37">
            <v>6.4699999999999994E-2</v>
          </cell>
          <cell r="J37">
            <v>6.4699999999999994E-2</v>
          </cell>
          <cell r="K37">
            <v>6.4699999999999994E-2</v>
          </cell>
          <cell r="L37">
            <v>6.4699999999999994E-2</v>
          </cell>
          <cell r="M37">
            <v>6.4699999999999994E-2</v>
          </cell>
          <cell r="N37">
            <v>6.4699999999999994E-2</v>
          </cell>
          <cell r="O37">
            <v>6.4699999999999994E-2</v>
          </cell>
          <cell r="P37">
            <v>6.4699999999999994E-2</v>
          </cell>
        </row>
        <row r="38">
          <cell r="E38">
            <v>1.2500000000000001E-2</v>
          </cell>
          <cell r="F38">
            <v>1.2500000000000001E-2</v>
          </cell>
          <cell r="G38">
            <v>1.2500000000000001E-2</v>
          </cell>
          <cell r="H38">
            <v>1.2500000000000001E-2</v>
          </cell>
          <cell r="I38">
            <v>1.2500000000000001E-2</v>
          </cell>
          <cell r="J38">
            <v>1.2500000000000001E-2</v>
          </cell>
          <cell r="K38">
            <v>1.2500000000000001E-2</v>
          </cell>
          <cell r="L38">
            <v>1.2500000000000001E-2</v>
          </cell>
          <cell r="M38">
            <v>1.2500000000000001E-2</v>
          </cell>
          <cell r="N38">
            <v>1.2500000000000001E-2</v>
          </cell>
          <cell r="O38">
            <v>1.2500000000000001E-2</v>
          </cell>
          <cell r="P38">
            <v>1.2500000000000001E-2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4.2580800000000005</v>
          </cell>
          <cell r="F50">
            <v>4.2580800000000005</v>
          </cell>
          <cell r="G50">
            <v>4.2580800000000005</v>
          </cell>
          <cell r="H50">
            <v>4.2580800000000005</v>
          </cell>
          <cell r="I50">
            <v>4.2580800000000005</v>
          </cell>
          <cell r="J50">
            <v>4.2580800000000005</v>
          </cell>
          <cell r="K50">
            <v>4.2580800000000005</v>
          </cell>
          <cell r="L50">
            <v>4.2580800000000005</v>
          </cell>
          <cell r="M50">
            <v>4.2580800000000005</v>
          </cell>
          <cell r="N50">
            <v>4.2580800000000005</v>
          </cell>
          <cell r="O50">
            <v>4.2580800000000005</v>
          </cell>
          <cell r="P50">
            <v>4.2580800000000005</v>
          </cell>
        </row>
        <row r="51">
          <cell r="E51">
            <v>5918.2580799999996</v>
          </cell>
          <cell r="F51">
            <v>5918.2580799999996</v>
          </cell>
          <cell r="G51">
            <v>5918.2580799999996</v>
          </cell>
          <cell r="H51">
            <v>5918.2580799999996</v>
          </cell>
          <cell r="I51">
            <v>5918.2580799999996</v>
          </cell>
          <cell r="J51">
            <v>5918.2580799999996</v>
          </cell>
          <cell r="K51">
            <v>5918.2580799999996</v>
          </cell>
          <cell r="L51">
            <v>5918.2580799999996</v>
          </cell>
          <cell r="M51">
            <v>5918.2580799999996</v>
          </cell>
          <cell r="N51">
            <v>5918.2580799999996</v>
          </cell>
          <cell r="O51">
            <v>5918.2580799999996</v>
          </cell>
          <cell r="P51">
            <v>5918.2580799999996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5918.2580799999996</v>
          </cell>
          <cell r="F53">
            <v>11836.516159999999</v>
          </cell>
          <cell r="G53">
            <v>17754.774239999999</v>
          </cell>
          <cell r="H53">
            <v>23673.032319999998</v>
          </cell>
          <cell r="I53">
            <v>29591.290399999998</v>
          </cell>
          <cell r="J53">
            <v>35509.548479999998</v>
          </cell>
          <cell r="K53">
            <v>41427.806559999997</v>
          </cell>
          <cell r="L53">
            <v>47346.064639999997</v>
          </cell>
          <cell r="M53">
            <v>53264.322719999996</v>
          </cell>
          <cell r="N53">
            <v>59182.580799999996</v>
          </cell>
          <cell r="O53">
            <v>65100.838879999996</v>
          </cell>
          <cell r="P53">
            <v>71019.096959999995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 xml:space="preserve"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431.62960199999998</v>
          </cell>
          <cell r="J14">
            <v>172.75187399999999</v>
          </cell>
          <cell r="L14">
            <v>8.9912620000000008</v>
          </cell>
          <cell r="N14">
            <v>42.688620328312091</v>
          </cell>
          <cell r="P14">
            <v>53.146321</v>
          </cell>
          <cell r="R14">
            <v>51.739982194383501</v>
          </cell>
        </row>
        <row r="15">
          <cell r="H15" t="str">
            <v>NA</v>
          </cell>
          <cell r="J15" t="str">
            <v>NA</v>
          </cell>
          <cell r="L15">
            <v>211.02491914000001</v>
          </cell>
          <cell r="N15">
            <v>1105.2083803</v>
          </cell>
          <cell r="P15">
            <v>2091.3077313500003</v>
          </cell>
          <cell r="R15">
            <v>1179.15419421</v>
          </cell>
        </row>
        <row r="16">
          <cell r="H16">
            <v>1269.0999999999999</v>
          </cell>
          <cell r="J16">
            <v>1201.9769999999999</v>
          </cell>
          <cell r="L16">
            <v>433.358</v>
          </cell>
          <cell r="N16">
            <v>342.47300000000001</v>
          </cell>
          <cell r="P16">
            <v>383.63</v>
          </cell>
          <cell r="R16">
            <v>452.83299999999997</v>
          </cell>
        </row>
        <row r="17">
          <cell r="H17">
            <v>0</v>
          </cell>
          <cell r="J17">
            <v>0</v>
          </cell>
          <cell r="L17">
            <v>53.798000000000002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-21.466000000000001</v>
          </cell>
          <cell r="N19">
            <v>-69.561418399999994</v>
          </cell>
          <cell r="P19">
            <v>-92.221000000000004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652.49999999999989</v>
          </cell>
          <cell r="J21">
            <v>968.88199999999983</v>
          </cell>
          <cell r="L21">
            <v>670.01291914000001</v>
          </cell>
          <cell r="N21">
            <v>1378.1199618999999</v>
          </cell>
          <cell r="P21">
            <v>2382.7167313500004</v>
          </cell>
          <cell r="R21">
            <v>1629.3181942099998</v>
          </cell>
        </row>
        <row r="24">
          <cell r="H24">
            <v>0.13582148581420034</v>
          </cell>
          <cell r="I24" t="str">
            <v>x</v>
          </cell>
          <cell r="J24">
            <v>0.33920413508340569</v>
          </cell>
          <cell r="K24" t="str">
            <v>x</v>
          </cell>
          <cell r="L24">
            <v>1.4144275566129547</v>
          </cell>
          <cell r="N24">
            <v>3.3906510858734347</v>
          </cell>
          <cell r="O24" t="str">
            <v>x</v>
          </cell>
          <cell r="P24">
            <v>4.4655285643202518</v>
          </cell>
          <cell r="R24">
            <v>3.3855610730485917</v>
          </cell>
        </row>
        <row r="25">
          <cell r="H25">
            <v>0.71194762684124369</v>
          </cell>
          <cell r="J25">
            <v>2.2722373358348964</v>
          </cell>
          <cell r="L25">
            <v>7.8222277641702203</v>
          </cell>
          <cell r="N25">
            <v>8.2024114770197727</v>
          </cell>
          <cell r="P25">
            <v>10.555932409856329</v>
          </cell>
          <cell r="R25">
            <v>10.720609252599026</v>
          </cell>
        </row>
        <row r="26">
          <cell r="H26">
            <v>0.94305535482006042</v>
          </cell>
          <cell r="J26">
            <v>4.6239625838165432</v>
          </cell>
          <cell r="L26">
            <v>14.484573559461278</v>
          </cell>
          <cell r="N26">
            <v>10.197796061092653</v>
          </cell>
          <cell r="P26">
            <v>13.675697247029792</v>
          </cell>
          <cell r="R26">
            <v>14.812522220898938</v>
          </cell>
        </row>
        <row r="27">
          <cell r="H27">
            <v>0.63294208943641461</v>
          </cell>
          <cell r="J27">
            <v>1.9569420319127444</v>
          </cell>
          <cell r="L27" t="str">
            <v>NA</v>
          </cell>
          <cell r="N27">
            <v>8.9721351686197917</v>
          </cell>
          <cell r="P27">
            <v>9.8622381264486769</v>
          </cell>
          <cell r="R27">
            <v>10.852715607873176</v>
          </cell>
        </row>
        <row r="28">
          <cell r="H28">
            <v>0.59248161263960764</v>
          </cell>
          <cell r="J28">
            <v>1.7224568888888887</v>
          </cell>
          <cell r="L28" t="str">
            <v>NA</v>
          </cell>
          <cell r="N28" t="str">
            <v>NA</v>
          </cell>
          <cell r="P28">
            <v>9.1890348297339006</v>
          </cell>
          <cell r="R28">
            <v>9.7145134403171944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19.32089552238806</v>
          </cell>
          <cell r="O30" t="str">
            <v>x</v>
          </cell>
          <cell r="P30">
            <v>23.848484848484851</v>
          </cell>
          <cell r="R30">
            <v>20.168141592920357</v>
          </cell>
        </row>
        <row r="31">
          <cell r="H31" t="str">
            <v>NA</v>
          </cell>
          <cell r="I31" t="str">
            <v xml:space="preserve"> </v>
          </cell>
          <cell r="J31" t="str">
            <v>NA</v>
          </cell>
          <cell r="K31" t="str">
            <v xml:space="preserve"> </v>
          </cell>
          <cell r="L31" t="str">
            <v>NA</v>
          </cell>
          <cell r="N31">
            <v>18.232394366197184</v>
          </cell>
          <cell r="O31" t="str">
            <v xml:space="preserve"> </v>
          </cell>
          <cell r="P31">
            <v>19.195121951219516</v>
          </cell>
          <cell r="R31">
            <v>16.635036496350363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16.490445859872612</v>
          </cell>
          <cell r="P32">
            <v>17.034632034632036</v>
          </cell>
          <cell r="R32">
            <v>15.609589041095891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4804.1000000000004</v>
          </cell>
          <cell r="J36">
            <v>2856.3389999999999</v>
          </cell>
          <cell r="L36">
            <v>473.69900000000001</v>
          </cell>
          <cell r="N36">
            <v>406.447</v>
          </cell>
          <cell r="P36">
            <v>533.58000000000004</v>
          </cell>
          <cell r="R36">
            <v>481.25499999999994</v>
          </cell>
        </row>
        <row r="37">
          <cell r="H37">
            <v>916.5</v>
          </cell>
          <cell r="J37">
            <v>426.4</v>
          </cell>
          <cell r="L37">
            <v>85.654999999999973</v>
          </cell>
          <cell r="N37">
            <v>168.01399999999998</v>
          </cell>
          <cell r="P37">
            <v>225.72300000000001</v>
          </cell>
          <cell r="R37">
            <v>151.97999999999999</v>
          </cell>
        </row>
        <row r="38">
          <cell r="H38">
            <v>691.90000000000009</v>
          </cell>
          <cell r="J38">
            <v>209.53500000000008</v>
          </cell>
          <cell r="L38">
            <v>46.256999999999977</v>
          </cell>
          <cell r="N38">
            <v>135.13899999999998</v>
          </cell>
          <cell r="P38">
            <v>174.23</v>
          </cell>
          <cell r="R38">
            <v>109.99600000000001</v>
          </cell>
        </row>
        <row r="39">
          <cell r="H39">
            <v>351.6</v>
          </cell>
          <cell r="J39">
            <v>59.731999999999999</v>
          </cell>
          <cell r="L39">
            <v>-102.04499999999999</v>
          </cell>
          <cell r="N39">
            <v>57.591999999999999</v>
          </cell>
          <cell r="P39">
            <v>62.68</v>
          </cell>
          <cell r="R39">
            <v>57.893999999999998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1.1299999999999999</v>
          </cell>
        </row>
        <row r="41">
          <cell r="H41">
            <v>224.59999999999991</v>
          </cell>
          <cell r="J41">
            <v>216.8649999999999</v>
          </cell>
          <cell r="L41">
            <v>39.397999999999996</v>
          </cell>
          <cell r="N41">
            <v>32.875</v>
          </cell>
          <cell r="P41">
            <v>51.492999999999995</v>
          </cell>
          <cell r="R41">
            <v>41.983999999999995</v>
          </cell>
        </row>
        <row r="44">
          <cell r="H44">
            <v>19.077454674132511</v>
          </cell>
          <cell r="J44">
            <v>14.928200049083809</v>
          </cell>
          <cell r="L44">
            <v>18.082157657077587</v>
          </cell>
          <cell r="N44">
            <v>41.337246922723011</v>
          </cell>
          <cell r="P44">
            <v>42.303497132576183</v>
          </cell>
          <cell r="R44">
            <v>31.579931637073905</v>
          </cell>
        </row>
        <row r="45">
          <cell r="H45">
            <v>14.402281384650612</v>
          </cell>
          <cell r="J45">
            <v>7.3357889242138308</v>
          </cell>
          <cell r="L45">
            <v>9.7650617797377599</v>
          </cell>
          <cell r="N45">
            <v>33.248861475173882</v>
          </cell>
          <cell r="P45">
            <v>32.653022976873189</v>
          </cell>
          <cell r="R45">
            <v>22.856074222605486</v>
          </cell>
        </row>
        <row r="46">
          <cell r="H46">
            <v>7.3187485689307055</v>
          </cell>
          <cell r="J46">
            <v>2.0912083614725003</v>
          </cell>
          <cell r="L46" t="str">
            <v>NM</v>
          </cell>
          <cell r="N46">
            <v>14.169621131414429</v>
          </cell>
          <cell r="P46">
            <v>11.747066981521046</v>
          </cell>
          <cell r="R46">
            <v>12.029797093017217</v>
          </cell>
        </row>
        <row r="49">
          <cell r="H49">
            <v>2.2445356169691788E-2</v>
          </cell>
          <cell r="I49" t="str">
            <v>%</v>
          </cell>
          <cell r="J49">
            <v>-0.21458874434893049</v>
          </cell>
          <cell r="K49" t="str">
            <v>%</v>
          </cell>
          <cell r="L49" t="str">
            <v>NA</v>
          </cell>
          <cell r="N49">
            <v>8.9226128370105462E-2</v>
          </cell>
          <cell r="O49" t="str">
            <v>%</v>
          </cell>
          <cell r="P49">
            <v>0.33012666667669777</v>
          </cell>
          <cell r="R49">
            <v>4.3850124803518797E-2</v>
          </cell>
        </row>
        <row r="50">
          <cell r="H50">
            <v>2.942693895753723E-2</v>
          </cell>
          <cell r="J50">
            <v>8.0286230871305042E-2</v>
          </cell>
          <cell r="L50">
            <v>-1</v>
          </cell>
          <cell r="N50">
            <v>-1</v>
          </cell>
          <cell r="P50">
            <v>5.6751804387453531E-2</v>
          </cell>
          <cell r="R50">
            <v>1.3470133973472409E-2</v>
          </cell>
        </row>
        <row r="51">
          <cell r="H51">
            <v>2.0006477312108251</v>
          </cell>
          <cell r="J51">
            <v>-23.680847397785556</v>
          </cell>
          <cell r="L51" t="str">
            <v>NA</v>
          </cell>
          <cell r="N51">
            <v>7.9542959755253051</v>
          </cell>
          <cell r="P51">
            <v>36.044560678204896</v>
          </cell>
          <cell r="R51">
            <v>0.28509713152236049</v>
          </cell>
        </row>
        <row r="52">
          <cell r="H52">
            <v>4.3932508648301782</v>
          </cell>
          <cell r="J52">
            <v>-30.084400175318983</v>
          </cell>
          <cell r="L52" t="str">
            <v>NA</v>
          </cell>
          <cell r="N52">
            <v>7.9891245067934102</v>
          </cell>
          <cell r="P52">
            <v>32.885719191029935</v>
          </cell>
          <cell r="R52">
            <v>-2.8397734086669679</v>
          </cell>
        </row>
        <row r="53">
          <cell r="H53">
            <v>80.109174330347571</v>
          </cell>
          <cell r="J53">
            <v>-43.775366597196175</v>
          </cell>
          <cell r="L53" t="str">
            <v>NA</v>
          </cell>
          <cell r="N53">
            <v>17.884169268356121</v>
          </cell>
          <cell r="P53">
            <v>27.316011075390101</v>
          </cell>
          <cell r="R53">
            <v>-17.858427754227812</v>
          </cell>
        </row>
        <row r="54">
          <cell r="H54">
            <v>0.11799999999999999</v>
          </cell>
          <cell r="J54">
            <v>9.4E-2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21.466000000000001</v>
          </cell>
          <cell r="N57">
            <v>69.561418399999994</v>
          </cell>
          <cell r="P57">
            <v>92.221000000000004</v>
          </cell>
          <cell r="R57">
            <v>2.669</v>
          </cell>
        </row>
        <row r="59">
          <cell r="H59">
            <v>1269.0999999999999</v>
          </cell>
          <cell r="J59">
            <v>1201.9769999999999</v>
          </cell>
          <cell r="L59">
            <v>433.358</v>
          </cell>
          <cell r="N59">
            <v>342.47300000000001</v>
          </cell>
          <cell r="P59">
            <v>383.63</v>
          </cell>
          <cell r="R59">
            <v>452.83299999999997</v>
          </cell>
        </row>
        <row r="60">
          <cell r="H60">
            <v>0</v>
          </cell>
          <cell r="J60">
            <v>0</v>
          </cell>
          <cell r="L60">
            <v>53.798000000000002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2554.8409999999999</v>
          </cell>
          <cell r="L62">
            <v>487.15600000000001</v>
          </cell>
          <cell r="N62">
            <v>342.47300000000001</v>
          </cell>
          <cell r="P62">
            <v>383.63</v>
          </cell>
          <cell r="R62">
            <v>452.83299999999997</v>
          </cell>
        </row>
        <row r="66">
          <cell r="H66">
            <v>47.773776565850007</v>
          </cell>
          <cell r="I66" t="str">
            <v>%</v>
          </cell>
          <cell r="J66">
            <v>57.166043666385534</v>
          </cell>
          <cell r="K66" t="str">
            <v>%</v>
          </cell>
          <cell r="L66">
            <v>58.11554874712769</v>
          </cell>
          <cell r="N66">
            <v>55.374882525658521</v>
          </cell>
          <cell r="O66" t="str">
            <v>%</v>
          </cell>
          <cell r="P66">
            <v>57.509224044956575</v>
          </cell>
          <cell r="R66">
            <v>44.629716546256098</v>
          </cell>
        </row>
        <row r="67">
          <cell r="H67">
            <v>44.985248210791475</v>
          </cell>
          <cell r="J67">
            <v>55.79936708108729</v>
          </cell>
          <cell r="L67" t="str">
            <v>NA</v>
          </cell>
          <cell r="N67">
            <v>54.371332526100993</v>
          </cell>
          <cell r="P67">
            <v>56.420316508866328</v>
          </cell>
          <cell r="R67">
            <v>45.98705912205024</v>
          </cell>
        </row>
        <row r="68">
          <cell r="H68">
            <v>47.481791930784304</v>
          </cell>
          <cell r="J68">
            <v>59.873901976318578</v>
          </cell>
          <cell r="L68" t="str">
            <v>NA</v>
          </cell>
          <cell r="N68">
            <v>54.993968370956203</v>
          </cell>
          <cell r="P68">
            <v>58.91029117373342</v>
          </cell>
          <cell r="R68">
            <v>46.276150054451925</v>
          </cell>
        </row>
        <row r="69">
          <cell r="H69">
            <v>46.746938902475257</v>
          </cell>
          <cell r="I69" t="str">
            <v>%</v>
          </cell>
          <cell r="J69">
            <v>57.613104241263805</v>
          </cell>
          <cell r="K69" t="str">
            <v>%</v>
          </cell>
          <cell r="L69">
            <v>58.11554874712769</v>
          </cell>
          <cell r="N69">
            <v>54.913394474238572</v>
          </cell>
          <cell r="O69" t="str">
            <v>%</v>
          </cell>
          <cell r="P69">
            <v>57.61327724251877</v>
          </cell>
          <cell r="R69">
            <v>45.630975240919419</v>
          </cell>
        </row>
        <row r="72">
          <cell r="H72">
            <v>19.077454674132511</v>
          </cell>
          <cell r="I72" t="str">
            <v>%</v>
          </cell>
          <cell r="J72">
            <v>14.928200049083809</v>
          </cell>
          <cell r="K72" t="str">
            <v>%</v>
          </cell>
          <cell r="L72">
            <v>16.338549075391175</v>
          </cell>
          <cell r="N72">
            <v>39.363063412251307</v>
          </cell>
          <cell r="O72" t="str">
            <v>%</v>
          </cell>
          <cell r="P72">
            <v>42.381222682636093</v>
          </cell>
          <cell r="R72">
            <v>31.996245201736595</v>
          </cell>
        </row>
        <row r="73">
          <cell r="H73">
            <v>15.047124782277807</v>
          </cell>
          <cell r="J73">
            <v>7.0727434275582475</v>
          </cell>
          <cell r="L73" t="str">
            <v>NA</v>
          </cell>
          <cell r="N73">
            <v>39.188025865305107</v>
          </cell>
          <cell r="P73">
            <v>39.384692232590872</v>
          </cell>
          <cell r="R73">
            <v>34.44874397361076</v>
          </cell>
        </row>
        <row r="74">
          <cell r="H74">
            <v>19.168793752135237</v>
          </cell>
          <cell r="J74">
            <v>15.810099703161162</v>
          </cell>
          <cell r="L74" t="str">
            <v>NA</v>
          </cell>
          <cell r="N74">
            <v>40.072379548525475</v>
          </cell>
          <cell r="P74">
            <v>40.513253124979066</v>
          </cell>
          <cell r="R74">
            <v>34.665902589263489</v>
          </cell>
        </row>
        <row r="75">
          <cell r="H75">
            <v>17.76445773618185</v>
          </cell>
          <cell r="I75" t="str">
            <v>%</v>
          </cell>
          <cell r="J75">
            <v>12.603681059934408</v>
          </cell>
          <cell r="K75" t="str">
            <v>%</v>
          </cell>
          <cell r="L75">
            <v>16.338549075391175</v>
          </cell>
          <cell r="N75">
            <v>39.541156275360628</v>
          </cell>
          <cell r="O75" t="str">
            <v>%</v>
          </cell>
          <cell r="P75">
            <v>40.759722680068677</v>
          </cell>
          <cell r="R75">
            <v>33.703630588203616</v>
          </cell>
        </row>
        <row r="78">
          <cell r="H78">
            <v>14.402281384650612</v>
          </cell>
          <cell r="I78" t="str">
            <v>%</v>
          </cell>
          <cell r="J78">
            <v>7.3357889242138308</v>
          </cell>
          <cell r="K78" t="str">
            <v>%</v>
          </cell>
          <cell r="L78">
            <v>7.1136885873727902</v>
          </cell>
          <cell r="N78">
            <v>30.553947934309939</v>
          </cell>
          <cell r="O78" t="str">
            <v>%</v>
          </cell>
          <cell r="P78">
            <v>32.060888157272331</v>
          </cell>
          <cell r="R78">
            <v>23.094104631476615</v>
          </cell>
        </row>
        <row r="79">
          <cell r="H79">
            <v>9.5569281160237072</v>
          </cell>
          <cell r="J79">
            <v>9.6086438187431233E-2</v>
          </cell>
          <cell r="L79" t="str">
            <v>NA</v>
          </cell>
          <cell r="N79">
            <v>30.384112764149858</v>
          </cell>
          <cell r="P79">
            <v>27.771041936289532</v>
          </cell>
          <cell r="R79">
            <v>26.081155375116293</v>
          </cell>
        </row>
        <row r="80">
          <cell r="H80">
            <v>13.815501720164763</v>
          </cell>
          <cell r="J80">
            <v>9.2574823445518337</v>
          </cell>
          <cell r="L80" t="str">
            <v>NA</v>
          </cell>
          <cell r="N80">
            <v>31.084464854343235</v>
          </cell>
          <cell r="P80">
            <v>32.122173793694458</v>
          </cell>
          <cell r="R80">
            <v>26.656331834858822</v>
          </cell>
        </row>
        <row r="81">
          <cell r="H81">
            <v>12.59157040694636</v>
          </cell>
          <cell r="I81" t="str">
            <v>%</v>
          </cell>
          <cell r="J81">
            <v>5.5631192356510324</v>
          </cell>
          <cell r="K81" t="str">
            <v>%</v>
          </cell>
          <cell r="L81">
            <v>7.1136885873727902</v>
          </cell>
          <cell r="N81">
            <v>30.674175184267678</v>
          </cell>
          <cell r="O81" t="str">
            <v>%</v>
          </cell>
          <cell r="P81">
            <v>30.651367962418774</v>
          </cell>
          <cell r="R81">
            <v>25.277197280483907</v>
          </cell>
        </row>
        <row r="84">
          <cell r="H84">
            <v>7.3187485689307055</v>
          </cell>
          <cell r="I84" t="str">
            <v>%</v>
          </cell>
          <cell r="J84">
            <v>2.0912083614725003</v>
          </cell>
          <cell r="K84" t="str">
            <v>%</v>
          </cell>
          <cell r="L84">
            <v>-27.734325418535942</v>
          </cell>
          <cell r="N84">
            <v>15.289451467831942</v>
          </cell>
          <cell r="O84" t="str">
            <v>%</v>
          </cell>
          <cell r="P84">
            <v>11.859756674424325</v>
          </cell>
          <cell r="R84">
            <v>12.130596577099082</v>
          </cell>
        </row>
        <row r="85">
          <cell r="H85">
            <v>6.2805919216983845</v>
          </cell>
          <cell r="J85">
            <v>-3.8189276288776846</v>
          </cell>
          <cell r="L85" t="str">
            <v>NA</v>
          </cell>
          <cell r="N85">
            <v>13.585212406540274</v>
          </cell>
          <cell r="P85">
            <v>9.4017210453420521</v>
          </cell>
          <cell r="R85">
            <v>16.452254081028503</v>
          </cell>
        </row>
        <row r="86">
          <cell r="H86">
            <v>2.3585515363976421</v>
          </cell>
          <cell r="J86">
            <v>4.0807339719002886</v>
          </cell>
          <cell r="L86" t="str">
            <v>NA</v>
          </cell>
          <cell r="N86">
            <v>13.053201172939247</v>
          </cell>
          <cell r="P86">
            <v>12.944811563929004</v>
          </cell>
          <cell r="R86">
            <v>19.589909612078511</v>
          </cell>
        </row>
        <row r="87">
          <cell r="H87">
            <v>5.3192973423422432</v>
          </cell>
          <cell r="I87" t="str">
            <v>%</v>
          </cell>
          <cell r="J87">
            <v>0.78433823483170151</v>
          </cell>
          <cell r="K87" t="str">
            <v>%</v>
          </cell>
          <cell r="L87">
            <v>-27.734325418535942</v>
          </cell>
          <cell r="N87">
            <v>13.975955015770488</v>
          </cell>
          <cell r="O87" t="str">
            <v>%</v>
          </cell>
          <cell r="P87">
            <v>11.402096427898462</v>
          </cell>
          <cell r="R87">
            <v>16.057586756735365</v>
          </cell>
        </row>
        <row r="92">
          <cell r="H92">
            <v>4804.1000000000004</v>
          </cell>
          <cell r="J92">
            <v>2856.3389999999999</v>
          </cell>
          <cell r="L92">
            <v>473.69900000000001</v>
          </cell>
          <cell r="N92">
            <v>406.447</v>
          </cell>
          <cell r="P92">
            <v>533.58000000000004</v>
          </cell>
          <cell r="R92">
            <v>481.25499999999994</v>
          </cell>
        </row>
        <row r="93">
          <cell r="H93">
            <v>4804.1000000000004</v>
          </cell>
          <cell r="J93">
            <v>2856.3389999999999</v>
          </cell>
          <cell r="L93">
            <v>456.95</v>
          </cell>
          <cell r="N93">
            <v>376.678</v>
          </cell>
          <cell r="P93">
            <v>528.51</v>
          </cell>
          <cell r="R93">
            <v>477.25599999999997</v>
          </cell>
        </row>
        <row r="94">
          <cell r="H94">
            <v>4669.942</v>
          </cell>
          <cell r="J94">
            <v>3787.2150000000001</v>
          </cell>
          <cell r="L94">
            <v>0</v>
          </cell>
          <cell r="N94">
            <v>354.29700000000003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4630.3680000000004</v>
          </cell>
          <cell r="L95">
            <v>0</v>
          </cell>
          <cell r="N95">
            <v>317.49299999999999</v>
          </cell>
          <cell r="P95">
            <v>298.72199999999998</v>
          </cell>
          <cell r="R95">
            <v>438.00099999999998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2295.1000000000004</v>
          </cell>
          <cell r="J98">
            <v>1632.856</v>
          </cell>
          <cell r="L98">
            <v>265.55899999999997</v>
          </cell>
          <cell r="N98">
            <v>208.58500000000001</v>
          </cell>
          <cell r="P98">
            <v>303.94200000000001</v>
          </cell>
          <cell r="R98">
            <v>212.99799999999999</v>
          </cell>
        </row>
        <row r="99">
          <cell r="H99">
            <v>2100.7849999999999</v>
          </cell>
          <cell r="J99">
            <v>2113.2420000000002</v>
          </cell>
          <cell r="L99">
            <v>0</v>
          </cell>
          <cell r="N99">
            <v>192.63600000000002</v>
          </cell>
          <cell r="P99">
            <v>248.49199999999999</v>
          </cell>
          <cell r="R99">
            <v>217.482</v>
          </cell>
        </row>
        <row r="100">
          <cell r="H100">
            <v>2182.0209999999997</v>
          </cell>
          <cell r="J100">
            <v>2772.3819974628232</v>
          </cell>
          <cell r="L100">
            <v>0</v>
          </cell>
          <cell r="N100">
            <v>174.60199999999998</v>
          </cell>
          <cell r="P100">
            <v>175.97799999999995</v>
          </cell>
          <cell r="R100">
            <v>202.68999999999997</v>
          </cell>
        </row>
        <row r="103">
          <cell r="H103">
            <v>916.5</v>
          </cell>
          <cell r="J103">
            <v>426.4</v>
          </cell>
          <cell r="L103">
            <v>85.654999999999973</v>
          </cell>
          <cell r="N103">
            <v>168.01399999999998</v>
          </cell>
          <cell r="P103">
            <v>225.72300000000001</v>
          </cell>
          <cell r="R103">
            <v>151.97999999999999</v>
          </cell>
        </row>
        <row r="104">
          <cell r="H104">
            <v>916.5</v>
          </cell>
          <cell r="J104">
            <v>426.4</v>
          </cell>
          <cell r="L104">
            <v>74.658999999999963</v>
          </cell>
          <cell r="N104">
            <v>148.27199999999999</v>
          </cell>
          <cell r="P104">
            <v>223.989</v>
          </cell>
          <cell r="R104">
            <v>152.70400000000001</v>
          </cell>
        </row>
        <row r="105">
          <cell r="H105">
            <v>702.69199999999989</v>
          </cell>
          <cell r="J105">
            <v>267.86000000000013</v>
          </cell>
          <cell r="L105">
            <v>0</v>
          </cell>
          <cell r="N105">
            <v>138.84200000000004</v>
          </cell>
          <cell r="P105">
            <v>173.46199999999999</v>
          </cell>
          <cell r="R105">
            <v>162.91499999999999</v>
          </cell>
        </row>
        <row r="106">
          <cell r="H106">
            <v>880.89999999999964</v>
          </cell>
          <cell r="J106">
            <v>732.06579742326949</v>
          </cell>
          <cell r="L106">
            <v>0</v>
          </cell>
          <cell r="N106">
            <v>127.22699999999998</v>
          </cell>
          <cell r="P106">
            <v>121.02199999999995</v>
          </cell>
          <cell r="R106">
            <v>151.83699999999996</v>
          </cell>
        </row>
        <row r="109">
          <cell r="H109">
            <v>691.90000000000009</v>
          </cell>
          <cell r="J109">
            <v>209.53500000000008</v>
          </cell>
          <cell r="L109">
            <v>46.256999999999977</v>
          </cell>
          <cell r="N109">
            <v>135.13899999999998</v>
          </cell>
          <cell r="P109">
            <v>174.23</v>
          </cell>
          <cell r="R109">
            <v>109.99600000000001</v>
          </cell>
        </row>
        <row r="110">
          <cell r="H110">
            <v>691.90000000000009</v>
          </cell>
          <cell r="J110">
            <v>209.53500000000008</v>
          </cell>
          <cell r="L110">
            <v>32.505999999999965</v>
          </cell>
          <cell r="N110">
            <v>115.08999999999999</v>
          </cell>
          <cell r="P110">
            <v>169.44499999999999</v>
          </cell>
          <cell r="R110">
            <v>110.21800000000002</v>
          </cell>
        </row>
        <row r="111">
          <cell r="H111">
            <v>446.30299999999988</v>
          </cell>
          <cell r="J111">
            <v>3.6390000000001237</v>
          </cell>
          <cell r="L111">
            <v>0</v>
          </cell>
          <cell r="N111">
            <v>107.65000000000003</v>
          </cell>
          <cell r="P111">
            <v>122.31199999999998</v>
          </cell>
          <cell r="R111">
            <v>123.34299999999999</v>
          </cell>
        </row>
        <row r="112">
          <cell r="H112">
            <v>634.88999999999965</v>
          </cell>
          <cell r="J112">
            <v>428.65550008777791</v>
          </cell>
          <cell r="L112">
            <v>0</v>
          </cell>
          <cell r="N112">
            <v>98.690999999999974</v>
          </cell>
          <cell r="P112">
            <v>95.955999999999946</v>
          </cell>
          <cell r="R112">
            <v>116.75499999999997</v>
          </cell>
        </row>
        <row r="115">
          <cell r="H115">
            <v>351.6</v>
          </cell>
          <cell r="J115">
            <v>59.731999999999999</v>
          </cell>
          <cell r="L115">
            <v>-102.04499999999999</v>
          </cell>
          <cell r="N115">
            <v>57.591999999999999</v>
          </cell>
          <cell r="P115">
            <v>62.68</v>
          </cell>
          <cell r="R115">
            <v>57.893999999999998</v>
          </cell>
        </row>
        <row r="116">
          <cell r="H116">
            <v>351.6</v>
          </cell>
          <cell r="J116">
            <v>59.731999999999999</v>
          </cell>
          <cell r="L116">
            <v>-126.732</v>
          </cell>
          <cell r="N116">
            <v>57.591999999999999</v>
          </cell>
          <cell r="P116">
            <v>62.68</v>
          </cell>
          <cell r="R116">
            <v>57.893999999999998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48.131999999999998</v>
          </cell>
          <cell r="P117">
            <v>41.408000000000001</v>
          </cell>
          <cell r="R117">
            <v>77.805999999999997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41.442999999999998</v>
          </cell>
          <cell r="P118">
            <v>38.668999999999997</v>
          </cell>
          <cell r="R118">
            <v>85.804000000000002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1.1299999999999999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1.1299999999999999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1.1299999999999999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2.0499999999999998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 xml:space="preserve"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9.4E-2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2.0499999999999998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590.20000000000005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172.75187399999999</v>
          </cell>
          <cell r="L169">
            <v>8.9912620000000008</v>
          </cell>
          <cell r="N169">
            <v>41.881270000000001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0.80735032831208953</v>
          </cell>
          <cell r="P170">
            <v>0</v>
          </cell>
        </row>
        <row r="171">
          <cell r="J171">
            <v>172.75187399999999</v>
          </cell>
          <cell r="L171">
            <v>8.9912620000000008</v>
          </cell>
          <cell r="N171">
            <v>42.688620328312091</v>
          </cell>
          <cell r="P171">
            <v>53.146321</v>
          </cell>
        </row>
        <row r="174">
          <cell r="J174">
            <v>233.095</v>
          </cell>
          <cell r="L174">
            <v>21.466000000000001</v>
          </cell>
          <cell r="N174">
            <v>69.561418399999994</v>
          </cell>
          <cell r="P174">
            <v>92.221000000000004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1201.9769999999999</v>
          </cell>
          <cell r="L176">
            <v>433.358</v>
          </cell>
          <cell r="N176">
            <v>342.47300000000001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53.798000000000002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96.567999999999998</v>
          </cell>
          <cell r="P183">
            <v>125.759</v>
          </cell>
        </row>
        <row r="184">
          <cell r="L184">
            <v>99.703999999999994</v>
          </cell>
          <cell r="N184">
            <v>66.799000000000007</v>
          </cell>
          <cell r="P184">
            <v>120.68899999999999</v>
          </cell>
        </row>
        <row r="185">
          <cell r="J185">
            <v>2856.3389999999999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3787.2150000000001</v>
          </cell>
          <cell r="N186">
            <v>354.29700000000003</v>
          </cell>
          <cell r="P186">
            <v>440.43</v>
          </cell>
        </row>
        <row r="187">
          <cell r="J187">
            <v>4630.3680000000004</v>
          </cell>
          <cell r="N187">
            <v>317.49299999999999</v>
          </cell>
          <cell r="P187">
            <v>298.72199999999998</v>
          </cell>
        </row>
        <row r="189">
          <cell r="L189">
            <v>45.18</v>
          </cell>
          <cell r="N189">
            <v>39.927999999999997</v>
          </cell>
          <cell r="P189">
            <v>47.436000000000007</v>
          </cell>
        </row>
        <row r="190">
          <cell r="L190">
            <v>38.923000000000002</v>
          </cell>
          <cell r="N190">
            <v>30.744</v>
          </cell>
          <cell r="P190">
            <v>43.820000000000007</v>
          </cell>
        </row>
        <row r="191">
          <cell r="J191">
            <v>1223.4829999999999</v>
          </cell>
          <cell r="L191">
            <v>191.39099999999999</v>
          </cell>
          <cell r="N191">
            <v>168.09299999999999</v>
          </cell>
          <cell r="P191">
            <v>224.56800000000001</v>
          </cell>
        </row>
        <row r="192">
          <cell r="J192">
            <v>1673.973</v>
          </cell>
          <cell r="N192">
            <v>161.661</v>
          </cell>
          <cell r="P192">
            <v>191.93800000000002</v>
          </cell>
        </row>
        <row r="193">
          <cell r="J193">
            <v>1857.9860025371772</v>
          </cell>
          <cell r="N193">
            <v>142.89100000000002</v>
          </cell>
          <cell r="P193">
            <v>122.74400000000001</v>
          </cell>
        </row>
        <row r="195">
          <cell r="L195">
            <v>47.564</v>
          </cell>
          <cell r="N195">
            <v>14.355</v>
          </cell>
          <cell r="P195">
            <v>19.228000000000002</v>
          </cell>
        </row>
        <row r="196">
          <cell r="L196">
            <v>48.068000000000005</v>
          </cell>
          <cell r="N196">
            <v>13.512</v>
          </cell>
          <cell r="P196">
            <v>19.507999999999999</v>
          </cell>
        </row>
        <row r="197">
          <cell r="J197">
            <v>1423.3209999999999</v>
          </cell>
          <cell r="L197">
            <v>190.9</v>
          </cell>
          <cell r="N197">
            <v>60.313000000000002</v>
          </cell>
          <cell r="P197">
            <v>79.953000000000003</v>
          </cell>
        </row>
        <row r="198">
          <cell r="J198">
            <v>2109.6030000000001</v>
          </cell>
          <cell r="N198">
            <v>53.793999999999997</v>
          </cell>
          <cell r="P198">
            <v>75.03</v>
          </cell>
        </row>
        <row r="199">
          <cell r="J199">
            <v>2343.7264973750453</v>
          </cell>
          <cell r="N199">
            <v>47.375</v>
          </cell>
          <cell r="P199">
            <v>54.956000000000003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59.731999999999999</v>
          </cell>
          <cell r="L216">
            <v>-126.732</v>
          </cell>
          <cell r="N216">
            <v>57.591999999999999</v>
          </cell>
          <cell r="P216">
            <v>62.68</v>
          </cell>
        </row>
        <row r="217">
          <cell r="J217">
            <v>-144.631</v>
          </cell>
          <cell r="N217">
            <v>48.131999999999998</v>
          </cell>
          <cell r="P217">
            <v>41.408000000000001</v>
          </cell>
        </row>
        <row r="218">
          <cell r="J218">
            <v>188.953</v>
          </cell>
          <cell r="N218">
            <v>41.442999999999998</v>
          </cell>
          <cell r="P218">
            <v>38.668999999999997</v>
          </cell>
        </row>
        <row r="221">
          <cell r="L221">
            <v>-0.96</v>
          </cell>
        </row>
        <row r="222">
          <cell r="L222">
            <v>-1.1299999999999999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1.1299999999999999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8.0269999999999992</v>
          </cell>
          <cell r="N230">
            <v>7.923</v>
          </cell>
          <cell r="P230">
            <v>9.9130000000000003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216.8649999999999</v>
          </cell>
          <cell r="L232">
            <v>42.152999999999999</v>
          </cell>
          <cell r="N232">
            <v>33.182000000000002</v>
          </cell>
          <cell r="P232">
            <v>54.543999999999997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303.41029733549163</v>
          </cell>
          <cell r="N234">
            <v>28.536000000000001</v>
          </cell>
          <cell r="P234">
            <v>25.065999999999999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81.172370000000001</v>
          </cell>
        </row>
      </sheetData>
      <sheetData sheetId="2" refreshError="1">
        <row r="8">
          <cell r="W8">
            <v>39.905000000000001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1344.1889999999999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511.83800000000002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83.867002981818189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wards Hist &amp; Proj"/>
      <sheetName val="LBO Analysis - Ed"/>
      <sheetName val="DCF - Ed"/>
      <sheetName val="Regal  Hist &amp; Proj  "/>
      <sheetName val="DCF - Regal"/>
      <sheetName val="LBO Analysis - Regal"/>
      <sheetName val="United Artists"/>
      <sheetName val="Debt &amp; Shares"/>
      <sheetName val="LBO Analysis - UA"/>
      <sheetName val="WACC "/>
      <sheetName val="DCF - UA"/>
      <sheetName val="Equity Comps"/>
      <sheetName val="MA Comps"/>
      <sheetName val="Per Share Valuation"/>
      <sheetName val="UA v. REG"/>
      <sheetName val="Combined Hist &amp; Proj"/>
      <sheetName val="DCF - Combined"/>
      <sheetName val="Credit Stats"/>
      <sheetName val="Combo"/>
      <sheetName val="S&amp;U &amp; Cap"/>
      <sheetName val="Projections"/>
      <sheetName val="Ownership"/>
      <sheetName val="Ownership wo Cash"/>
      <sheetName val="Ownership w Others"/>
      <sheetName val="Ownership Adj"/>
      <sheetName val="Liquid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</row>
        <row r="47">
          <cell r="K47">
            <v>121.68</v>
          </cell>
        </row>
        <row r="54">
          <cell r="K54">
            <v>95.346999999999994</v>
          </cell>
        </row>
        <row r="63">
          <cell r="K63">
            <v>34.380000000000003</v>
          </cell>
        </row>
        <row r="64">
          <cell r="K64">
            <v>14.88</v>
          </cell>
        </row>
        <row r="68">
          <cell r="K68">
            <v>1.1340563991323211</v>
          </cell>
        </row>
        <row r="69">
          <cell r="K69">
            <v>1.4778817201897638</v>
          </cell>
        </row>
        <row r="70">
          <cell r="K70">
            <v>1.8496928195173608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Summary"/>
      <sheetName val="-----&gt; BASE"/>
      <sheetName val="Deal"/>
      <sheetName val="IRR Sensitivity (2)"/>
      <sheetName val="IRR Sensitivity"/>
      <sheetName val="Purchase Price"/>
      <sheetName val="Management "/>
      <sheetName val="Trans Assum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"/>
      <sheetName val="Financial Summary"/>
      <sheetName val="2009 inc "/>
      <sheetName val="First Energy"/>
      <sheetName val="var 09"/>
      <sheetName val="var 09-pg 2"/>
      <sheetName val="backlog"/>
      <sheetName val="2010 bklog"/>
      <sheetName val="var 10 11"/>
      <sheetName val="var 10 11-pg 2"/>
      <sheetName val="Risk and Opportunities"/>
      <sheetName val="Prop Stat"/>
      <sheetName val="(9a) SG&amp;A DOE Summary"/>
      <sheetName val="Contracts&gt;$100M"/>
      <sheetName val="Forecast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nancial Statement Model"/>
      <sheetName val="DCF Mode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2:Y177"/>
  <sheetViews>
    <sheetView tabSelected="1" zoomScaleNormal="100" zoomScaleSheetLayoutView="80" workbookViewId="0">
      <pane xSplit="3" ySplit="7" topLeftCell="F51" activePane="bottomRight" state="frozen"/>
      <selection activeCell="U3" sqref="U3"/>
      <selection pane="topRight" activeCell="U3" sqref="U3"/>
      <selection pane="bottomLeft" activeCell="U3" sqref="U3"/>
      <selection pane="bottomRight" activeCell="Q148" sqref="Q148"/>
    </sheetView>
  </sheetViews>
  <sheetFormatPr defaultColWidth="9.140625" defaultRowHeight="12.75" x14ac:dyDescent="0.2"/>
  <cols>
    <col min="1" max="1" width="1.5703125" style="1" customWidth="1"/>
    <col min="2" max="2" width="26.28515625" style="1" bestFit="1" customWidth="1"/>
    <col min="3" max="3" width="13.5703125" style="1" customWidth="1"/>
    <col min="4" max="4" width="8.28515625" style="1" customWidth="1"/>
    <col min="5" max="5" width="14" style="1" bestFit="1" customWidth="1"/>
    <col min="6" max="6" width="13.42578125" style="1" customWidth="1"/>
    <col min="7" max="17" width="12.7109375" style="1" customWidth="1"/>
    <col min="18" max="18" width="3.28515625" style="1" customWidth="1"/>
    <col min="19" max="19" width="15.5703125" style="1" bestFit="1" customWidth="1"/>
    <col min="20" max="20" width="2" style="1" customWidth="1"/>
    <col min="21" max="21" width="9.7109375" style="1" customWidth="1"/>
    <col min="22" max="22" width="9.5703125" style="1" customWidth="1"/>
    <col min="23" max="23" width="3.140625" style="1" customWidth="1"/>
    <col min="24" max="24" width="9.140625" style="1"/>
    <col min="25" max="25" width="16.140625" style="1" bestFit="1" customWidth="1"/>
    <col min="26" max="16384" width="9.140625" style="1"/>
  </cols>
  <sheetData>
    <row r="2" spans="2:19" hidden="1" x14ac:dyDescent="0.2"/>
    <row r="3" spans="2:19" hidden="1" x14ac:dyDescent="0.2"/>
    <row r="4" spans="2:19" hidden="1" x14ac:dyDescent="0.2"/>
    <row r="5" spans="2:19" hidden="1" x14ac:dyDescent="0.2"/>
    <row r="7" spans="2:19" x14ac:dyDescent="0.2">
      <c r="B7" s="2" t="s">
        <v>0</v>
      </c>
      <c r="C7" s="3" t="s">
        <v>1</v>
      </c>
      <c r="D7" s="2" t="s">
        <v>2</v>
      </c>
      <c r="E7" s="4">
        <v>44179</v>
      </c>
      <c r="F7" s="4">
        <v>44209</v>
      </c>
      <c r="G7" s="4">
        <v>44237</v>
      </c>
      <c r="H7" s="4">
        <v>44268</v>
      </c>
      <c r="I7" s="4">
        <v>44299</v>
      </c>
      <c r="J7" s="4">
        <v>44329</v>
      </c>
      <c r="K7" s="4">
        <v>44360</v>
      </c>
      <c r="L7" s="4">
        <v>44391</v>
      </c>
      <c r="M7" s="4">
        <v>44421</v>
      </c>
      <c r="N7" s="4">
        <v>44452</v>
      </c>
      <c r="O7" s="4">
        <v>44482</v>
      </c>
      <c r="P7" s="4">
        <v>44513</v>
      </c>
      <c r="Q7" s="4">
        <v>44544</v>
      </c>
    </row>
    <row r="8" spans="2:19" x14ac:dyDescent="0.2">
      <c r="B8" s="5" t="s">
        <v>3</v>
      </c>
      <c r="C8" s="6"/>
      <c r="D8" s="7" t="s">
        <v>4</v>
      </c>
      <c r="E8" s="8">
        <v>0</v>
      </c>
      <c r="F8" s="8"/>
      <c r="G8" s="8">
        <v>0</v>
      </c>
      <c r="H8" s="8">
        <v>0</v>
      </c>
      <c r="I8" s="8"/>
      <c r="J8" s="8">
        <v>0</v>
      </c>
      <c r="K8" s="8">
        <v>0</v>
      </c>
      <c r="L8" s="8"/>
      <c r="M8" s="8">
        <v>0</v>
      </c>
      <c r="N8" s="8">
        <v>0</v>
      </c>
      <c r="O8" s="8"/>
      <c r="P8" s="8">
        <v>0</v>
      </c>
      <c r="Q8" s="8">
        <v>0</v>
      </c>
      <c r="R8" s="9"/>
      <c r="S8" s="10">
        <f>SUM(E8:Q8)/13</f>
        <v>0</v>
      </c>
    </row>
    <row r="9" spans="2:19" x14ac:dyDescent="0.2">
      <c r="B9" s="1" t="s">
        <v>5</v>
      </c>
      <c r="C9" s="6">
        <v>5.9299999999999999E-2</v>
      </c>
      <c r="D9" s="11" t="s">
        <v>6</v>
      </c>
      <c r="E9" s="12">
        <v>6000000</v>
      </c>
      <c r="F9" s="12">
        <v>6000000</v>
      </c>
      <c r="G9" s="12">
        <v>6000000</v>
      </c>
      <c r="H9" s="13">
        <v>6000000</v>
      </c>
      <c r="I9" s="12">
        <f>6000000-1500000</f>
        <v>4500000</v>
      </c>
      <c r="J9" s="12">
        <f>I9</f>
        <v>4500000</v>
      </c>
      <c r="K9" s="12">
        <f>J9</f>
        <v>4500000</v>
      </c>
      <c r="L9" s="12">
        <v>4500000</v>
      </c>
      <c r="M9" s="12">
        <v>4500000</v>
      </c>
      <c r="N9" s="12">
        <v>4500000</v>
      </c>
      <c r="O9" s="12">
        <v>3000000</v>
      </c>
      <c r="P9" s="12">
        <v>3000000</v>
      </c>
      <c r="Q9" s="12">
        <v>3000000</v>
      </c>
      <c r="R9" s="14"/>
      <c r="S9" s="15">
        <f>SUM(E9:Q9)/13</f>
        <v>4615384.615384615</v>
      </c>
    </row>
    <row r="10" spans="2:19" x14ac:dyDescent="0.2">
      <c r="B10" s="1" t="s">
        <v>7</v>
      </c>
      <c r="C10" s="6">
        <v>5.6800000000000003E-2</v>
      </c>
      <c r="D10" s="11" t="s">
        <v>8</v>
      </c>
      <c r="E10" s="12">
        <v>14500000</v>
      </c>
      <c r="F10" s="12">
        <v>14500000</v>
      </c>
      <c r="G10" s="12">
        <v>14500000</v>
      </c>
      <c r="H10" s="13">
        <v>14500000</v>
      </c>
      <c r="I10" s="12">
        <v>14500000</v>
      </c>
      <c r="J10" s="12">
        <v>14500000</v>
      </c>
      <c r="K10" s="12">
        <f>14500000-2900000</f>
        <v>11600000</v>
      </c>
      <c r="L10" s="12">
        <v>11600000</v>
      </c>
      <c r="M10" s="12">
        <v>11600000</v>
      </c>
      <c r="N10" s="12">
        <v>11600000</v>
      </c>
      <c r="O10" s="12">
        <v>11600000</v>
      </c>
      <c r="P10" s="12">
        <v>11600000</v>
      </c>
      <c r="Q10" s="12">
        <v>11600000</v>
      </c>
      <c r="R10" s="14"/>
      <c r="S10" s="15">
        <f>SUM(E10:Q10)/13</f>
        <v>12938461.538461538</v>
      </c>
    </row>
    <row r="11" spans="2:19" x14ac:dyDescent="0.2">
      <c r="B11" s="1" t="s">
        <v>9</v>
      </c>
      <c r="C11" s="6">
        <v>6.4299999999999996E-2</v>
      </c>
      <c r="D11" s="11" t="s">
        <v>10</v>
      </c>
      <c r="E11" s="12">
        <v>4900000</v>
      </c>
      <c r="F11" s="12">
        <v>4900000</v>
      </c>
      <c r="G11" s="12">
        <v>4900000</v>
      </c>
      <c r="H11" s="13">
        <v>4900000</v>
      </c>
      <c r="I11" s="12">
        <v>4900000</v>
      </c>
      <c r="J11" s="12">
        <f>4900000-700000</f>
        <v>4200000</v>
      </c>
      <c r="K11" s="12">
        <f>J11</f>
        <v>4200000</v>
      </c>
      <c r="L11" s="12">
        <v>4200000</v>
      </c>
      <c r="M11" s="12">
        <v>4200000</v>
      </c>
      <c r="N11" s="12">
        <v>4200000</v>
      </c>
      <c r="O11" s="12">
        <v>4200000</v>
      </c>
      <c r="P11" s="12">
        <v>4200000</v>
      </c>
      <c r="Q11" s="12">
        <v>4200000</v>
      </c>
      <c r="R11" s="14"/>
      <c r="S11" s="15">
        <f>SUM(E11:Q11)/13</f>
        <v>4469230.769230769</v>
      </c>
    </row>
    <row r="12" spans="2:19" x14ac:dyDescent="0.2">
      <c r="B12" s="1" t="s">
        <v>11</v>
      </c>
      <c r="C12" s="6">
        <v>3.73E-2</v>
      </c>
      <c r="D12" s="11" t="s">
        <v>12</v>
      </c>
      <c r="E12" s="12">
        <v>14000000</v>
      </c>
      <c r="F12" s="12">
        <v>14000000</v>
      </c>
      <c r="G12" s="12">
        <v>14000000</v>
      </c>
      <c r="H12" s="13">
        <v>14000000</v>
      </c>
      <c r="I12" s="12">
        <v>14000000</v>
      </c>
      <c r="J12" s="12">
        <v>14000000</v>
      </c>
      <c r="K12" s="12">
        <v>14000000</v>
      </c>
      <c r="L12" s="12">
        <v>14000000</v>
      </c>
      <c r="M12" s="12">
        <v>14000000</v>
      </c>
      <c r="N12" s="12">
        <v>14000000</v>
      </c>
      <c r="O12" s="12">
        <v>14000000</v>
      </c>
      <c r="P12" s="12">
        <v>14000000</v>
      </c>
      <c r="Q12" s="12">
        <v>12000000</v>
      </c>
      <c r="R12" s="14"/>
      <c r="S12" s="15">
        <f t="shared" ref="S12:S22" si="0">SUM(E12:Q12)/13</f>
        <v>13846153.846153846</v>
      </c>
    </row>
    <row r="13" spans="2:19" x14ac:dyDescent="0.2">
      <c r="B13" s="1" t="s">
        <v>13</v>
      </c>
      <c r="C13" s="6">
        <v>3.8800000000000001E-2</v>
      </c>
      <c r="D13" s="11" t="s">
        <v>14</v>
      </c>
      <c r="E13" s="12">
        <v>40000000</v>
      </c>
      <c r="F13" s="12">
        <v>40000000</v>
      </c>
      <c r="G13" s="12">
        <v>40000000</v>
      </c>
      <c r="H13" s="13">
        <v>40000000</v>
      </c>
      <c r="I13" s="12">
        <v>40000000</v>
      </c>
      <c r="J13" s="12">
        <f>40000000-5000000</f>
        <v>35000000</v>
      </c>
      <c r="K13" s="12">
        <f>J13</f>
        <v>35000000</v>
      </c>
      <c r="L13" s="12">
        <v>35000000</v>
      </c>
      <c r="M13" s="12">
        <v>35000000</v>
      </c>
      <c r="N13" s="12">
        <v>35000000</v>
      </c>
      <c r="O13" s="12">
        <v>35000000</v>
      </c>
      <c r="P13" s="12">
        <v>35000000</v>
      </c>
      <c r="Q13" s="12">
        <v>35000000</v>
      </c>
      <c r="R13" s="14"/>
      <c r="S13" s="15">
        <f t="shared" si="0"/>
        <v>36923076.92307692</v>
      </c>
    </row>
    <row r="14" spans="2:19" x14ac:dyDescent="0.2">
      <c r="B14" s="1" t="s">
        <v>15</v>
      </c>
      <c r="C14" s="6">
        <v>3.2500000000000001E-2</v>
      </c>
      <c r="D14" s="11" t="s">
        <v>16</v>
      </c>
      <c r="E14" s="12">
        <v>70000000</v>
      </c>
      <c r="F14" s="12">
        <v>70000000</v>
      </c>
      <c r="G14" s="12">
        <v>70000000</v>
      </c>
      <c r="H14" s="13">
        <v>70000000</v>
      </c>
      <c r="I14" s="12">
        <v>70000000</v>
      </c>
      <c r="J14" s="12">
        <v>70000000</v>
      </c>
      <c r="K14" s="12">
        <v>70000000</v>
      </c>
      <c r="L14" s="12">
        <v>70000000</v>
      </c>
      <c r="M14" s="12">
        <v>68250000</v>
      </c>
      <c r="N14" s="12">
        <v>68250000</v>
      </c>
      <c r="O14" s="12">
        <v>66500000</v>
      </c>
      <c r="P14" s="12">
        <v>66500000</v>
      </c>
      <c r="Q14" s="12">
        <v>66500000</v>
      </c>
      <c r="R14" s="14"/>
      <c r="S14" s="15">
        <f t="shared" si="0"/>
        <v>68923076.923076928</v>
      </c>
    </row>
    <row r="15" spans="2:19" x14ac:dyDescent="0.2">
      <c r="B15" s="1" t="s">
        <v>17</v>
      </c>
      <c r="C15" s="6">
        <v>3.4799999999999998E-2</v>
      </c>
      <c r="D15" s="11" t="s">
        <v>18</v>
      </c>
      <c r="E15" s="12">
        <v>50000000</v>
      </c>
      <c r="F15" s="12">
        <v>50000000</v>
      </c>
      <c r="G15" s="12">
        <v>50000000</v>
      </c>
      <c r="H15" s="13">
        <v>50000000</v>
      </c>
      <c r="I15" s="12">
        <v>50000000</v>
      </c>
      <c r="J15" s="12">
        <v>50000000</v>
      </c>
      <c r="K15" s="12">
        <v>50000000</v>
      </c>
      <c r="L15" s="12">
        <v>50000000</v>
      </c>
      <c r="M15" s="12">
        <v>50000000</v>
      </c>
      <c r="N15" s="12">
        <v>50000000</v>
      </c>
      <c r="O15" s="12">
        <v>50000000</v>
      </c>
      <c r="P15" s="12">
        <v>50000000</v>
      </c>
      <c r="Q15" s="12">
        <v>50000000</v>
      </c>
      <c r="R15" s="14"/>
      <c r="S15" s="15">
        <f>SUM(E15:Q15)/13</f>
        <v>50000000</v>
      </c>
    </row>
    <row r="16" spans="2:19" x14ac:dyDescent="0.2">
      <c r="B16" s="5" t="s">
        <v>19</v>
      </c>
      <c r="C16" s="6">
        <v>3.5799999999999998E-2</v>
      </c>
      <c r="D16" s="16" t="s">
        <v>20</v>
      </c>
      <c r="E16" s="14">
        <v>50000000</v>
      </c>
      <c r="F16" s="14">
        <v>50000000</v>
      </c>
      <c r="G16" s="14">
        <v>50000000</v>
      </c>
      <c r="H16" s="17">
        <v>50000000</v>
      </c>
      <c r="I16" s="14">
        <v>50000000</v>
      </c>
      <c r="J16" s="14">
        <v>50000000</v>
      </c>
      <c r="K16" s="14">
        <v>50000000</v>
      </c>
      <c r="L16" s="14">
        <v>50000000</v>
      </c>
      <c r="M16" s="14">
        <v>50000000</v>
      </c>
      <c r="N16" s="14">
        <v>50000000</v>
      </c>
      <c r="O16" s="14">
        <v>50000000</v>
      </c>
      <c r="P16" s="14">
        <v>50000000</v>
      </c>
      <c r="Q16" s="14">
        <v>50000000</v>
      </c>
      <c r="R16" s="9"/>
      <c r="S16" s="15">
        <f>SUM(E16:Q16)/13</f>
        <v>50000000</v>
      </c>
    </row>
    <row r="17" spans="2:21" x14ac:dyDescent="0.2">
      <c r="B17" s="5" t="s">
        <v>21</v>
      </c>
      <c r="C17" s="6">
        <v>3.9800000000000002E-2</v>
      </c>
      <c r="D17" s="16" t="s">
        <v>22</v>
      </c>
      <c r="E17" s="14">
        <v>100000000</v>
      </c>
      <c r="F17" s="14">
        <v>100000000</v>
      </c>
      <c r="G17" s="14">
        <v>100000000</v>
      </c>
      <c r="H17" s="17">
        <v>100000000</v>
      </c>
      <c r="I17" s="14">
        <v>100000000</v>
      </c>
      <c r="J17" s="14">
        <v>100000000</v>
      </c>
      <c r="K17" s="14">
        <v>100000000</v>
      </c>
      <c r="L17" s="14">
        <v>100000000</v>
      </c>
      <c r="M17" s="14">
        <v>100000000</v>
      </c>
      <c r="N17" s="14">
        <v>100000000</v>
      </c>
      <c r="O17" s="14">
        <v>100000000</v>
      </c>
      <c r="P17" s="14">
        <v>100000000</v>
      </c>
      <c r="Q17" s="14">
        <v>100000000</v>
      </c>
      <c r="R17" s="9"/>
      <c r="S17" s="15">
        <f>SUM(E17:Q17)/13</f>
        <v>100000000</v>
      </c>
    </row>
    <row r="18" spans="2:21" x14ac:dyDescent="0.2">
      <c r="B18" s="5" t="s">
        <v>23</v>
      </c>
      <c r="C18" s="6">
        <v>2.98E-2</v>
      </c>
      <c r="D18" s="18" t="s">
        <v>24</v>
      </c>
      <c r="E18" s="12">
        <v>70000000</v>
      </c>
      <c r="F18" s="12">
        <v>70000000</v>
      </c>
      <c r="G18" s="12">
        <v>70000000</v>
      </c>
      <c r="H18" s="13">
        <v>70000000</v>
      </c>
      <c r="I18" s="12">
        <v>70000000</v>
      </c>
      <c r="J18" s="12">
        <v>70000000</v>
      </c>
      <c r="K18" s="12">
        <v>70000000</v>
      </c>
      <c r="L18" s="12">
        <v>70000000</v>
      </c>
      <c r="M18" s="12">
        <v>70000000</v>
      </c>
      <c r="N18" s="12">
        <v>70000000</v>
      </c>
      <c r="O18" s="12">
        <v>70000000</v>
      </c>
      <c r="P18" s="12">
        <v>70000000</v>
      </c>
      <c r="Q18" s="12">
        <v>70000000</v>
      </c>
      <c r="R18" s="9"/>
      <c r="S18" s="15">
        <f t="shared" ref="S18" si="1">SUM(E18:Q18)/13</f>
        <v>70000000</v>
      </c>
    </row>
    <row r="19" spans="2:21" x14ac:dyDescent="0.2">
      <c r="B19" s="5" t="s">
        <v>25</v>
      </c>
      <c r="C19" s="6">
        <v>0.03</v>
      </c>
      <c r="D19" s="16" t="s">
        <v>26</v>
      </c>
      <c r="E19" s="12">
        <v>50000000</v>
      </c>
      <c r="F19" s="12">
        <v>50000000</v>
      </c>
      <c r="G19" s="12">
        <v>50000000</v>
      </c>
      <c r="H19" s="13">
        <v>50000000</v>
      </c>
      <c r="I19" s="12">
        <v>50000000</v>
      </c>
      <c r="J19" s="12">
        <v>50000000</v>
      </c>
      <c r="K19" s="12">
        <v>50000000</v>
      </c>
      <c r="L19" s="12">
        <v>50000000</v>
      </c>
      <c r="M19" s="12">
        <v>50000000</v>
      </c>
      <c r="N19" s="12">
        <v>50000000</v>
      </c>
      <c r="O19" s="12">
        <v>50000000</v>
      </c>
      <c r="P19" s="12">
        <v>50000000</v>
      </c>
      <c r="Q19" s="12">
        <v>50000000</v>
      </c>
      <c r="R19" s="9"/>
      <c r="S19" s="15">
        <f t="shared" si="0"/>
        <v>50000000</v>
      </c>
    </row>
    <row r="20" spans="2:21" x14ac:dyDescent="0.2">
      <c r="B20" s="5" t="s">
        <v>27</v>
      </c>
      <c r="C20" s="6">
        <v>2.9600000000000001E-2</v>
      </c>
      <c r="D20" s="16" t="s">
        <v>28</v>
      </c>
      <c r="E20" s="12">
        <v>40000000</v>
      </c>
      <c r="F20" s="12">
        <v>40000000</v>
      </c>
      <c r="G20" s="12">
        <v>40000000</v>
      </c>
      <c r="H20" s="13">
        <v>40000000</v>
      </c>
      <c r="I20" s="12">
        <v>40000000</v>
      </c>
      <c r="J20" s="12">
        <v>40000000</v>
      </c>
      <c r="K20" s="12">
        <v>40000000</v>
      </c>
      <c r="L20" s="12">
        <v>40000000</v>
      </c>
      <c r="M20" s="12">
        <v>40000000</v>
      </c>
      <c r="N20" s="12">
        <v>40000000</v>
      </c>
      <c r="O20" s="12">
        <v>40000000</v>
      </c>
      <c r="P20" s="12">
        <v>40000000</v>
      </c>
      <c r="Q20" s="12">
        <v>40000000</v>
      </c>
      <c r="R20" s="9"/>
      <c r="S20" s="15">
        <f t="shared" si="0"/>
        <v>40000000</v>
      </c>
    </row>
    <row r="21" spans="2:21" x14ac:dyDescent="0.2">
      <c r="B21" s="5" t="s">
        <v>29</v>
      </c>
      <c r="C21" s="6">
        <v>2.4899999999999999E-2</v>
      </c>
      <c r="D21" s="11" t="s">
        <v>30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50000000</v>
      </c>
      <c r="R21" s="9"/>
      <c r="S21" s="15">
        <f t="shared" si="0"/>
        <v>3846153.846153846</v>
      </c>
    </row>
    <row r="22" spans="2:21" x14ac:dyDescent="0.2">
      <c r="E22" s="19">
        <f t="shared" ref="E22:Q22" si="2">SUM(E8:E21)</f>
        <v>509400000</v>
      </c>
      <c r="F22" s="19">
        <f t="shared" si="2"/>
        <v>509400000</v>
      </c>
      <c r="G22" s="19">
        <f t="shared" si="2"/>
        <v>509400000</v>
      </c>
      <c r="H22" s="19">
        <f t="shared" si="2"/>
        <v>509400000</v>
      </c>
      <c r="I22" s="19">
        <f t="shared" si="2"/>
        <v>507900000</v>
      </c>
      <c r="J22" s="19">
        <f t="shared" si="2"/>
        <v>502200000</v>
      </c>
      <c r="K22" s="19">
        <f t="shared" si="2"/>
        <v>499300000</v>
      </c>
      <c r="L22" s="19">
        <f t="shared" si="2"/>
        <v>499300000</v>
      </c>
      <c r="M22" s="19">
        <f t="shared" si="2"/>
        <v>497550000</v>
      </c>
      <c r="N22" s="19">
        <f t="shared" si="2"/>
        <v>497550000</v>
      </c>
      <c r="O22" s="19">
        <f t="shared" si="2"/>
        <v>494300000</v>
      </c>
      <c r="P22" s="19">
        <f t="shared" si="2"/>
        <v>494300000</v>
      </c>
      <c r="Q22" s="19">
        <f t="shared" si="2"/>
        <v>542300000</v>
      </c>
      <c r="S22" s="10">
        <f t="shared" si="0"/>
        <v>505561538.46153843</v>
      </c>
    </row>
    <row r="23" spans="2:21" x14ac:dyDescent="0.2">
      <c r="O23" s="10"/>
      <c r="Q23" s="10"/>
    </row>
    <row r="24" spans="2:21" x14ac:dyDescent="0.2">
      <c r="Q24" s="10"/>
    </row>
    <row r="25" spans="2:21" x14ac:dyDescent="0.2">
      <c r="B25" s="20" t="s">
        <v>31</v>
      </c>
      <c r="C25" s="3" t="s">
        <v>1</v>
      </c>
      <c r="D25" s="2" t="s">
        <v>2</v>
      </c>
      <c r="E25" s="4">
        <f>E$7</f>
        <v>44179</v>
      </c>
      <c r="F25" s="4">
        <f t="shared" ref="F25:Q25" si="3">F$7</f>
        <v>44209</v>
      </c>
      <c r="G25" s="4">
        <f t="shared" si="3"/>
        <v>44237</v>
      </c>
      <c r="H25" s="4">
        <f t="shared" si="3"/>
        <v>44268</v>
      </c>
      <c r="I25" s="4">
        <f t="shared" si="3"/>
        <v>44299</v>
      </c>
      <c r="J25" s="4">
        <f t="shared" si="3"/>
        <v>44329</v>
      </c>
      <c r="K25" s="4">
        <f t="shared" si="3"/>
        <v>44360</v>
      </c>
      <c r="L25" s="4">
        <f t="shared" si="3"/>
        <v>44391</v>
      </c>
      <c r="M25" s="4">
        <f t="shared" si="3"/>
        <v>44421</v>
      </c>
      <c r="N25" s="4">
        <f t="shared" si="3"/>
        <v>44452</v>
      </c>
      <c r="O25" s="4">
        <f t="shared" si="3"/>
        <v>44482</v>
      </c>
      <c r="P25" s="4">
        <f t="shared" si="3"/>
        <v>44513</v>
      </c>
      <c r="Q25" s="4">
        <f t="shared" si="3"/>
        <v>44544</v>
      </c>
      <c r="S25" s="15"/>
    </row>
    <row r="26" spans="2:21" x14ac:dyDescent="0.2">
      <c r="B26" s="5" t="s">
        <v>3</v>
      </c>
      <c r="C26" s="21" t="s">
        <v>32</v>
      </c>
      <c r="D26" s="16" t="s">
        <v>4</v>
      </c>
      <c r="E26" s="9">
        <v>795054.75</v>
      </c>
      <c r="F26" s="9">
        <v>788913</v>
      </c>
      <c r="G26" s="9">
        <v>782771.25</v>
      </c>
      <c r="H26" s="9">
        <v>776629.25</v>
      </c>
      <c r="I26" s="9">
        <v>770487.5</v>
      </c>
      <c r="J26" s="9">
        <v>764345.75</v>
      </c>
      <c r="K26" s="9">
        <v>758204</v>
      </c>
      <c r="L26" s="9">
        <v>752062.25</v>
      </c>
      <c r="M26" s="9">
        <v>745920.5</v>
      </c>
      <c r="N26" s="22">
        <v>739778.75</v>
      </c>
      <c r="O26" s="9">
        <v>733638</v>
      </c>
      <c r="P26" s="9">
        <v>727497</v>
      </c>
      <c r="Q26" s="9">
        <v>721355</v>
      </c>
      <c r="S26" s="15">
        <f t="shared" ref="S26:S42" si="4">SUM(E26:Q26)/13</f>
        <v>758204.38461538462</v>
      </c>
    </row>
    <row r="27" spans="2:21" x14ac:dyDescent="0.2">
      <c r="B27" s="1" t="s">
        <v>33</v>
      </c>
      <c r="C27" s="6"/>
      <c r="D27" s="16" t="s">
        <v>34</v>
      </c>
      <c r="E27" s="9">
        <v>25840</v>
      </c>
      <c r="F27" s="9">
        <v>25650</v>
      </c>
      <c r="G27" s="9">
        <v>25460</v>
      </c>
      <c r="H27" s="9">
        <v>25270</v>
      </c>
      <c r="I27" s="9">
        <v>25080</v>
      </c>
      <c r="J27" s="9">
        <v>24890</v>
      </c>
      <c r="K27" s="9">
        <v>24700</v>
      </c>
      <c r="L27" s="9">
        <v>24510</v>
      </c>
      <c r="M27" s="9">
        <v>24320</v>
      </c>
      <c r="N27" s="22">
        <v>24130</v>
      </c>
      <c r="O27" s="9">
        <v>23940</v>
      </c>
      <c r="P27" s="9">
        <v>23750</v>
      </c>
      <c r="Q27" s="9">
        <v>23560</v>
      </c>
      <c r="R27" s="9"/>
      <c r="S27" s="15">
        <f t="shared" si="4"/>
        <v>24700</v>
      </c>
    </row>
    <row r="28" spans="2:21" x14ac:dyDescent="0.2">
      <c r="B28" s="5" t="s">
        <v>35</v>
      </c>
      <c r="C28" s="5"/>
      <c r="D28" s="16" t="s">
        <v>36</v>
      </c>
      <c r="E28" s="9">
        <v>6528</v>
      </c>
      <c r="F28" s="9">
        <v>6480</v>
      </c>
      <c r="G28" s="9">
        <v>6432</v>
      </c>
      <c r="H28" s="9">
        <v>6384</v>
      </c>
      <c r="I28" s="9">
        <v>6336</v>
      </c>
      <c r="J28" s="9">
        <v>6288</v>
      </c>
      <c r="K28" s="9">
        <v>6240</v>
      </c>
      <c r="L28" s="9">
        <v>6192</v>
      </c>
      <c r="M28" s="9">
        <v>6144</v>
      </c>
      <c r="N28" s="22">
        <v>6096</v>
      </c>
      <c r="O28" s="9">
        <v>6048</v>
      </c>
      <c r="P28" s="9">
        <v>6000</v>
      </c>
      <c r="Q28" s="9">
        <v>5952</v>
      </c>
      <c r="R28" s="9"/>
      <c r="S28" s="15">
        <f t="shared" si="4"/>
        <v>6240</v>
      </c>
      <c r="U28" s="10"/>
    </row>
    <row r="29" spans="2:21" x14ac:dyDescent="0.2">
      <c r="B29" s="7" t="s">
        <v>37</v>
      </c>
      <c r="C29" s="23"/>
      <c r="D29" s="11" t="s">
        <v>38</v>
      </c>
      <c r="E29" s="9">
        <v>37791</v>
      </c>
      <c r="F29" s="9">
        <v>37468</v>
      </c>
      <c r="G29" s="9">
        <v>37145</v>
      </c>
      <c r="H29" s="9">
        <v>36822</v>
      </c>
      <c r="I29" s="9">
        <v>36499</v>
      </c>
      <c r="J29" s="9">
        <v>36176</v>
      </c>
      <c r="K29" s="9">
        <v>35853</v>
      </c>
      <c r="L29" s="9">
        <v>35530</v>
      </c>
      <c r="M29" s="9">
        <v>35207</v>
      </c>
      <c r="N29" s="22">
        <v>34884</v>
      </c>
      <c r="O29" s="9">
        <v>34561</v>
      </c>
      <c r="P29" s="9">
        <v>34238</v>
      </c>
      <c r="Q29" s="9">
        <v>33915</v>
      </c>
      <c r="R29" s="9"/>
      <c r="S29" s="15">
        <f>SUM(E29:Q29)/13</f>
        <v>35853</v>
      </c>
      <c r="U29" s="10"/>
    </row>
    <row r="30" spans="2:21" x14ac:dyDescent="0.2">
      <c r="B30" s="1" t="s">
        <v>5</v>
      </c>
      <c r="C30" s="6">
        <v>5.9299999999999999E-2</v>
      </c>
      <c r="D30" s="11" t="s">
        <v>6</v>
      </c>
      <c r="E30" s="9">
        <v>1992</v>
      </c>
      <c r="F30" s="9">
        <v>1897</v>
      </c>
      <c r="G30" s="9">
        <v>1802</v>
      </c>
      <c r="H30" s="9">
        <v>1707</v>
      </c>
      <c r="I30" s="9">
        <v>1613</v>
      </c>
      <c r="J30" s="9">
        <v>1518</v>
      </c>
      <c r="K30" s="9">
        <v>1423</v>
      </c>
      <c r="L30" s="9">
        <v>1328</v>
      </c>
      <c r="M30" s="9">
        <v>1233</v>
      </c>
      <c r="N30" s="22">
        <v>1138</v>
      </c>
      <c r="O30" s="9">
        <v>1075</v>
      </c>
      <c r="P30" s="9">
        <v>1012</v>
      </c>
      <c r="Q30" s="9">
        <v>949</v>
      </c>
      <c r="R30" s="9"/>
      <c r="S30" s="15">
        <f>SUM(E30:Q30)/13</f>
        <v>1437.4615384615386</v>
      </c>
      <c r="U30" s="10"/>
    </row>
    <row r="31" spans="2:21" x14ac:dyDescent="0.2">
      <c r="B31" s="1" t="s">
        <v>7</v>
      </c>
      <c r="C31" s="6">
        <v>5.6800000000000003E-2</v>
      </c>
      <c r="D31" s="11" t="s">
        <v>8</v>
      </c>
      <c r="E31" s="14">
        <v>5845</v>
      </c>
      <c r="F31" s="14">
        <v>5678</v>
      </c>
      <c r="G31" s="14">
        <v>5511</v>
      </c>
      <c r="H31" s="14">
        <v>5344</v>
      </c>
      <c r="I31" s="14">
        <v>5177</v>
      </c>
      <c r="J31" s="14">
        <v>5010</v>
      </c>
      <c r="K31" s="14">
        <v>4871</v>
      </c>
      <c r="L31" s="9">
        <v>4732</v>
      </c>
      <c r="M31" s="9">
        <v>4593</v>
      </c>
      <c r="N31" s="17">
        <v>4454</v>
      </c>
      <c r="O31" s="9">
        <v>4315</v>
      </c>
      <c r="P31" s="9">
        <v>4175</v>
      </c>
      <c r="Q31" s="14">
        <v>4036</v>
      </c>
      <c r="R31" s="14"/>
      <c r="S31" s="15">
        <f>SUM(E31:Q31)/13</f>
        <v>4903.1538461538457</v>
      </c>
      <c r="U31" s="10"/>
    </row>
    <row r="32" spans="2:21" x14ac:dyDescent="0.2">
      <c r="B32" s="1" t="s">
        <v>9</v>
      </c>
      <c r="C32" s="6">
        <v>6.4299999999999996E-2</v>
      </c>
      <c r="D32" s="11" t="s">
        <v>10</v>
      </c>
      <c r="E32" s="14">
        <v>3765</v>
      </c>
      <c r="F32" s="14">
        <v>3683</v>
      </c>
      <c r="G32" s="14">
        <v>3602</v>
      </c>
      <c r="H32" s="14">
        <v>3520</v>
      </c>
      <c r="I32" s="14">
        <v>3438</v>
      </c>
      <c r="J32" s="14">
        <v>3366</v>
      </c>
      <c r="K32" s="14">
        <v>3295</v>
      </c>
      <c r="L32" s="9">
        <v>3223</v>
      </c>
      <c r="M32" s="9">
        <v>3151</v>
      </c>
      <c r="N32" s="17">
        <v>3079</v>
      </c>
      <c r="O32" s="9">
        <v>3008</v>
      </c>
      <c r="P32" s="9">
        <v>2936</v>
      </c>
      <c r="Q32" s="14">
        <v>2865</v>
      </c>
      <c r="R32" s="14"/>
      <c r="S32" s="15">
        <f>SUM(E32:Q32)/13</f>
        <v>3302.3846153846152</v>
      </c>
      <c r="U32" s="10"/>
    </row>
    <row r="33" spans="2:21" x14ac:dyDescent="0.2">
      <c r="B33" s="24" t="s">
        <v>11</v>
      </c>
      <c r="C33" s="25">
        <v>3.73E-2</v>
      </c>
      <c r="D33" s="26" t="s">
        <v>12</v>
      </c>
      <c r="E33" s="27">
        <v>23335</v>
      </c>
      <c r="F33" s="27">
        <v>22895</v>
      </c>
      <c r="G33" s="27">
        <v>22454</v>
      </c>
      <c r="H33" s="27">
        <v>22014</v>
      </c>
      <c r="I33" s="27">
        <v>21574</v>
      </c>
      <c r="J33" s="27">
        <v>21134</v>
      </c>
      <c r="K33" s="27">
        <v>20693</v>
      </c>
      <c r="L33" s="9">
        <v>20253</v>
      </c>
      <c r="M33" s="9">
        <v>19813</v>
      </c>
      <c r="N33" s="28">
        <v>19373</v>
      </c>
      <c r="O33" s="9">
        <v>18932</v>
      </c>
      <c r="P33" s="9">
        <v>18492</v>
      </c>
      <c r="Q33" s="27">
        <v>18107</v>
      </c>
      <c r="R33" s="27"/>
      <c r="S33" s="15">
        <f t="shared" si="4"/>
        <v>20697.615384615383</v>
      </c>
      <c r="U33" s="10"/>
    </row>
    <row r="34" spans="2:21" x14ac:dyDescent="0.2">
      <c r="B34" s="24" t="s">
        <v>13</v>
      </c>
      <c r="C34" s="23">
        <v>3.8800000000000001E-2</v>
      </c>
      <c r="D34" s="26" t="s">
        <v>14</v>
      </c>
      <c r="E34" s="9">
        <v>72180</v>
      </c>
      <c r="F34" s="9">
        <v>70792</v>
      </c>
      <c r="G34" s="9">
        <v>69404</v>
      </c>
      <c r="H34" s="9">
        <v>68016</v>
      </c>
      <c r="I34" s="9">
        <v>66628</v>
      </c>
      <c r="J34" s="9">
        <v>65394</v>
      </c>
      <c r="K34" s="9">
        <v>64160</v>
      </c>
      <c r="L34" s="9">
        <v>62926</v>
      </c>
      <c r="M34" s="9">
        <v>61692</v>
      </c>
      <c r="N34" s="22">
        <v>60458</v>
      </c>
      <c r="O34" s="9">
        <v>59225</v>
      </c>
      <c r="P34" s="9">
        <v>57991</v>
      </c>
      <c r="Q34" s="9">
        <v>56757</v>
      </c>
      <c r="R34" s="9"/>
      <c r="S34" s="15">
        <f t="shared" si="4"/>
        <v>64278.692307692305</v>
      </c>
      <c r="U34" s="10"/>
    </row>
    <row r="35" spans="2:21" x14ac:dyDescent="0.2">
      <c r="B35" s="1" t="s">
        <v>15</v>
      </c>
      <c r="C35" s="6">
        <v>3.2500000000000001E-2</v>
      </c>
      <c r="D35" s="11" t="s">
        <v>16</v>
      </c>
      <c r="E35" s="9">
        <v>96023</v>
      </c>
      <c r="F35" s="9">
        <v>94784</v>
      </c>
      <c r="G35" s="9">
        <v>93545</v>
      </c>
      <c r="H35" s="9">
        <v>92306</v>
      </c>
      <c r="I35" s="9">
        <v>91067</v>
      </c>
      <c r="J35" s="9">
        <v>89828</v>
      </c>
      <c r="K35" s="9">
        <v>88589</v>
      </c>
      <c r="L35" s="9">
        <v>87350</v>
      </c>
      <c r="M35" s="9">
        <v>86111</v>
      </c>
      <c r="N35" s="22">
        <v>84872</v>
      </c>
      <c r="O35" s="9">
        <v>83633</v>
      </c>
      <c r="P35" s="9">
        <v>82394</v>
      </c>
      <c r="Q35" s="9">
        <v>81155</v>
      </c>
      <c r="S35" s="15">
        <f t="shared" si="4"/>
        <v>88589</v>
      </c>
      <c r="U35" s="29"/>
    </row>
    <row r="36" spans="2:21" x14ac:dyDescent="0.2">
      <c r="B36" s="5" t="s">
        <v>17</v>
      </c>
      <c r="C36" s="6">
        <v>3.4799999999999998E-2</v>
      </c>
      <c r="D36" s="11" t="s">
        <v>18</v>
      </c>
      <c r="E36" s="9">
        <v>82833</v>
      </c>
      <c r="F36" s="9">
        <v>82299</v>
      </c>
      <c r="G36" s="9">
        <v>81765</v>
      </c>
      <c r="H36" s="9">
        <v>81230</v>
      </c>
      <c r="I36" s="9">
        <v>80696</v>
      </c>
      <c r="J36" s="9">
        <v>80161</v>
      </c>
      <c r="K36" s="9">
        <v>79627</v>
      </c>
      <c r="L36" s="9">
        <v>79093</v>
      </c>
      <c r="M36" s="9">
        <v>78559</v>
      </c>
      <c r="N36" s="22">
        <v>78025</v>
      </c>
      <c r="O36" s="9">
        <v>77489</v>
      </c>
      <c r="P36" s="9">
        <v>76955</v>
      </c>
      <c r="Q36" s="9">
        <v>76421</v>
      </c>
      <c r="R36" s="9"/>
      <c r="S36" s="15">
        <f>SUM(E36:Q36)/13</f>
        <v>79627.153846153844</v>
      </c>
      <c r="U36" s="10"/>
    </row>
    <row r="37" spans="2:21" x14ac:dyDescent="0.2">
      <c r="B37" s="5" t="s">
        <v>19</v>
      </c>
      <c r="C37" s="6">
        <v>3.5799999999999998E-2</v>
      </c>
      <c r="D37" s="11" t="s">
        <v>20</v>
      </c>
      <c r="E37" s="9">
        <v>82363</v>
      </c>
      <c r="F37" s="9">
        <v>81856</v>
      </c>
      <c r="G37" s="9">
        <v>81349</v>
      </c>
      <c r="H37" s="9">
        <v>80842</v>
      </c>
      <c r="I37" s="9">
        <v>80335</v>
      </c>
      <c r="J37" s="9">
        <v>79829</v>
      </c>
      <c r="K37" s="9">
        <v>79322</v>
      </c>
      <c r="L37" s="9">
        <v>78815</v>
      </c>
      <c r="M37" s="9">
        <v>78308</v>
      </c>
      <c r="N37" s="22">
        <v>77801</v>
      </c>
      <c r="O37" s="9">
        <v>77294</v>
      </c>
      <c r="P37" s="9">
        <v>76787</v>
      </c>
      <c r="Q37" s="9">
        <v>76280</v>
      </c>
      <c r="R37" s="9"/>
      <c r="S37" s="15">
        <f>SUM(E37:Q37)/13</f>
        <v>79321.61538461539</v>
      </c>
      <c r="U37" s="10"/>
    </row>
    <row r="38" spans="2:21" x14ac:dyDescent="0.2">
      <c r="B38" s="5" t="s">
        <v>21</v>
      </c>
      <c r="C38" s="6">
        <v>3.9800000000000002E-2</v>
      </c>
      <c r="D38" s="11" t="s">
        <v>22</v>
      </c>
      <c r="E38" s="9">
        <v>153517</v>
      </c>
      <c r="F38" s="9">
        <v>152614</v>
      </c>
      <c r="G38" s="9">
        <v>151711</v>
      </c>
      <c r="H38" s="9">
        <v>150808</v>
      </c>
      <c r="I38" s="9">
        <v>149905</v>
      </c>
      <c r="J38" s="9">
        <v>149002</v>
      </c>
      <c r="K38" s="9">
        <v>148099</v>
      </c>
      <c r="L38" s="9">
        <v>147196</v>
      </c>
      <c r="M38" s="9">
        <v>146293</v>
      </c>
      <c r="N38" s="22">
        <v>145390</v>
      </c>
      <c r="O38" s="9">
        <v>144487</v>
      </c>
      <c r="P38" s="9">
        <v>143584</v>
      </c>
      <c r="Q38" s="9">
        <v>142681</v>
      </c>
      <c r="R38" s="9"/>
      <c r="S38" s="15">
        <f>SUM(E38:Q38)/13</f>
        <v>148099</v>
      </c>
      <c r="U38" s="10"/>
    </row>
    <row r="39" spans="2:21" x14ac:dyDescent="0.2">
      <c r="B39" s="5" t="s">
        <v>23</v>
      </c>
      <c r="C39" s="6">
        <v>2.98E-2</v>
      </c>
      <c r="D39" s="11" t="s">
        <v>24</v>
      </c>
      <c r="E39" s="9">
        <v>149868</v>
      </c>
      <c r="F39" s="9">
        <v>148553</v>
      </c>
      <c r="G39" s="9">
        <v>147238</v>
      </c>
      <c r="H39" s="9">
        <v>145924</v>
      </c>
      <c r="I39" s="9">
        <v>144609</v>
      </c>
      <c r="J39" s="9">
        <v>143294</v>
      </c>
      <c r="K39" s="9">
        <v>141980</v>
      </c>
      <c r="L39" s="9">
        <v>140665</v>
      </c>
      <c r="M39" s="9">
        <v>139350</v>
      </c>
      <c r="N39" s="22">
        <v>138035</v>
      </c>
      <c r="O39" s="9">
        <v>136721</v>
      </c>
      <c r="P39" s="9">
        <v>135407</v>
      </c>
      <c r="Q39" s="9">
        <v>134092</v>
      </c>
      <c r="R39" s="9"/>
      <c r="S39" s="15">
        <f>SUM(E39:Q39)/13</f>
        <v>141979.69230769231</v>
      </c>
      <c r="U39" s="10"/>
    </row>
    <row r="40" spans="2:21" x14ac:dyDescent="0.2">
      <c r="B40" s="5" t="s">
        <v>25</v>
      </c>
      <c r="C40" s="6">
        <v>0.03</v>
      </c>
      <c r="D40" s="16" t="s">
        <v>26</v>
      </c>
      <c r="E40" s="9">
        <v>88807</v>
      </c>
      <c r="F40" s="9">
        <v>88073</v>
      </c>
      <c r="G40" s="9">
        <v>87339</v>
      </c>
      <c r="H40" s="9">
        <v>86605</v>
      </c>
      <c r="I40" s="9">
        <v>85871</v>
      </c>
      <c r="J40" s="9">
        <v>85137</v>
      </c>
      <c r="K40" s="9">
        <v>84403</v>
      </c>
      <c r="L40" s="9">
        <v>83669</v>
      </c>
      <c r="M40" s="9">
        <v>82935</v>
      </c>
      <c r="N40" s="22">
        <v>82201</v>
      </c>
      <c r="O40" s="9">
        <v>81467</v>
      </c>
      <c r="P40" s="9">
        <v>80733</v>
      </c>
      <c r="Q40" s="9">
        <v>79999</v>
      </c>
      <c r="R40" s="9"/>
      <c r="S40" s="15">
        <f t="shared" si="4"/>
        <v>84403</v>
      </c>
      <c r="U40" s="10"/>
    </row>
    <row r="41" spans="2:21" x14ac:dyDescent="0.2">
      <c r="B41" s="5" t="s">
        <v>27</v>
      </c>
      <c r="C41" s="6">
        <v>2.9600000000000001E-2</v>
      </c>
      <c r="D41" s="30" t="s">
        <v>28</v>
      </c>
      <c r="E41" s="9">
        <v>70637</v>
      </c>
      <c r="F41" s="9">
        <v>70058</v>
      </c>
      <c r="G41" s="9">
        <v>69479</v>
      </c>
      <c r="H41" s="9">
        <v>68900</v>
      </c>
      <c r="I41" s="9">
        <v>68321</v>
      </c>
      <c r="J41" s="9">
        <v>67742</v>
      </c>
      <c r="K41" s="9">
        <v>67163</v>
      </c>
      <c r="L41" s="9">
        <v>66584</v>
      </c>
      <c r="M41" s="9">
        <v>66005</v>
      </c>
      <c r="N41" s="22">
        <v>65426</v>
      </c>
      <c r="O41" s="9">
        <v>64847</v>
      </c>
      <c r="P41" s="9">
        <v>64268</v>
      </c>
      <c r="Q41" s="9">
        <v>63689</v>
      </c>
      <c r="R41" s="9"/>
      <c r="S41" s="15">
        <f t="shared" si="4"/>
        <v>67163</v>
      </c>
      <c r="U41" s="10"/>
    </row>
    <row r="42" spans="2:21" x14ac:dyDescent="0.2">
      <c r="B42" s="5" t="s">
        <v>29</v>
      </c>
      <c r="C42" s="6">
        <v>2.4899999999999999E-2</v>
      </c>
      <c r="D42" s="11" t="s">
        <v>30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112375</v>
      </c>
      <c r="R42" s="9"/>
      <c r="S42" s="15">
        <f t="shared" si="4"/>
        <v>8644.2307692307695</v>
      </c>
      <c r="U42" s="10"/>
    </row>
    <row r="43" spans="2:21" x14ac:dyDescent="0.2">
      <c r="E43" s="19">
        <f t="shared" ref="E43:Q43" si="5">SUM(E26:E42)</f>
        <v>1696378.75</v>
      </c>
      <c r="F43" s="19">
        <f t="shared" si="5"/>
        <v>1681693</v>
      </c>
      <c r="G43" s="19">
        <f t="shared" si="5"/>
        <v>1667007.25</v>
      </c>
      <c r="H43" s="19">
        <f t="shared" si="5"/>
        <v>1652321.25</v>
      </c>
      <c r="I43" s="19">
        <f t="shared" si="5"/>
        <v>1637636.5</v>
      </c>
      <c r="J43" s="19">
        <f t="shared" si="5"/>
        <v>1623114.75</v>
      </c>
      <c r="K43" s="19">
        <f t="shared" si="5"/>
        <v>1608622</v>
      </c>
      <c r="L43" s="19">
        <f t="shared" si="5"/>
        <v>1594128.25</v>
      </c>
      <c r="M43" s="19">
        <f t="shared" si="5"/>
        <v>1579634.5</v>
      </c>
      <c r="N43" s="19">
        <f t="shared" si="5"/>
        <v>1565140.75</v>
      </c>
      <c r="O43" s="19">
        <f t="shared" si="5"/>
        <v>1550680</v>
      </c>
      <c r="P43" s="19">
        <f t="shared" si="5"/>
        <v>1536219</v>
      </c>
      <c r="Q43" s="19">
        <f t="shared" si="5"/>
        <v>1634188</v>
      </c>
      <c r="S43" s="31">
        <f>SUM(S26:S42)</f>
        <v>1617443.3846153845</v>
      </c>
    </row>
    <row r="44" spans="2:21" x14ac:dyDescent="0.2">
      <c r="Q44" s="10"/>
    </row>
    <row r="46" spans="2:21" x14ac:dyDescent="0.2">
      <c r="B46" s="20" t="s">
        <v>39</v>
      </c>
      <c r="C46" s="32" t="s">
        <v>40</v>
      </c>
      <c r="D46" s="2"/>
      <c r="E46" s="4">
        <f>E$7</f>
        <v>44179</v>
      </c>
      <c r="F46" s="4">
        <f t="shared" ref="F46:Q46" si="6">F$7</f>
        <v>44209</v>
      </c>
      <c r="G46" s="4">
        <f t="shared" si="6"/>
        <v>44237</v>
      </c>
      <c r="H46" s="4">
        <f t="shared" si="6"/>
        <v>44268</v>
      </c>
      <c r="I46" s="4">
        <f t="shared" si="6"/>
        <v>44299</v>
      </c>
      <c r="J46" s="4">
        <f t="shared" si="6"/>
        <v>44329</v>
      </c>
      <c r="K46" s="4">
        <f t="shared" si="6"/>
        <v>44360</v>
      </c>
      <c r="L46" s="4">
        <f t="shared" si="6"/>
        <v>44391</v>
      </c>
      <c r="M46" s="4">
        <f t="shared" si="6"/>
        <v>44421</v>
      </c>
      <c r="N46" s="4">
        <f t="shared" si="6"/>
        <v>44452</v>
      </c>
      <c r="O46" s="4">
        <f t="shared" si="6"/>
        <v>44482</v>
      </c>
      <c r="P46" s="4">
        <f t="shared" si="6"/>
        <v>44513</v>
      </c>
      <c r="Q46" s="4">
        <f t="shared" si="6"/>
        <v>44544</v>
      </c>
    </row>
    <row r="47" spans="2:21" x14ac:dyDescent="0.2">
      <c r="B47" s="5" t="s">
        <v>3</v>
      </c>
      <c r="C47" s="21" t="s">
        <v>41</v>
      </c>
      <c r="D47" s="16" t="s">
        <v>42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10">
        <f t="shared" ref="S47:S55" si="7">SUM(E47:Q47)/13</f>
        <v>0</v>
      </c>
    </row>
    <row r="48" spans="2:21" x14ac:dyDescent="0.2">
      <c r="B48" s="1" t="s">
        <v>5</v>
      </c>
      <c r="C48" s="6">
        <v>5.9299999999999999E-2</v>
      </c>
      <c r="D48" s="11" t="s">
        <v>6</v>
      </c>
      <c r="E48" s="14">
        <v>3000000</v>
      </c>
      <c r="F48" s="14">
        <v>3000000</v>
      </c>
      <c r="G48" s="14">
        <v>3000000</v>
      </c>
      <c r="H48" s="14">
        <v>3000000</v>
      </c>
      <c r="I48" s="14">
        <v>3000000</v>
      </c>
      <c r="J48" s="14">
        <v>3000000</v>
      </c>
      <c r="K48" s="14">
        <v>3000000</v>
      </c>
      <c r="L48" s="14">
        <v>3000000</v>
      </c>
      <c r="M48" s="14">
        <v>3000000</v>
      </c>
      <c r="N48" s="14">
        <v>3000000</v>
      </c>
      <c r="O48" s="14">
        <v>3000000</v>
      </c>
      <c r="P48" s="14">
        <v>3000000</v>
      </c>
      <c r="Q48" s="14">
        <v>3000000</v>
      </c>
      <c r="R48" s="14"/>
      <c r="S48" s="10">
        <f>SUM(E48:Q48)/13</f>
        <v>3000000</v>
      </c>
    </row>
    <row r="49" spans="2:25" x14ac:dyDescent="0.2">
      <c r="B49" s="1" t="s">
        <v>7</v>
      </c>
      <c r="C49" s="6">
        <v>5.6800000000000003E-2</v>
      </c>
      <c r="D49" s="11" t="s">
        <v>8</v>
      </c>
      <c r="E49" s="14">
        <v>2900000</v>
      </c>
      <c r="F49" s="14">
        <v>2900000</v>
      </c>
      <c r="G49" s="14">
        <v>2900000</v>
      </c>
      <c r="H49" s="14">
        <v>2900000</v>
      </c>
      <c r="I49" s="14">
        <v>2900000</v>
      </c>
      <c r="J49" s="14">
        <v>2900000</v>
      </c>
      <c r="K49" s="14">
        <v>2900000</v>
      </c>
      <c r="L49" s="14">
        <v>2900000</v>
      </c>
      <c r="M49" s="14">
        <v>2900000</v>
      </c>
      <c r="N49" s="14">
        <v>2900000</v>
      </c>
      <c r="O49" s="14">
        <v>2900000</v>
      </c>
      <c r="P49" s="14">
        <v>2900000</v>
      </c>
      <c r="Q49" s="14">
        <v>2900000</v>
      </c>
      <c r="R49" s="14"/>
      <c r="S49" s="10">
        <f>SUM(E49:Q49)/13</f>
        <v>2900000</v>
      </c>
    </row>
    <row r="50" spans="2:25" x14ac:dyDescent="0.2">
      <c r="B50" s="1" t="s">
        <v>9</v>
      </c>
      <c r="C50" s="6">
        <v>6.4299999999999996E-2</v>
      </c>
      <c r="D50" s="11" t="s">
        <v>10</v>
      </c>
      <c r="E50" s="14">
        <v>700000</v>
      </c>
      <c r="F50" s="14">
        <v>700000</v>
      </c>
      <c r="G50" s="14">
        <v>700000</v>
      </c>
      <c r="H50" s="14">
        <v>700000</v>
      </c>
      <c r="I50" s="14">
        <v>700000</v>
      </c>
      <c r="J50" s="14">
        <v>700000</v>
      </c>
      <c r="K50" s="14">
        <v>700000</v>
      </c>
      <c r="L50" s="14">
        <v>700000</v>
      </c>
      <c r="M50" s="14">
        <v>700000</v>
      </c>
      <c r="N50" s="14">
        <v>700000</v>
      </c>
      <c r="O50" s="14">
        <v>700000</v>
      </c>
      <c r="P50" s="14">
        <v>700000</v>
      </c>
      <c r="Q50" s="14">
        <v>700000</v>
      </c>
      <c r="R50" s="14"/>
      <c r="S50" s="10">
        <f>SUM(E50:Q50)/13</f>
        <v>700000</v>
      </c>
    </row>
    <row r="51" spans="2:25" x14ac:dyDescent="0.2">
      <c r="B51" s="1" t="s">
        <v>11</v>
      </c>
      <c r="C51" s="6">
        <v>3.73E-2</v>
      </c>
      <c r="D51" s="11" t="s">
        <v>12</v>
      </c>
      <c r="E51" s="14">
        <v>2000000</v>
      </c>
      <c r="F51" s="14">
        <v>2000000</v>
      </c>
      <c r="G51" s="14">
        <v>2000000</v>
      </c>
      <c r="H51" s="14">
        <v>2000000</v>
      </c>
      <c r="I51" s="14">
        <f>H51</f>
        <v>2000000</v>
      </c>
      <c r="J51" s="14">
        <f t="shared" ref="J51:K51" si="8">I51</f>
        <v>2000000</v>
      </c>
      <c r="K51" s="14">
        <f t="shared" si="8"/>
        <v>2000000</v>
      </c>
      <c r="L51" s="14">
        <f>K51</f>
        <v>2000000</v>
      </c>
      <c r="M51" s="14">
        <f t="shared" ref="M51:N51" si="9">L51</f>
        <v>2000000</v>
      </c>
      <c r="N51" s="14">
        <f t="shared" si="9"/>
        <v>2000000</v>
      </c>
      <c r="O51" s="14">
        <f>N51</f>
        <v>2000000</v>
      </c>
      <c r="P51" s="14">
        <f t="shared" ref="P51:Q51" si="10">O51</f>
        <v>2000000</v>
      </c>
      <c r="Q51" s="14">
        <f t="shared" si="10"/>
        <v>2000000</v>
      </c>
      <c r="R51" s="14"/>
      <c r="S51" s="10">
        <f t="shared" si="7"/>
        <v>2000000</v>
      </c>
    </row>
    <row r="52" spans="2:25" x14ac:dyDescent="0.2">
      <c r="B52" s="1" t="s">
        <v>13</v>
      </c>
      <c r="C52" s="6">
        <v>3.8800000000000001E-2</v>
      </c>
      <c r="D52" s="11" t="s">
        <v>14</v>
      </c>
      <c r="E52" s="14">
        <v>5000000</v>
      </c>
      <c r="F52" s="14">
        <v>5000000</v>
      </c>
      <c r="G52" s="14">
        <v>5000000</v>
      </c>
      <c r="H52" s="14">
        <v>5000000</v>
      </c>
      <c r="I52" s="14">
        <v>5000000</v>
      </c>
      <c r="J52" s="14">
        <v>5000000</v>
      </c>
      <c r="K52" s="14">
        <v>5000000</v>
      </c>
      <c r="L52" s="14">
        <v>5000000</v>
      </c>
      <c r="M52" s="14">
        <v>5000000</v>
      </c>
      <c r="N52" s="14">
        <v>5000000</v>
      </c>
      <c r="O52" s="14">
        <v>5000000</v>
      </c>
      <c r="P52" s="14">
        <v>5000000</v>
      </c>
      <c r="Q52" s="14">
        <v>5000000</v>
      </c>
      <c r="R52" s="14"/>
      <c r="S52" s="10">
        <f t="shared" si="7"/>
        <v>5000000</v>
      </c>
    </row>
    <row r="53" spans="2:25" x14ac:dyDescent="0.2">
      <c r="B53" s="1" t="s">
        <v>15</v>
      </c>
      <c r="C53" s="6">
        <v>3.2500000000000001E-2</v>
      </c>
      <c r="D53" s="11" t="s">
        <v>16</v>
      </c>
      <c r="E53" s="9"/>
      <c r="F53" s="9"/>
      <c r="G53" s="9"/>
      <c r="H53" s="9"/>
      <c r="I53" s="9"/>
      <c r="J53" s="9"/>
      <c r="K53" s="9"/>
      <c r="L53" s="9"/>
      <c r="M53" s="9">
        <v>1750000</v>
      </c>
      <c r="N53" s="9">
        <v>1750000</v>
      </c>
      <c r="O53" s="9">
        <f>N53+1750000</f>
        <v>3500000</v>
      </c>
      <c r="P53" s="9">
        <f>O53</f>
        <v>3500000</v>
      </c>
      <c r="Q53" s="9">
        <f>P53</f>
        <v>3500000</v>
      </c>
      <c r="R53" s="9"/>
      <c r="S53" s="10">
        <f>SUM(E53:Q53)/13</f>
        <v>1076923.076923077</v>
      </c>
    </row>
    <row r="54" spans="2:25" x14ac:dyDescent="0.2">
      <c r="B54" s="5"/>
      <c r="C54" s="6"/>
      <c r="D54" s="30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10">
        <f t="shared" si="7"/>
        <v>0</v>
      </c>
      <c r="T54" s="34"/>
      <c r="U54" s="34"/>
      <c r="V54" s="34"/>
      <c r="W54" s="35"/>
      <c r="X54" s="35"/>
      <c r="Y54" s="35"/>
    </row>
    <row r="55" spans="2:25" x14ac:dyDescent="0.2">
      <c r="B55" s="5"/>
      <c r="C55" s="6"/>
      <c r="D55" s="11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10">
        <f t="shared" si="7"/>
        <v>0</v>
      </c>
    </row>
    <row r="56" spans="2:25" x14ac:dyDescent="0.2">
      <c r="B56" s="5"/>
      <c r="C56" s="6"/>
      <c r="D56" s="11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10"/>
    </row>
    <row r="57" spans="2:25" x14ac:dyDescent="0.2">
      <c r="E57" s="36">
        <f t="shared" ref="E57:Q57" si="11">SUM(E47:E55)</f>
        <v>13600000</v>
      </c>
      <c r="F57" s="36">
        <f t="shared" si="11"/>
        <v>13600000</v>
      </c>
      <c r="G57" s="36">
        <f t="shared" si="11"/>
        <v>13600000</v>
      </c>
      <c r="H57" s="36">
        <f t="shared" si="11"/>
        <v>13600000</v>
      </c>
      <c r="I57" s="36">
        <f t="shared" si="11"/>
        <v>13600000</v>
      </c>
      <c r="J57" s="36">
        <f t="shared" si="11"/>
        <v>13600000</v>
      </c>
      <c r="K57" s="36">
        <f t="shared" si="11"/>
        <v>13600000</v>
      </c>
      <c r="L57" s="36">
        <f t="shared" si="11"/>
        <v>13600000</v>
      </c>
      <c r="M57" s="36">
        <f t="shared" si="11"/>
        <v>15350000</v>
      </c>
      <c r="N57" s="36">
        <f t="shared" si="11"/>
        <v>15350000</v>
      </c>
      <c r="O57" s="36">
        <f t="shared" si="11"/>
        <v>17100000</v>
      </c>
      <c r="P57" s="36">
        <f t="shared" si="11"/>
        <v>17100000</v>
      </c>
      <c r="Q57" s="36">
        <f t="shared" si="11"/>
        <v>17100000</v>
      </c>
      <c r="S57" s="31">
        <f>SUM(S47:S55)</f>
        <v>14676923.076923076</v>
      </c>
    </row>
    <row r="58" spans="2:25" x14ac:dyDescent="0.2">
      <c r="H58" s="10"/>
      <c r="I58" s="10"/>
      <c r="L58" s="10"/>
      <c r="O58" s="10"/>
      <c r="Q58" s="10"/>
    </row>
    <row r="59" spans="2:25" x14ac:dyDescent="0.2">
      <c r="U59" s="5" t="s">
        <v>43</v>
      </c>
      <c r="V59" s="5" t="s">
        <v>44</v>
      </c>
    </row>
    <row r="60" spans="2:25" x14ac:dyDescent="0.2">
      <c r="B60" s="20" t="s">
        <v>45</v>
      </c>
      <c r="C60" s="3" t="s">
        <v>46</v>
      </c>
      <c r="D60" s="2"/>
      <c r="E60" s="4">
        <f>E$7</f>
        <v>44179</v>
      </c>
      <c r="F60" s="4">
        <f t="shared" ref="F60:Q60" si="12">F$7</f>
        <v>44209</v>
      </c>
      <c r="G60" s="4">
        <f t="shared" si="12"/>
        <v>44237</v>
      </c>
      <c r="H60" s="4">
        <f t="shared" si="12"/>
        <v>44268</v>
      </c>
      <c r="I60" s="4">
        <f t="shared" si="12"/>
        <v>44299</v>
      </c>
      <c r="J60" s="4">
        <f t="shared" si="12"/>
        <v>44329</v>
      </c>
      <c r="K60" s="4">
        <f t="shared" si="12"/>
        <v>44360</v>
      </c>
      <c r="L60" s="4">
        <f t="shared" si="12"/>
        <v>44391</v>
      </c>
      <c r="M60" s="4">
        <f t="shared" si="12"/>
        <v>44421</v>
      </c>
      <c r="N60" s="4">
        <f t="shared" si="12"/>
        <v>44452</v>
      </c>
      <c r="O60" s="4">
        <f t="shared" si="12"/>
        <v>44482</v>
      </c>
      <c r="P60" s="4">
        <f t="shared" si="12"/>
        <v>44513</v>
      </c>
      <c r="Q60" s="4">
        <f t="shared" si="12"/>
        <v>44544</v>
      </c>
      <c r="S60" s="37" t="s">
        <v>47</v>
      </c>
      <c r="U60" s="5" t="s">
        <v>48</v>
      </c>
      <c r="V60" s="5" t="s">
        <v>48</v>
      </c>
    </row>
    <row r="61" spans="2:25" x14ac:dyDescent="0.2">
      <c r="B61" s="5" t="s">
        <v>3</v>
      </c>
      <c r="C61" s="21" t="s">
        <v>32</v>
      </c>
      <c r="D61" s="16" t="s">
        <v>4</v>
      </c>
      <c r="E61" s="10">
        <f t="shared" ref="E61:Q61" si="13">E8-E26+E47</f>
        <v>-795054.75</v>
      </c>
      <c r="F61" s="10">
        <f t="shared" si="13"/>
        <v>-788913</v>
      </c>
      <c r="G61" s="10">
        <f t="shared" si="13"/>
        <v>-782771.25</v>
      </c>
      <c r="H61" s="10">
        <f t="shared" si="13"/>
        <v>-776629.25</v>
      </c>
      <c r="I61" s="10">
        <f t="shared" si="13"/>
        <v>-770487.5</v>
      </c>
      <c r="J61" s="10">
        <f t="shared" si="13"/>
        <v>-764345.75</v>
      </c>
      <c r="K61" s="10">
        <f t="shared" si="13"/>
        <v>-758204</v>
      </c>
      <c r="L61" s="10">
        <f t="shared" si="13"/>
        <v>-752062.25</v>
      </c>
      <c r="M61" s="10">
        <f t="shared" si="13"/>
        <v>-745920.5</v>
      </c>
      <c r="N61" s="10">
        <f t="shared" si="13"/>
        <v>-739778.75</v>
      </c>
      <c r="O61" s="10">
        <f t="shared" si="13"/>
        <v>-733638</v>
      </c>
      <c r="P61" s="10">
        <f t="shared" si="13"/>
        <v>-727497</v>
      </c>
      <c r="Q61" s="10">
        <f t="shared" si="13"/>
        <v>-721355</v>
      </c>
      <c r="S61" s="31">
        <f t="shared" ref="S61:S77" si="14">SUM(E61:Q61)/13</f>
        <v>-758204.38461538462</v>
      </c>
      <c r="U61" s="5"/>
      <c r="V61" s="5"/>
    </row>
    <row r="62" spans="2:25" x14ac:dyDescent="0.2">
      <c r="B62" s="1" t="s">
        <v>33</v>
      </c>
      <c r="C62" s="6"/>
      <c r="D62" s="16" t="s">
        <v>34</v>
      </c>
      <c r="E62" s="10">
        <f t="shared" ref="E62:Q64" si="15">-E27</f>
        <v>-25840</v>
      </c>
      <c r="F62" s="10">
        <f t="shared" si="15"/>
        <v>-25650</v>
      </c>
      <c r="G62" s="10">
        <f t="shared" si="15"/>
        <v>-25460</v>
      </c>
      <c r="H62" s="10">
        <f t="shared" si="15"/>
        <v>-25270</v>
      </c>
      <c r="I62" s="10">
        <f t="shared" si="15"/>
        <v>-25080</v>
      </c>
      <c r="J62" s="10">
        <f t="shared" si="15"/>
        <v>-24890</v>
      </c>
      <c r="K62" s="10">
        <f t="shared" si="15"/>
        <v>-24700</v>
      </c>
      <c r="L62" s="10">
        <f t="shared" si="15"/>
        <v>-24510</v>
      </c>
      <c r="M62" s="10">
        <f t="shared" si="15"/>
        <v>-24320</v>
      </c>
      <c r="N62" s="10">
        <f t="shared" si="15"/>
        <v>-24130</v>
      </c>
      <c r="O62" s="10">
        <f t="shared" si="15"/>
        <v>-23940</v>
      </c>
      <c r="P62" s="10">
        <f t="shared" si="15"/>
        <v>-23750</v>
      </c>
      <c r="Q62" s="10">
        <f t="shared" si="15"/>
        <v>-23560</v>
      </c>
      <c r="S62" s="31">
        <f t="shared" si="14"/>
        <v>-24700</v>
      </c>
      <c r="U62" s="38"/>
      <c r="V62" s="39"/>
      <c r="Y62" s="40"/>
    </row>
    <row r="63" spans="2:25" x14ac:dyDescent="0.2">
      <c r="B63" s="5" t="s">
        <v>35</v>
      </c>
      <c r="C63" s="5"/>
      <c r="D63" s="16" t="s">
        <v>36</v>
      </c>
      <c r="E63" s="10">
        <f t="shared" si="15"/>
        <v>-6528</v>
      </c>
      <c r="F63" s="10">
        <f t="shared" si="15"/>
        <v>-6480</v>
      </c>
      <c r="G63" s="10">
        <f t="shared" si="15"/>
        <v>-6432</v>
      </c>
      <c r="H63" s="10">
        <f t="shared" si="15"/>
        <v>-6384</v>
      </c>
      <c r="I63" s="10">
        <f t="shared" si="15"/>
        <v>-6336</v>
      </c>
      <c r="J63" s="10">
        <f t="shared" si="15"/>
        <v>-6288</v>
      </c>
      <c r="K63" s="10">
        <f t="shared" si="15"/>
        <v>-6240</v>
      </c>
      <c r="L63" s="10">
        <f t="shared" si="15"/>
        <v>-6192</v>
      </c>
      <c r="M63" s="10">
        <f t="shared" si="15"/>
        <v>-6144</v>
      </c>
      <c r="N63" s="10">
        <f t="shared" si="15"/>
        <v>-6096</v>
      </c>
      <c r="O63" s="10">
        <f t="shared" si="15"/>
        <v>-6048</v>
      </c>
      <c r="P63" s="10">
        <f t="shared" si="15"/>
        <v>-6000</v>
      </c>
      <c r="Q63" s="10">
        <f t="shared" si="15"/>
        <v>-5952</v>
      </c>
      <c r="S63" s="31">
        <f t="shared" si="14"/>
        <v>-6240</v>
      </c>
      <c r="U63" s="38"/>
      <c r="V63" s="39"/>
      <c r="Y63" s="40"/>
    </row>
    <row r="64" spans="2:25" x14ac:dyDescent="0.2">
      <c r="B64" s="7" t="s">
        <v>37</v>
      </c>
      <c r="C64" s="23"/>
      <c r="D64" s="11" t="s">
        <v>38</v>
      </c>
      <c r="E64" s="10">
        <f>-E29</f>
        <v>-37791</v>
      </c>
      <c r="F64" s="10">
        <f t="shared" si="15"/>
        <v>-37468</v>
      </c>
      <c r="G64" s="10">
        <f t="shared" si="15"/>
        <v>-37145</v>
      </c>
      <c r="H64" s="10">
        <f t="shared" si="15"/>
        <v>-36822</v>
      </c>
      <c r="I64" s="10">
        <f t="shared" si="15"/>
        <v>-36499</v>
      </c>
      <c r="J64" s="10">
        <f t="shared" si="15"/>
        <v>-36176</v>
      </c>
      <c r="K64" s="10">
        <f t="shared" si="15"/>
        <v>-35853</v>
      </c>
      <c r="L64" s="10">
        <f t="shared" si="15"/>
        <v>-35530</v>
      </c>
      <c r="M64" s="10">
        <f t="shared" si="15"/>
        <v>-35207</v>
      </c>
      <c r="N64" s="10">
        <f t="shared" si="15"/>
        <v>-34884</v>
      </c>
      <c r="O64" s="10">
        <f t="shared" si="15"/>
        <v>-34561</v>
      </c>
      <c r="P64" s="10">
        <f t="shared" si="15"/>
        <v>-34238</v>
      </c>
      <c r="Q64" s="10">
        <f t="shared" si="15"/>
        <v>-33915</v>
      </c>
      <c r="S64" s="31">
        <f t="shared" si="14"/>
        <v>-35853</v>
      </c>
      <c r="U64" s="38"/>
      <c r="V64" s="39"/>
      <c r="Y64" s="40"/>
    </row>
    <row r="65" spans="2:25" x14ac:dyDescent="0.2">
      <c r="B65" s="1" t="s">
        <v>5</v>
      </c>
      <c r="C65" s="6">
        <v>5.9299999999999999E-2</v>
      </c>
      <c r="D65" s="11" t="s">
        <v>6</v>
      </c>
      <c r="E65" s="10">
        <f t="shared" ref="E65:Q70" si="16">+E9-E30+E48</f>
        <v>8998008</v>
      </c>
      <c r="F65" s="10">
        <f t="shared" si="16"/>
        <v>8998103</v>
      </c>
      <c r="G65" s="10">
        <f t="shared" si="16"/>
        <v>8998198</v>
      </c>
      <c r="H65" s="10">
        <f t="shared" si="16"/>
        <v>8998293</v>
      </c>
      <c r="I65" s="10">
        <f t="shared" si="16"/>
        <v>7498387</v>
      </c>
      <c r="J65" s="10">
        <f t="shared" si="16"/>
        <v>7498482</v>
      </c>
      <c r="K65" s="10">
        <f t="shared" si="16"/>
        <v>7498577</v>
      </c>
      <c r="L65" s="10">
        <f t="shared" si="16"/>
        <v>7498672</v>
      </c>
      <c r="M65" s="10">
        <f t="shared" si="16"/>
        <v>7498767</v>
      </c>
      <c r="N65" s="10">
        <f t="shared" si="16"/>
        <v>7498862</v>
      </c>
      <c r="O65" s="10">
        <f t="shared" si="16"/>
        <v>5998925</v>
      </c>
      <c r="P65" s="10">
        <f t="shared" si="16"/>
        <v>5998988</v>
      </c>
      <c r="Q65" s="10">
        <f t="shared" si="16"/>
        <v>5999051</v>
      </c>
      <c r="S65" s="31">
        <f t="shared" si="14"/>
        <v>7613947.153846154</v>
      </c>
      <c r="U65" s="38"/>
      <c r="V65" s="39"/>
      <c r="Y65" s="40"/>
    </row>
    <row r="66" spans="2:25" x14ac:dyDescent="0.2">
      <c r="B66" s="1" t="s">
        <v>7</v>
      </c>
      <c r="C66" s="6">
        <v>5.6800000000000003E-2</v>
      </c>
      <c r="D66" s="11" t="s">
        <v>8</v>
      </c>
      <c r="E66" s="10">
        <f t="shared" si="16"/>
        <v>17394155</v>
      </c>
      <c r="F66" s="10">
        <f t="shared" si="16"/>
        <v>17394322</v>
      </c>
      <c r="G66" s="10">
        <f t="shared" si="16"/>
        <v>17394489</v>
      </c>
      <c r="H66" s="10">
        <f t="shared" si="16"/>
        <v>17394656</v>
      </c>
      <c r="I66" s="10">
        <f t="shared" si="16"/>
        <v>17394823</v>
      </c>
      <c r="J66" s="10">
        <f t="shared" si="16"/>
        <v>17394990</v>
      </c>
      <c r="K66" s="10">
        <f t="shared" si="16"/>
        <v>14495129</v>
      </c>
      <c r="L66" s="10">
        <f t="shared" si="16"/>
        <v>14495268</v>
      </c>
      <c r="M66" s="10">
        <f t="shared" si="16"/>
        <v>14495407</v>
      </c>
      <c r="N66" s="10">
        <f t="shared" si="16"/>
        <v>14495546</v>
      </c>
      <c r="O66" s="10">
        <f t="shared" si="16"/>
        <v>14495685</v>
      </c>
      <c r="P66" s="10">
        <f t="shared" si="16"/>
        <v>14495825</v>
      </c>
      <c r="Q66" s="10">
        <f t="shared" si="16"/>
        <v>14495964</v>
      </c>
      <c r="R66" s="34"/>
      <c r="S66" s="31">
        <f t="shared" si="14"/>
        <v>15833558.384615384</v>
      </c>
      <c r="T66" s="34"/>
      <c r="U66" s="38"/>
      <c r="V66" s="41"/>
      <c r="W66" s="35"/>
      <c r="X66" s="35"/>
      <c r="Y66" s="42"/>
    </row>
    <row r="67" spans="2:25" x14ac:dyDescent="0.2">
      <c r="B67" s="1" t="s">
        <v>9</v>
      </c>
      <c r="C67" s="6">
        <v>6.4299999999999996E-2</v>
      </c>
      <c r="D67" s="11" t="s">
        <v>10</v>
      </c>
      <c r="E67" s="10">
        <f t="shared" si="16"/>
        <v>5596235</v>
      </c>
      <c r="F67" s="10">
        <f t="shared" si="16"/>
        <v>5596317</v>
      </c>
      <c r="G67" s="10">
        <f t="shared" si="16"/>
        <v>5596398</v>
      </c>
      <c r="H67" s="10">
        <f t="shared" si="16"/>
        <v>5596480</v>
      </c>
      <c r="I67" s="10">
        <f t="shared" si="16"/>
        <v>5596562</v>
      </c>
      <c r="J67" s="10">
        <f t="shared" si="16"/>
        <v>4896634</v>
      </c>
      <c r="K67" s="10">
        <f t="shared" si="16"/>
        <v>4896705</v>
      </c>
      <c r="L67" s="10">
        <f t="shared" si="16"/>
        <v>4896777</v>
      </c>
      <c r="M67" s="10">
        <f t="shared" si="16"/>
        <v>4896849</v>
      </c>
      <c r="N67" s="10">
        <f t="shared" si="16"/>
        <v>4896921</v>
      </c>
      <c r="O67" s="10">
        <f t="shared" si="16"/>
        <v>4896992</v>
      </c>
      <c r="P67" s="10">
        <f t="shared" si="16"/>
        <v>4897064</v>
      </c>
      <c r="Q67" s="10">
        <f t="shared" si="16"/>
        <v>4897135</v>
      </c>
      <c r="R67" s="34"/>
      <c r="S67" s="31">
        <f t="shared" si="14"/>
        <v>5165928.384615385</v>
      </c>
      <c r="T67" s="34"/>
      <c r="U67" s="38"/>
      <c r="V67" s="41"/>
      <c r="W67" s="35"/>
      <c r="X67" s="35"/>
      <c r="Y67" s="42"/>
    </row>
    <row r="68" spans="2:25" s="45" customFormat="1" x14ac:dyDescent="0.2">
      <c r="B68" s="43" t="s">
        <v>11</v>
      </c>
      <c r="C68" s="25">
        <v>3.73E-2</v>
      </c>
      <c r="D68" s="44" t="s">
        <v>12</v>
      </c>
      <c r="E68" s="45">
        <f t="shared" si="16"/>
        <v>15976665</v>
      </c>
      <c r="F68" s="45">
        <f t="shared" si="16"/>
        <v>15977105</v>
      </c>
      <c r="G68" s="45">
        <f t="shared" si="16"/>
        <v>15977546</v>
      </c>
      <c r="H68" s="45">
        <f t="shared" si="16"/>
        <v>15977986</v>
      </c>
      <c r="I68" s="45">
        <f t="shared" si="16"/>
        <v>15978426</v>
      </c>
      <c r="J68" s="45">
        <f t="shared" si="16"/>
        <v>15978866</v>
      </c>
      <c r="K68" s="45">
        <f t="shared" si="16"/>
        <v>15979307</v>
      </c>
      <c r="L68" s="45">
        <f t="shared" si="16"/>
        <v>15979747</v>
      </c>
      <c r="M68" s="45">
        <f t="shared" si="16"/>
        <v>15980187</v>
      </c>
      <c r="N68" s="45">
        <f t="shared" si="16"/>
        <v>15980627</v>
      </c>
      <c r="O68" s="45">
        <f t="shared" si="16"/>
        <v>15981068</v>
      </c>
      <c r="P68" s="45">
        <f t="shared" si="16"/>
        <v>15981508</v>
      </c>
      <c r="Q68" s="45">
        <f t="shared" si="16"/>
        <v>13981893</v>
      </c>
      <c r="R68" s="43"/>
      <c r="S68" s="46">
        <f t="shared" si="14"/>
        <v>15825456.23076923</v>
      </c>
      <c r="T68" s="43"/>
      <c r="U68" s="47"/>
      <c r="V68" s="43"/>
      <c r="W68" s="43"/>
      <c r="X68" s="43"/>
      <c r="Y68" s="48"/>
    </row>
    <row r="69" spans="2:25" s="45" customFormat="1" x14ac:dyDescent="0.2">
      <c r="B69" s="43" t="s">
        <v>13</v>
      </c>
      <c r="C69" s="23">
        <v>3.8800000000000001E-2</v>
      </c>
      <c r="D69" s="44" t="s">
        <v>14</v>
      </c>
      <c r="E69" s="45">
        <f t="shared" si="16"/>
        <v>44927820</v>
      </c>
      <c r="F69" s="45">
        <f t="shared" si="16"/>
        <v>44929208</v>
      </c>
      <c r="G69" s="45">
        <f t="shared" si="16"/>
        <v>44930596</v>
      </c>
      <c r="H69" s="45">
        <f t="shared" si="16"/>
        <v>44931984</v>
      </c>
      <c r="I69" s="45">
        <f t="shared" si="16"/>
        <v>44933372</v>
      </c>
      <c r="J69" s="45">
        <f t="shared" si="16"/>
        <v>39934606</v>
      </c>
      <c r="K69" s="45">
        <f t="shared" si="16"/>
        <v>39935840</v>
      </c>
      <c r="L69" s="45">
        <f t="shared" si="16"/>
        <v>39937074</v>
      </c>
      <c r="M69" s="45">
        <f t="shared" si="16"/>
        <v>39938308</v>
      </c>
      <c r="N69" s="45">
        <f t="shared" si="16"/>
        <v>39939542</v>
      </c>
      <c r="O69" s="45">
        <f t="shared" si="16"/>
        <v>39940775</v>
      </c>
      <c r="P69" s="45">
        <f t="shared" si="16"/>
        <v>39942009</v>
      </c>
      <c r="Q69" s="45">
        <f t="shared" si="16"/>
        <v>39943243</v>
      </c>
      <c r="R69" s="43"/>
      <c r="S69" s="46">
        <f t="shared" si="14"/>
        <v>41858798.230769232</v>
      </c>
      <c r="T69" s="43"/>
      <c r="U69" s="47"/>
      <c r="V69" s="43"/>
      <c r="W69" s="43"/>
      <c r="X69" s="43"/>
      <c r="Y69" s="48"/>
    </row>
    <row r="70" spans="2:25" s="45" customFormat="1" x14ac:dyDescent="0.2">
      <c r="B70" s="43" t="s">
        <v>15</v>
      </c>
      <c r="C70" s="6">
        <v>3.2500000000000001E-2</v>
      </c>
      <c r="D70" s="44" t="s">
        <v>16</v>
      </c>
      <c r="E70" s="45">
        <f t="shared" si="16"/>
        <v>69903977</v>
      </c>
      <c r="F70" s="45">
        <f t="shared" si="16"/>
        <v>69905216</v>
      </c>
      <c r="G70" s="45">
        <f t="shared" si="16"/>
        <v>69906455</v>
      </c>
      <c r="H70" s="45">
        <f t="shared" si="16"/>
        <v>69907694</v>
      </c>
      <c r="I70" s="45">
        <f t="shared" si="16"/>
        <v>69908933</v>
      </c>
      <c r="J70" s="45">
        <f t="shared" si="16"/>
        <v>69910172</v>
      </c>
      <c r="K70" s="45">
        <f t="shared" si="16"/>
        <v>69911411</v>
      </c>
      <c r="L70" s="45">
        <f t="shared" si="16"/>
        <v>69912650</v>
      </c>
      <c r="M70" s="45">
        <f t="shared" si="16"/>
        <v>69913889</v>
      </c>
      <c r="N70" s="45">
        <f t="shared" si="16"/>
        <v>69915128</v>
      </c>
      <c r="O70" s="45">
        <f t="shared" si="16"/>
        <v>69916367</v>
      </c>
      <c r="P70" s="45">
        <f t="shared" si="16"/>
        <v>69917606</v>
      </c>
      <c r="Q70" s="45">
        <f t="shared" si="16"/>
        <v>69918845</v>
      </c>
      <c r="R70" s="43"/>
      <c r="S70" s="46">
        <f t="shared" si="14"/>
        <v>69911411</v>
      </c>
      <c r="T70" s="43"/>
      <c r="U70" s="47"/>
      <c r="V70" s="43"/>
      <c r="W70" s="43"/>
      <c r="X70" s="43"/>
      <c r="Y70" s="48"/>
    </row>
    <row r="71" spans="2:25" s="45" customFormat="1" x14ac:dyDescent="0.2">
      <c r="B71" s="43" t="s">
        <v>17</v>
      </c>
      <c r="C71" s="6">
        <v>3.4799999999999998E-2</v>
      </c>
      <c r="D71" s="44" t="s">
        <v>18</v>
      </c>
      <c r="E71" s="45">
        <f t="shared" ref="E71:Q77" si="17">+E15-E36</f>
        <v>49917167</v>
      </c>
      <c r="F71" s="45">
        <f t="shared" si="17"/>
        <v>49917701</v>
      </c>
      <c r="G71" s="45">
        <f t="shared" si="17"/>
        <v>49918235</v>
      </c>
      <c r="H71" s="45">
        <f t="shared" si="17"/>
        <v>49918770</v>
      </c>
      <c r="I71" s="45">
        <f t="shared" si="17"/>
        <v>49919304</v>
      </c>
      <c r="J71" s="45">
        <f t="shared" si="17"/>
        <v>49919839</v>
      </c>
      <c r="K71" s="45">
        <f t="shared" si="17"/>
        <v>49920373</v>
      </c>
      <c r="L71" s="45">
        <f t="shared" si="17"/>
        <v>49920907</v>
      </c>
      <c r="M71" s="45">
        <f t="shared" si="17"/>
        <v>49921441</v>
      </c>
      <c r="N71" s="45">
        <f t="shared" si="17"/>
        <v>49921975</v>
      </c>
      <c r="O71" s="45">
        <f t="shared" si="17"/>
        <v>49922511</v>
      </c>
      <c r="P71" s="45">
        <f t="shared" si="17"/>
        <v>49923045</v>
      </c>
      <c r="Q71" s="45">
        <f t="shared" si="17"/>
        <v>49923579</v>
      </c>
      <c r="R71" s="43"/>
      <c r="S71" s="46">
        <f t="shared" si="14"/>
        <v>49920372.846153848</v>
      </c>
      <c r="T71" s="43"/>
      <c r="U71" s="47"/>
      <c r="V71" s="43"/>
      <c r="W71" s="43"/>
      <c r="X71" s="43"/>
      <c r="Y71" s="48"/>
    </row>
    <row r="72" spans="2:25" s="45" customFormat="1" x14ac:dyDescent="0.2">
      <c r="B72" s="43" t="s">
        <v>19</v>
      </c>
      <c r="C72" s="6">
        <v>3.5799999999999998E-2</v>
      </c>
      <c r="D72" s="44" t="s">
        <v>20</v>
      </c>
      <c r="E72" s="45">
        <f t="shared" si="17"/>
        <v>49917637</v>
      </c>
      <c r="F72" s="45">
        <f t="shared" si="17"/>
        <v>49918144</v>
      </c>
      <c r="G72" s="45">
        <f t="shared" si="17"/>
        <v>49918651</v>
      </c>
      <c r="H72" s="45">
        <f t="shared" si="17"/>
        <v>49919158</v>
      </c>
      <c r="I72" s="45">
        <f t="shared" si="17"/>
        <v>49919665</v>
      </c>
      <c r="J72" s="45">
        <f t="shared" si="17"/>
        <v>49920171</v>
      </c>
      <c r="K72" s="45">
        <f t="shared" si="17"/>
        <v>49920678</v>
      </c>
      <c r="L72" s="45">
        <f t="shared" si="17"/>
        <v>49921185</v>
      </c>
      <c r="M72" s="45">
        <f t="shared" si="17"/>
        <v>49921692</v>
      </c>
      <c r="N72" s="45">
        <f t="shared" si="17"/>
        <v>49922199</v>
      </c>
      <c r="O72" s="45">
        <f t="shared" si="17"/>
        <v>49922706</v>
      </c>
      <c r="P72" s="45">
        <f t="shared" si="17"/>
        <v>49923213</v>
      </c>
      <c r="Q72" s="45">
        <f t="shared" si="17"/>
        <v>49923720</v>
      </c>
      <c r="R72" s="43"/>
      <c r="S72" s="46">
        <f t="shared" si="14"/>
        <v>49920678.384615384</v>
      </c>
      <c r="T72" s="43"/>
      <c r="U72" s="47"/>
      <c r="V72" s="43"/>
      <c r="W72" s="43"/>
      <c r="X72" s="43"/>
      <c r="Y72" s="48"/>
    </row>
    <row r="73" spans="2:25" s="45" customFormat="1" x14ac:dyDescent="0.2">
      <c r="B73" s="43" t="s">
        <v>21</v>
      </c>
      <c r="C73" s="6">
        <v>3.9800000000000002E-2</v>
      </c>
      <c r="D73" s="44" t="s">
        <v>22</v>
      </c>
      <c r="E73" s="45">
        <f t="shared" si="17"/>
        <v>99846483</v>
      </c>
      <c r="F73" s="45">
        <f t="shared" si="17"/>
        <v>99847386</v>
      </c>
      <c r="G73" s="45">
        <f t="shared" si="17"/>
        <v>99848289</v>
      </c>
      <c r="H73" s="45">
        <f t="shared" si="17"/>
        <v>99849192</v>
      </c>
      <c r="I73" s="45">
        <f t="shared" si="17"/>
        <v>99850095</v>
      </c>
      <c r="J73" s="45">
        <f t="shared" si="17"/>
        <v>99850998</v>
      </c>
      <c r="K73" s="45">
        <f t="shared" si="17"/>
        <v>99851901</v>
      </c>
      <c r="L73" s="45">
        <f t="shared" si="17"/>
        <v>99852804</v>
      </c>
      <c r="M73" s="45">
        <f t="shared" si="17"/>
        <v>99853707</v>
      </c>
      <c r="N73" s="45">
        <f t="shared" si="17"/>
        <v>99854610</v>
      </c>
      <c r="O73" s="45">
        <f t="shared" si="17"/>
        <v>99855513</v>
      </c>
      <c r="P73" s="45">
        <f t="shared" si="17"/>
        <v>99856416</v>
      </c>
      <c r="Q73" s="45">
        <f t="shared" si="17"/>
        <v>99857319</v>
      </c>
      <c r="R73" s="43"/>
      <c r="S73" s="46">
        <f t="shared" si="14"/>
        <v>99851901</v>
      </c>
      <c r="T73" s="43"/>
      <c r="U73" s="47"/>
      <c r="V73" s="43"/>
      <c r="W73" s="43"/>
      <c r="X73" s="43"/>
      <c r="Y73" s="48"/>
    </row>
    <row r="74" spans="2:25" s="45" customFormat="1" x14ac:dyDescent="0.2">
      <c r="B74" s="43" t="s">
        <v>23</v>
      </c>
      <c r="C74" s="6">
        <v>2.98E-2</v>
      </c>
      <c r="D74" s="44" t="s">
        <v>24</v>
      </c>
      <c r="E74" s="45">
        <f t="shared" si="17"/>
        <v>69850132</v>
      </c>
      <c r="F74" s="45">
        <f t="shared" si="17"/>
        <v>69851447</v>
      </c>
      <c r="G74" s="45">
        <f t="shared" si="17"/>
        <v>69852762</v>
      </c>
      <c r="H74" s="45">
        <f t="shared" si="17"/>
        <v>69854076</v>
      </c>
      <c r="I74" s="45">
        <f t="shared" si="17"/>
        <v>69855391</v>
      </c>
      <c r="J74" s="45">
        <f t="shared" si="17"/>
        <v>69856706</v>
      </c>
      <c r="K74" s="45">
        <f t="shared" si="17"/>
        <v>69858020</v>
      </c>
      <c r="L74" s="45">
        <f t="shared" si="17"/>
        <v>69859335</v>
      </c>
      <c r="M74" s="45">
        <f t="shared" si="17"/>
        <v>69860650</v>
      </c>
      <c r="N74" s="45">
        <f t="shared" si="17"/>
        <v>69861965</v>
      </c>
      <c r="O74" s="45">
        <f t="shared" si="17"/>
        <v>69863279</v>
      </c>
      <c r="P74" s="45">
        <f t="shared" si="17"/>
        <v>69864593</v>
      </c>
      <c r="Q74" s="45">
        <f t="shared" si="17"/>
        <v>69865908</v>
      </c>
      <c r="R74" s="43"/>
      <c r="S74" s="46">
        <f t="shared" si="14"/>
        <v>69858020.307692304</v>
      </c>
      <c r="T74" s="43"/>
      <c r="U74" s="47"/>
      <c r="V74" s="43"/>
      <c r="W74" s="43"/>
      <c r="X74" s="43"/>
      <c r="Y74" s="48"/>
    </row>
    <row r="75" spans="2:25" s="45" customFormat="1" x14ac:dyDescent="0.2">
      <c r="B75" s="43" t="s">
        <v>25</v>
      </c>
      <c r="C75" s="6">
        <v>0.03</v>
      </c>
      <c r="D75" s="44" t="s">
        <v>26</v>
      </c>
      <c r="E75" s="45">
        <f t="shared" si="17"/>
        <v>49911193</v>
      </c>
      <c r="F75" s="45">
        <f t="shared" si="17"/>
        <v>49911927</v>
      </c>
      <c r="G75" s="45">
        <f t="shared" si="17"/>
        <v>49912661</v>
      </c>
      <c r="H75" s="45">
        <f t="shared" si="17"/>
        <v>49913395</v>
      </c>
      <c r="I75" s="45">
        <f t="shared" si="17"/>
        <v>49914129</v>
      </c>
      <c r="J75" s="45">
        <f t="shared" si="17"/>
        <v>49914863</v>
      </c>
      <c r="K75" s="45">
        <f t="shared" si="17"/>
        <v>49915597</v>
      </c>
      <c r="L75" s="45">
        <f t="shared" si="17"/>
        <v>49916331</v>
      </c>
      <c r="M75" s="45">
        <f t="shared" si="17"/>
        <v>49917065</v>
      </c>
      <c r="N75" s="45">
        <f t="shared" si="17"/>
        <v>49917799</v>
      </c>
      <c r="O75" s="45">
        <f t="shared" si="17"/>
        <v>49918533</v>
      </c>
      <c r="P75" s="45">
        <f t="shared" si="17"/>
        <v>49919267</v>
      </c>
      <c r="Q75" s="45">
        <f t="shared" si="17"/>
        <v>49920001</v>
      </c>
      <c r="R75" s="43"/>
      <c r="S75" s="46">
        <f t="shared" si="14"/>
        <v>49915597</v>
      </c>
      <c r="T75" s="43"/>
      <c r="U75" s="47"/>
      <c r="V75" s="43"/>
      <c r="W75" s="43"/>
      <c r="X75" s="43"/>
      <c r="Y75" s="48"/>
    </row>
    <row r="76" spans="2:25" s="45" customFormat="1" x14ac:dyDescent="0.2">
      <c r="B76" s="43" t="s">
        <v>27</v>
      </c>
      <c r="C76" s="6">
        <v>2.9600000000000001E-2</v>
      </c>
      <c r="D76" s="44" t="s">
        <v>28</v>
      </c>
      <c r="E76" s="45">
        <f t="shared" si="17"/>
        <v>39929363</v>
      </c>
      <c r="F76" s="45">
        <f t="shared" si="17"/>
        <v>39929942</v>
      </c>
      <c r="G76" s="45">
        <f t="shared" si="17"/>
        <v>39930521</v>
      </c>
      <c r="H76" s="45">
        <f t="shared" si="17"/>
        <v>39931100</v>
      </c>
      <c r="I76" s="45">
        <f t="shared" si="17"/>
        <v>39931679</v>
      </c>
      <c r="J76" s="45">
        <f t="shared" si="17"/>
        <v>39932258</v>
      </c>
      <c r="K76" s="45">
        <f t="shared" si="17"/>
        <v>39932837</v>
      </c>
      <c r="L76" s="45">
        <f t="shared" si="17"/>
        <v>39933416</v>
      </c>
      <c r="M76" s="45">
        <f t="shared" si="17"/>
        <v>39933995</v>
      </c>
      <c r="N76" s="45">
        <f t="shared" si="17"/>
        <v>39934574</v>
      </c>
      <c r="O76" s="45">
        <f t="shared" si="17"/>
        <v>39935153</v>
      </c>
      <c r="P76" s="45">
        <f t="shared" si="17"/>
        <v>39935732</v>
      </c>
      <c r="Q76" s="45">
        <f t="shared" si="17"/>
        <v>39936311</v>
      </c>
      <c r="R76" s="43"/>
      <c r="S76" s="46">
        <f t="shared" si="14"/>
        <v>39932837</v>
      </c>
      <c r="T76" s="43"/>
      <c r="U76" s="47"/>
      <c r="V76" s="43"/>
      <c r="W76" s="43"/>
      <c r="X76" s="43"/>
      <c r="Y76" s="48"/>
    </row>
    <row r="77" spans="2:25" s="45" customFormat="1" x14ac:dyDescent="0.2">
      <c r="B77" s="43" t="s">
        <v>29</v>
      </c>
      <c r="C77" s="6">
        <v>2.4899999999999999E-2</v>
      </c>
      <c r="D77" s="44" t="s">
        <v>30</v>
      </c>
      <c r="E77" s="45">
        <f t="shared" si="17"/>
        <v>0</v>
      </c>
      <c r="F77" s="45">
        <f t="shared" si="17"/>
        <v>0</v>
      </c>
      <c r="G77" s="45">
        <f t="shared" si="17"/>
        <v>0</v>
      </c>
      <c r="H77" s="45">
        <f t="shared" si="17"/>
        <v>0</v>
      </c>
      <c r="I77" s="45">
        <f t="shared" si="17"/>
        <v>0</v>
      </c>
      <c r="J77" s="45">
        <f t="shared" si="17"/>
        <v>0</v>
      </c>
      <c r="K77" s="45">
        <f t="shared" si="17"/>
        <v>0</v>
      </c>
      <c r="L77" s="45">
        <f t="shared" si="17"/>
        <v>0</v>
      </c>
      <c r="M77" s="45">
        <f t="shared" si="17"/>
        <v>0</v>
      </c>
      <c r="N77" s="45">
        <f t="shared" si="17"/>
        <v>0</v>
      </c>
      <c r="O77" s="45">
        <f t="shared" si="17"/>
        <v>0</v>
      </c>
      <c r="P77" s="45">
        <f t="shared" si="17"/>
        <v>0</v>
      </c>
      <c r="Q77" s="45">
        <f t="shared" si="17"/>
        <v>49887625</v>
      </c>
      <c r="R77" s="43"/>
      <c r="S77" s="46">
        <f t="shared" si="14"/>
        <v>3837509.6153846155</v>
      </c>
      <c r="T77" s="43"/>
      <c r="U77" s="47"/>
      <c r="V77" s="43"/>
      <c r="W77" s="43"/>
      <c r="X77" s="43"/>
      <c r="Y77" s="48"/>
    </row>
    <row r="78" spans="2:25" x14ac:dyDescent="0.2">
      <c r="C78" s="6"/>
      <c r="D78" s="11"/>
      <c r="E78" s="31"/>
      <c r="F78" s="31"/>
      <c r="G78" s="31"/>
      <c r="H78" s="31"/>
      <c r="I78" s="31"/>
      <c r="J78" s="31"/>
      <c r="K78" s="31"/>
      <c r="L78" s="31"/>
      <c r="M78" s="31"/>
      <c r="N78" s="10"/>
      <c r="O78" s="10"/>
      <c r="P78" s="10"/>
      <c r="Q78" s="10"/>
      <c r="S78" s="31"/>
      <c r="U78" s="38"/>
      <c r="V78" s="49"/>
      <c r="Y78" s="40"/>
    </row>
    <row r="79" spans="2:25" x14ac:dyDescent="0.2">
      <c r="C79" s="6"/>
      <c r="D79" s="11"/>
      <c r="E79" s="31"/>
      <c r="F79" s="31"/>
      <c r="G79" s="31"/>
      <c r="H79" s="31"/>
      <c r="I79" s="31"/>
      <c r="J79" s="31"/>
      <c r="K79" s="31"/>
      <c r="L79" s="31"/>
      <c r="M79" s="31"/>
      <c r="N79" s="10"/>
      <c r="O79" s="10"/>
      <c r="P79" s="10"/>
      <c r="Q79" s="10"/>
      <c r="S79" s="31"/>
      <c r="U79" s="50"/>
      <c r="V79" s="49"/>
      <c r="Y79" s="40"/>
    </row>
    <row r="80" spans="2:25" ht="13.5" thickBot="1" x14ac:dyDescent="0.25">
      <c r="C80" s="6"/>
      <c r="D80" s="11"/>
      <c r="E80" s="31"/>
      <c r="F80" s="31"/>
      <c r="G80" s="31"/>
      <c r="H80" s="31"/>
      <c r="I80" s="31"/>
      <c r="J80" s="31"/>
      <c r="K80" s="31"/>
      <c r="L80" s="31"/>
      <c r="M80" s="31"/>
      <c r="N80" s="10"/>
      <c r="O80" s="10"/>
      <c r="P80" s="10"/>
      <c r="Q80" s="10"/>
      <c r="S80" s="31"/>
      <c r="U80" s="50"/>
      <c r="V80" s="49"/>
      <c r="Y80" s="40"/>
    </row>
    <row r="81" spans="1:25" ht="13.5" thickBot="1" x14ac:dyDescent="0.25">
      <c r="E81" s="19">
        <f>SUM(E61:E80)</f>
        <v>521303621.25</v>
      </c>
      <c r="F81" s="19">
        <f t="shared" ref="F81:P81" si="18">SUM(F61:F80)</f>
        <v>521318307</v>
      </c>
      <c r="G81" s="19">
        <f t="shared" si="18"/>
        <v>521332992.75</v>
      </c>
      <c r="H81" s="19">
        <f t="shared" si="18"/>
        <v>521347678.75</v>
      </c>
      <c r="I81" s="19">
        <f t="shared" si="18"/>
        <v>519862363.5</v>
      </c>
      <c r="J81" s="19">
        <f t="shared" si="18"/>
        <v>514176885.25</v>
      </c>
      <c r="K81" s="19">
        <f t="shared" si="18"/>
        <v>511291378</v>
      </c>
      <c r="L81" s="19">
        <f t="shared" si="18"/>
        <v>511305871.75</v>
      </c>
      <c r="M81" s="19">
        <f t="shared" si="18"/>
        <v>511320365.5</v>
      </c>
      <c r="N81" s="19">
        <f t="shared" si="18"/>
        <v>511334859.25</v>
      </c>
      <c r="O81" s="19">
        <f t="shared" si="18"/>
        <v>509849320</v>
      </c>
      <c r="P81" s="19">
        <f t="shared" si="18"/>
        <v>509863781</v>
      </c>
      <c r="Q81" s="51">
        <f>SUM(Q61:Q80)</f>
        <v>557765812</v>
      </c>
      <c r="S81" s="52">
        <f>SUM(E81:Q81)/13</f>
        <v>518621018.15384614</v>
      </c>
      <c r="U81" s="53">
        <f>S160/Q81</f>
        <v>3.3497432521016543E-2</v>
      </c>
      <c r="V81" s="53">
        <f>S160/S81</f>
        <v>3.6025772184299656E-2</v>
      </c>
      <c r="Y81" s="54"/>
    </row>
    <row r="82" spans="1:25" x14ac:dyDescent="0.2">
      <c r="A82" s="1" t="s">
        <v>49</v>
      </c>
      <c r="E82" s="10">
        <f t="shared" ref="E82:S82" si="19">E22-E43+E57-E81</f>
        <v>0</v>
      </c>
      <c r="F82" s="10">
        <f t="shared" si="19"/>
        <v>0</v>
      </c>
      <c r="G82" s="10">
        <f t="shared" si="19"/>
        <v>0</v>
      </c>
      <c r="H82" s="10">
        <f t="shared" si="19"/>
        <v>0</v>
      </c>
      <c r="I82" s="10">
        <f t="shared" si="19"/>
        <v>0</v>
      </c>
      <c r="J82" s="10">
        <f t="shared" si="19"/>
        <v>0</v>
      </c>
      <c r="K82" s="10">
        <f t="shared" si="19"/>
        <v>0</v>
      </c>
      <c r="L82" s="10">
        <f t="shared" si="19"/>
        <v>0</v>
      </c>
      <c r="M82" s="10">
        <f t="shared" si="19"/>
        <v>0</v>
      </c>
      <c r="N82" s="10">
        <f t="shared" si="19"/>
        <v>0</v>
      </c>
      <c r="O82" s="10">
        <f t="shared" si="19"/>
        <v>0</v>
      </c>
      <c r="P82" s="10">
        <f t="shared" si="19"/>
        <v>0</v>
      </c>
      <c r="Q82" s="10">
        <f t="shared" si="19"/>
        <v>0</v>
      </c>
      <c r="R82" s="10">
        <f t="shared" si="19"/>
        <v>0</v>
      </c>
      <c r="S82" s="10">
        <f t="shared" si="19"/>
        <v>0</v>
      </c>
    </row>
    <row r="83" spans="1:25" ht="13.5" customHeight="1" x14ac:dyDescent="0.2"/>
    <row r="85" spans="1:25" x14ac:dyDescent="0.2">
      <c r="B85" s="20" t="s">
        <v>50</v>
      </c>
      <c r="C85" s="3" t="s">
        <v>51</v>
      </c>
      <c r="D85" s="2"/>
      <c r="E85" s="4">
        <f>E$7</f>
        <v>44179</v>
      </c>
      <c r="F85" s="4">
        <f t="shared" ref="F85:Q85" si="20">F$7</f>
        <v>44209</v>
      </c>
      <c r="G85" s="4">
        <f t="shared" si="20"/>
        <v>44237</v>
      </c>
      <c r="H85" s="4">
        <f t="shared" si="20"/>
        <v>44268</v>
      </c>
      <c r="I85" s="4">
        <f t="shared" si="20"/>
        <v>44299</v>
      </c>
      <c r="J85" s="4">
        <f t="shared" si="20"/>
        <v>44329</v>
      </c>
      <c r="K85" s="4">
        <f t="shared" si="20"/>
        <v>44360</v>
      </c>
      <c r="L85" s="4">
        <f t="shared" si="20"/>
        <v>44391</v>
      </c>
      <c r="M85" s="4">
        <f t="shared" si="20"/>
        <v>44421</v>
      </c>
      <c r="N85" s="4">
        <f t="shared" si="20"/>
        <v>44452</v>
      </c>
      <c r="O85" s="4">
        <f t="shared" si="20"/>
        <v>44482</v>
      </c>
      <c r="P85" s="4">
        <f t="shared" si="20"/>
        <v>44513</v>
      </c>
      <c r="Q85" s="4">
        <f t="shared" si="20"/>
        <v>44544</v>
      </c>
    </row>
    <row r="86" spans="1:25" x14ac:dyDescent="0.2">
      <c r="B86" s="7" t="s">
        <v>52</v>
      </c>
      <c r="C86" s="55"/>
      <c r="D86" s="7" t="s">
        <v>53</v>
      </c>
      <c r="E86" s="56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S86" s="10">
        <f t="shared" ref="S86:S102" si="21">SUM(F86:Q86)</f>
        <v>0</v>
      </c>
    </row>
    <row r="87" spans="1:25" x14ac:dyDescent="0.2">
      <c r="B87" s="7" t="s">
        <v>54</v>
      </c>
      <c r="C87" s="55"/>
      <c r="D87" s="7" t="s">
        <v>55</v>
      </c>
      <c r="E87" s="56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S87" s="10">
        <f t="shared" si="21"/>
        <v>0</v>
      </c>
    </row>
    <row r="88" spans="1:25" x14ac:dyDescent="0.2">
      <c r="B88" s="5" t="s">
        <v>56</v>
      </c>
      <c r="C88" s="6">
        <v>8.2500000000000004E-2</v>
      </c>
      <c r="D88" s="16" t="s">
        <v>16</v>
      </c>
      <c r="E88" s="9"/>
      <c r="F88" s="9">
        <v>189583.33</v>
      </c>
      <c r="G88" s="9">
        <v>189583.33</v>
      </c>
      <c r="H88" s="9">
        <v>189583.33</v>
      </c>
      <c r="I88" s="9">
        <v>189583.33</v>
      </c>
      <c r="J88" s="9">
        <v>189583.33</v>
      </c>
      <c r="K88" s="9">
        <v>189583.33</v>
      </c>
      <c r="L88" s="9">
        <v>189583.33</v>
      </c>
      <c r="M88" s="9">
        <v>189583.33</v>
      </c>
      <c r="N88" s="9">
        <v>189583.33</v>
      </c>
      <c r="O88" s="9">
        <v>189583.33</v>
      </c>
      <c r="P88" s="9">
        <v>189583.33</v>
      </c>
      <c r="Q88" s="9">
        <v>189583.33</v>
      </c>
      <c r="R88" s="9"/>
      <c r="S88" s="15">
        <f t="shared" si="21"/>
        <v>2274999.9600000004</v>
      </c>
    </row>
    <row r="89" spans="1:25" x14ac:dyDescent="0.2">
      <c r="B89" s="24" t="s">
        <v>11</v>
      </c>
      <c r="C89" s="25">
        <v>3.73E-2</v>
      </c>
      <c r="D89" s="26" t="s">
        <v>12</v>
      </c>
      <c r="E89" s="33"/>
      <c r="F89" s="33">
        <v>49733.34</v>
      </c>
      <c r="G89" s="33">
        <v>49733.33</v>
      </c>
      <c r="H89" s="33">
        <v>49733.33</v>
      </c>
      <c r="I89" s="33">
        <v>49733.34</v>
      </c>
      <c r="J89" s="33">
        <v>49733.33</v>
      </c>
      <c r="K89" s="33">
        <v>49733.33</v>
      </c>
      <c r="L89" s="33">
        <v>49733.34</v>
      </c>
      <c r="M89" s="33">
        <v>49733.33</v>
      </c>
      <c r="N89" s="33">
        <v>49733.33</v>
      </c>
      <c r="O89" s="33">
        <v>49733.34</v>
      </c>
      <c r="P89" s="33">
        <v>49733.33</v>
      </c>
      <c r="Q89" s="33">
        <v>46624.99</v>
      </c>
      <c r="R89" s="33"/>
      <c r="S89" s="15">
        <f t="shared" si="21"/>
        <v>593691.65999999992</v>
      </c>
      <c r="T89" s="34"/>
      <c r="U89" s="34"/>
      <c r="V89" s="34"/>
      <c r="W89" s="35"/>
      <c r="X89" s="35"/>
      <c r="Y89" s="35"/>
    </row>
    <row r="90" spans="1:25" x14ac:dyDescent="0.2">
      <c r="A90" s="34"/>
      <c r="B90" s="24" t="s">
        <v>13</v>
      </c>
      <c r="C90" s="25">
        <v>3.8800000000000001E-2</v>
      </c>
      <c r="D90" s="26" t="s">
        <v>14</v>
      </c>
      <c r="E90" s="33"/>
      <c r="F90" s="33">
        <v>145500</v>
      </c>
      <c r="G90" s="33">
        <v>145500</v>
      </c>
      <c r="H90" s="33">
        <v>145500</v>
      </c>
      <c r="I90" s="33">
        <v>145500</v>
      </c>
      <c r="J90" s="33">
        <v>137416.67000000001</v>
      </c>
      <c r="K90" s="33">
        <v>129333.34</v>
      </c>
      <c r="L90" s="33">
        <v>129333.34</v>
      </c>
      <c r="M90" s="33">
        <v>129333.34</v>
      </c>
      <c r="N90" s="33">
        <v>129333.34</v>
      </c>
      <c r="O90" s="33">
        <v>129333.34</v>
      </c>
      <c r="P90" s="33">
        <v>129333.34</v>
      </c>
      <c r="Q90" s="33">
        <v>129333.34</v>
      </c>
      <c r="R90" s="33"/>
      <c r="S90" s="15">
        <f t="shared" si="21"/>
        <v>1624750.0500000003</v>
      </c>
      <c r="T90" s="34"/>
      <c r="U90" s="34"/>
      <c r="V90" s="34"/>
      <c r="W90" s="35"/>
      <c r="X90" s="35"/>
      <c r="Y90" s="35"/>
    </row>
    <row r="91" spans="1:25" x14ac:dyDescent="0.2">
      <c r="A91" s="34"/>
      <c r="B91" s="24" t="s">
        <v>57</v>
      </c>
      <c r="C91" s="6">
        <v>6.8500000000000005E-2</v>
      </c>
      <c r="D91" s="26" t="s">
        <v>24</v>
      </c>
      <c r="E91" s="33"/>
      <c r="F91" s="33">
        <v>173833.33</v>
      </c>
      <c r="G91" s="33">
        <v>173833.33</v>
      </c>
      <c r="H91" s="33">
        <v>173833.33</v>
      </c>
      <c r="I91" s="33">
        <v>173833.33</v>
      </c>
      <c r="J91" s="33">
        <v>173833.33</v>
      </c>
      <c r="K91" s="33">
        <v>173833.33</v>
      </c>
      <c r="L91" s="33">
        <v>173833.33</v>
      </c>
      <c r="M91" s="33">
        <v>173833.33</v>
      </c>
      <c r="N91" s="33">
        <v>173833.33</v>
      </c>
      <c r="O91" s="33">
        <v>173833.33</v>
      </c>
      <c r="P91" s="33">
        <v>173833.33</v>
      </c>
      <c r="Q91" s="33">
        <v>173833.33</v>
      </c>
      <c r="R91" s="34"/>
      <c r="S91" s="15">
        <f t="shared" ref="S91:S93" si="22">SUM(F91:Q91)</f>
        <v>2085999.9600000002</v>
      </c>
      <c r="T91" s="34"/>
      <c r="U91" s="57"/>
      <c r="V91" s="34"/>
      <c r="W91" s="35"/>
      <c r="X91" s="35"/>
      <c r="Y91" s="35"/>
    </row>
    <row r="92" spans="1:25" x14ac:dyDescent="0.2">
      <c r="A92" s="34"/>
      <c r="B92" s="5" t="s">
        <v>58</v>
      </c>
      <c r="C92" s="6">
        <v>7.8299999999999995E-2</v>
      </c>
      <c r="D92" s="26" t="s">
        <v>26</v>
      </c>
      <c r="E92" s="33"/>
      <c r="F92" s="33">
        <v>125000</v>
      </c>
      <c r="G92" s="33">
        <v>125000</v>
      </c>
      <c r="H92" s="33">
        <v>125000</v>
      </c>
      <c r="I92" s="33">
        <v>125000</v>
      </c>
      <c r="J92" s="33">
        <v>125000</v>
      </c>
      <c r="K92" s="33">
        <v>125000</v>
      </c>
      <c r="L92" s="33">
        <v>125000</v>
      </c>
      <c r="M92" s="33">
        <v>125000</v>
      </c>
      <c r="N92" s="33">
        <v>125000</v>
      </c>
      <c r="O92" s="33">
        <v>125000</v>
      </c>
      <c r="P92" s="33">
        <v>125000</v>
      </c>
      <c r="Q92" s="33">
        <v>125000</v>
      </c>
      <c r="R92" s="34"/>
      <c r="S92" s="15">
        <f t="shared" si="22"/>
        <v>1500000</v>
      </c>
      <c r="T92" s="34"/>
      <c r="U92" s="57"/>
      <c r="V92" s="34"/>
      <c r="W92" s="35"/>
      <c r="X92" s="35"/>
      <c r="Y92" s="35"/>
    </row>
    <row r="93" spans="1:25" x14ac:dyDescent="0.2">
      <c r="A93" s="34"/>
      <c r="B93" s="7" t="s">
        <v>59</v>
      </c>
      <c r="C93" s="25"/>
      <c r="D93" s="26" t="s">
        <v>28</v>
      </c>
      <c r="E93" s="33"/>
      <c r="F93" s="33">
        <v>98666.67</v>
      </c>
      <c r="G93" s="33">
        <v>98666.67</v>
      </c>
      <c r="H93" s="33">
        <v>98666.67</v>
      </c>
      <c r="I93" s="33">
        <v>98666.67</v>
      </c>
      <c r="J93" s="33">
        <v>98666.67</v>
      </c>
      <c r="K93" s="33">
        <v>98666.67</v>
      </c>
      <c r="L93" s="33">
        <v>98666.67</v>
      </c>
      <c r="M93" s="33">
        <v>98666.67</v>
      </c>
      <c r="N93" s="33">
        <v>101955.56</v>
      </c>
      <c r="O93" s="33">
        <v>98666.67</v>
      </c>
      <c r="P93" s="33">
        <v>98666.67</v>
      </c>
      <c r="Q93" s="33">
        <v>98666.67</v>
      </c>
      <c r="R93" s="34"/>
      <c r="S93" s="15">
        <f t="shared" si="22"/>
        <v>1187288.9300000002</v>
      </c>
      <c r="T93" s="34"/>
      <c r="U93" s="57"/>
      <c r="V93" s="34"/>
      <c r="W93" s="35"/>
      <c r="X93" s="35"/>
      <c r="Y93" s="35"/>
    </row>
    <row r="94" spans="1:25" x14ac:dyDescent="0.2">
      <c r="A94" s="34"/>
      <c r="B94" s="7" t="s">
        <v>60</v>
      </c>
      <c r="C94" s="25"/>
      <c r="D94" s="26" t="s">
        <v>38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10">
        <f t="shared" si="21"/>
        <v>0</v>
      </c>
    </row>
    <row r="95" spans="1:25" x14ac:dyDescent="0.2">
      <c r="B95" s="7" t="s">
        <v>61</v>
      </c>
      <c r="C95" s="25"/>
      <c r="D95" s="26" t="s">
        <v>18</v>
      </c>
      <c r="E95" s="9"/>
      <c r="F95" s="9">
        <v>145000</v>
      </c>
      <c r="G95" s="9">
        <v>145000</v>
      </c>
      <c r="H95" s="9">
        <v>145000</v>
      </c>
      <c r="I95" s="9">
        <v>145000</v>
      </c>
      <c r="J95" s="9">
        <v>145000</v>
      </c>
      <c r="K95" s="9">
        <v>145000</v>
      </c>
      <c r="L95" s="9">
        <v>145000</v>
      </c>
      <c r="M95" s="9">
        <v>145000</v>
      </c>
      <c r="N95" s="9">
        <v>145000</v>
      </c>
      <c r="O95" s="9">
        <v>145000</v>
      </c>
      <c r="P95" s="9">
        <v>145000</v>
      </c>
      <c r="Q95" s="9">
        <v>145000</v>
      </c>
      <c r="R95" s="9"/>
      <c r="S95" s="15">
        <f t="shared" si="21"/>
        <v>1740000</v>
      </c>
    </row>
    <row r="96" spans="1:25" x14ac:dyDescent="0.2">
      <c r="B96" s="7" t="s">
        <v>62</v>
      </c>
      <c r="C96" s="25"/>
      <c r="D96" s="26" t="s">
        <v>20</v>
      </c>
      <c r="E96" s="9"/>
      <c r="F96" s="9">
        <v>149166.67000000001</v>
      </c>
      <c r="G96" s="9">
        <v>149166.67000000001</v>
      </c>
      <c r="H96" s="9">
        <v>149166.67000000001</v>
      </c>
      <c r="I96" s="9">
        <v>149166.67000000001</v>
      </c>
      <c r="J96" s="9">
        <v>149166.67000000001</v>
      </c>
      <c r="K96" s="9">
        <v>149166.67000000001</v>
      </c>
      <c r="L96" s="9">
        <v>149166.67000000001</v>
      </c>
      <c r="M96" s="9">
        <v>149166.67000000001</v>
      </c>
      <c r="N96" s="9">
        <v>149166.67000000001</v>
      </c>
      <c r="O96" s="9">
        <v>149166.67000000001</v>
      </c>
      <c r="P96" s="9">
        <v>149166.67000000001</v>
      </c>
      <c r="Q96" s="9">
        <v>149166.67000000001</v>
      </c>
      <c r="R96" s="9"/>
      <c r="S96" s="15">
        <f t="shared" si="21"/>
        <v>1790000.0399999998</v>
      </c>
    </row>
    <row r="97" spans="2:19" x14ac:dyDescent="0.2">
      <c r="B97" s="7" t="s">
        <v>63</v>
      </c>
      <c r="C97" s="25"/>
      <c r="D97" s="26" t="s">
        <v>22</v>
      </c>
      <c r="E97" s="9"/>
      <c r="F97" s="9">
        <v>331666.67</v>
      </c>
      <c r="G97" s="9">
        <v>331666.67</v>
      </c>
      <c r="H97" s="9">
        <v>331666.67</v>
      </c>
      <c r="I97" s="9">
        <v>331666.67</v>
      </c>
      <c r="J97" s="9">
        <v>331666.67</v>
      </c>
      <c r="K97" s="9">
        <v>331666.67</v>
      </c>
      <c r="L97" s="9">
        <v>331666.67</v>
      </c>
      <c r="M97" s="9">
        <v>331666.67</v>
      </c>
      <c r="N97" s="9">
        <v>331666.67</v>
      </c>
      <c r="O97" s="9">
        <v>331666.67</v>
      </c>
      <c r="P97" s="9">
        <v>331666.67</v>
      </c>
      <c r="Q97" s="9">
        <v>331666.67</v>
      </c>
      <c r="R97" s="9"/>
      <c r="S97" s="15">
        <f t="shared" si="21"/>
        <v>3980000.0399999996</v>
      </c>
    </row>
    <row r="98" spans="2:19" x14ac:dyDescent="0.2">
      <c r="B98" s="1" t="s">
        <v>64</v>
      </c>
      <c r="C98" s="6">
        <v>6.6400000000000001E-2</v>
      </c>
      <c r="D98" s="16" t="s">
        <v>65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10">
        <f t="shared" si="21"/>
        <v>0</v>
      </c>
    </row>
    <row r="99" spans="2:19" x14ac:dyDescent="0.2">
      <c r="B99" s="1" t="s">
        <v>66</v>
      </c>
      <c r="C99" s="6">
        <v>2.4899999999999999E-2</v>
      </c>
      <c r="D99" s="11" t="s">
        <v>67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>
        <v>36814.47</v>
      </c>
      <c r="R99" s="9"/>
      <c r="S99" s="15">
        <f t="shared" si="21"/>
        <v>36814.47</v>
      </c>
    </row>
    <row r="100" spans="2:19" x14ac:dyDescent="0.2">
      <c r="B100" s="1" t="s">
        <v>5</v>
      </c>
      <c r="C100" s="6">
        <v>5.9299999999999999E-2</v>
      </c>
      <c r="D100" s="11" t="s">
        <v>6</v>
      </c>
      <c r="E100" s="33"/>
      <c r="F100" s="33">
        <v>44475</v>
      </c>
      <c r="G100" s="33">
        <v>44475</v>
      </c>
      <c r="H100" s="33">
        <v>44475</v>
      </c>
      <c r="I100" s="33">
        <v>44475</v>
      </c>
      <c r="J100" s="33">
        <v>37062.5</v>
      </c>
      <c r="K100" s="33">
        <v>37062.5</v>
      </c>
      <c r="L100" s="33">
        <v>37062.5</v>
      </c>
      <c r="M100" s="33">
        <v>37062.5</v>
      </c>
      <c r="N100" s="33">
        <v>37062.5</v>
      </c>
      <c r="O100" s="33">
        <v>37062.5</v>
      </c>
      <c r="P100" s="33">
        <v>29650</v>
      </c>
      <c r="Q100" s="33">
        <v>29650</v>
      </c>
      <c r="R100" s="14"/>
      <c r="S100" s="15">
        <f t="shared" si="21"/>
        <v>459575</v>
      </c>
    </row>
    <row r="101" spans="2:19" x14ac:dyDescent="0.2">
      <c r="B101" s="1" t="s">
        <v>7</v>
      </c>
      <c r="C101" s="6">
        <v>5.6800000000000003E-2</v>
      </c>
      <c r="D101" s="11" t="s">
        <v>8</v>
      </c>
      <c r="E101" s="33"/>
      <c r="F101" s="33">
        <v>82360</v>
      </c>
      <c r="G101" s="33">
        <v>82360</v>
      </c>
      <c r="H101" s="33">
        <v>82360</v>
      </c>
      <c r="I101" s="33">
        <v>82360</v>
      </c>
      <c r="J101" s="33">
        <v>82360</v>
      </c>
      <c r="K101" s="33">
        <v>82360</v>
      </c>
      <c r="L101" s="33">
        <v>68633.33</v>
      </c>
      <c r="M101" s="33">
        <v>68633.33</v>
      </c>
      <c r="N101" s="33">
        <v>68633.34</v>
      </c>
      <c r="O101" s="33">
        <v>68633.33</v>
      </c>
      <c r="P101" s="33">
        <v>68633.33</v>
      </c>
      <c r="Q101" s="33">
        <v>68633.34</v>
      </c>
      <c r="R101" s="14"/>
      <c r="S101" s="15">
        <f t="shared" si="21"/>
        <v>905959.99999999977</v>
      </c>
    </row>
    <row r="102" spans="2:19" x14ac:dyDescent="0.2">
      <c r="B102" s="1" t="s">
        <v>9</v>
      </c>
      <c r="C102" s="6">
        <v>6.4299999999999996E-2</v>
      </c>
      <c r="D102" s="11" t="s">
        <v>10</v>
      </c>
      <c r="E102" s="33"/>
      <c r="F102" s="33">
        <v>30006.67</v>
      </c>
      <c r="G102" s="33">
        <v>30006.67</v>
      </c>
      <c r="H102" s="33">
        <v>30006.67</v>
      </c>
      <c r="I102" s="33">
        <v>30006.67</v>
      </c>
      <c r="J102" s="33">
        <v>26255.83</v>
      </c>
      <c r="K102" s="33">
        <v>26255.83</v>
      </c>
      <c r="L102" s="33">
        <v>26255.83</v>
      </c>
      <c r="M102" s="33">
        <v>26255.83</v>
      </c>
      <c r="N102" s="33">
        <v>26255.83</v>
      </c>
      <c r="O102" s="33">
        <v>26255.83</v>
      </c>
      <c r="P102" s="33">
        <v>26255.83</v>
      </c>
      <c r="Q102" s="33">
        <v>26255.83</v>
      </c>
      <c r="R102" s="14"/>
      <c r="S102" s="15">
        <f t="shared" si="21"/>
        <v>330073.32000000012</v>
      </c>
    </row>
    <row r="103" spans="2:19" x14ac:dyDescent="0.2">
      <c r="E103" s="19"/>
      <c r="F103" s="19">
        <f t="shared" ref="F103:P103" si="23">SUM(F86:F102)</f>
        <v>1564991.68</v>
      </c>
      <c r="G103" s="19">
        <f t="shared" si="23"/>
        <v>1564991.67</v>
      </c>
      <c r="H103" s="19">
        <f t="shared" si="23"/>
        <v>1564991.67</v>
      </c>
      <c r="I103" s="19">
        <f t="shared" si="23"/>
        <v>1564991.68</v>
      </c>
      <c r="J103" s="19">
        <f t="shared" si="23"/>
        <v>1545745</v>
      </c>
      <c r="K103" s="19">
        <f t="shared" si="23"/>
        <v>1537661.67</v>
      </c>
      <c r="L103" s="19">
        <f t="shared" si="23"/>
        <v>1523935.01</v>
      </c>
      <c r="M103" s="19">
        <f t="shared" si="23"/>
        <v>1523935</v>
      </c>
      <c r="N103" s="19">
        <f t="shared" si="23"/>
        <v>1527223.9</v>
      </c>
      <c r="O103" s="19">
        <f t="shared" si="23"/>
        <v>1523935.01</v>
      </c>
      <c r="P103" s="19">
        <f t="shared" si="23"/>
        <v>1516522.5</v>
      </c>
      <c r="Q103" s="19">
        <f>SUM(Q86:Q102)</f>
        <v>1550228.6400000001</v>
      </c>
      <c r="S103" s="19">
        <f>SUM(F103:Q103)</f>
        <v>18509153.43</v>
      </c>
    </row>
    <row r="104" spans="2:19" x14ac:dyDescent="0.2">
      <c r="Q104" s="10"/>
    </row>
    <row r="106" spans="2:19" x14ac:dyDescent="0.2">
      <c r="B106" s="20" t="s">
        <v>68</v>
      </c>
      <c r="C106" s="3" t="s">
        <v>69</v>
      </c>
      <c r="D106" s="2"/>
      <c r="E106" s="4">
        <f>E$7</f>
        <v>44179</v>
      </c>
      <c r="F106" s="4">
        <f t="shared" ref="F106:Q106" si="24">F$7</f>
        <v>44209</v>
      </c>
      <c r="G106" s="4">
        <f t="shared" si="24"/>
        <v>44237</v>
      </c>
      <c r="H106" s="4">
        <f t="shared" si="24"/>
        <v>44268</v>
      </c>
      <c r="I106" s="4">
        <f t="shared" si="24"/>
        <v>44299</v>
      </c>
      <c r="J106" s="4">
        <f t="shared" si="24"/>
        <v>44329</v>
      </c>
      <c r="K106" s="4">
        <f t="shared" si="24"/>
        <v>44360</v>
      </c>
      <c r="L106" s="4">
        <f t="shared" si="24"/>
        <v>44391</v>
      </c>
      <c r="M106" s="4">
        <f t="shared" si="24"/>
        <v>44421</v>
      </c>
      <c r="N106" s="4">
        <f t="shared" si="24"/>
        <v>44452</v>
      </c>
      <c r="O106" s="4">
        <f t="shared" si="24"/>
        <v>44482</v>
      </c>
      <c r="P106" s="4">
        <f t="shared" si="24"/>
        <v>44513</v>
      </c>
      <c r="Q106" s="4">
        <f t="shared" si="24"/>
        <v>44544</v>
      </c>
    </row>
    <row r="107" spans="2:19" x14ac:dyDescent="0.2">
      <c r="B107" s="5" t="s">
        <v>3</v>
      </c>
      <c r="C107" s="55" t="s">
        <v>70</v>
      </c>
      <c r="D107" s="7"/>
      <c r="E107" s="9"/>
      <c r="F107" s="9">
        <v>6141.75</v>
      </c>
      <c r="G107" s="9">
        <v>6141.75</v>
      </c>
      <c r="H107" s="9">
        <v>6141.75</v>
      </c>
      <c r="I107" s="9">
        <v>6141.75</v>
      </c>
      <c r="J107" s="9">
        <v>6141.75</v>
      </c>
      <c r="K107" s="9">
        <v>6141.75</v>
      </c>
      <c r="L107" s="9">
        <v>6141.75</v>
      </c>
      <c r="M107" s="9">
        <v>6141.75</v>
      </c>
      <c r="N107" s="9">
        <v>6141.75</v>
      </c>
      <c r="O107" s="9">
        <v>6141.75</v>
      </c>
      <c r="P107" s="9">
        <v>6141.75</v>
      </c>
      <c r="Q107" s="9">
        <v>6141.75</v>
      </c>
      <c r="S107" s="58">
        <f t="shared" ref="S107:S125" si="25">SUM(F107:Q107)</f>
        <v>73701</v>
      </c>
    </row>
    <row r="108" spans="2:19" x14ac:dyDescent="0.2">
      <c r="B108" s="7" t="s">
        <v>54</v>
      </c>
      <c r="C108" s="55"/>
      <c r="D108" s="7" t="s">
        <v>55</v>
      </c>
      <c r="E108" s="56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S108" s="10">
        <f t="shared" si="25"/>
        <v>0</v>
      </c>
    </row>
    <row r="109" spans="2:19" x14ac:dyDescent="0.2">
      <c r="B109" s="5" t="s">
        <v>71</v>
      </c>
      <c r="C109" s="6"/>
      <c r="D109" s="16" t="s">
        <v>34</v>
      </c>
      <c r="E109" s="33"/>
      <c r="F109" s="33">
        <v>190</v>
      </c>
      <c r="G109" s="33">
        <v>190</v>
      </c>
      <c r="H109" s="33">
        <v>190</v>
      </c>
      <c r="I109" s="33">
        <v>190</v>
      </c>
      <c r="J109" s="33">
        <v>190</v>
      </c>
      <c r="K109" s="33">
        <v>190</v>
      </c>
      <c r="L109" s="33">
        <v>190</v>
      </c>
      <c r="M109" s="33">
        <v>190</v>
      </c>
      <c r="N109" s="33">
        <v>190</v>
      </c>
      <c r="O109" s="33">
        <v>190</v>
      </c>
      <c r="P109" s="33">
        <v>190</v>
      </c>
      <c r="Q109" s="33">
        <v>190</v>
      </c>
      <c r="R109" s="9"/>
      <c r="S109" s="59">
        <f t="shared" si="25"/>
        <v>2280</v>
      </c>
    </row>
    <row r="110" spans="2:19" x14ac:dyDescent="0.2">
      <c r="B110" s="5" t="s">
        <v>72</v>
      </c>
      <c r="C110" s="6"/>
      <c r="D110" s="16" t="s">
        <v>36</v>
      </c>
      <c r="E110" s="33"/>
      <c r="F110" s="33">
        <v>48</v>
      </c>
      <c r="G110" s="33">
        <v>48</v>
      </c>
      <c r="H110" s="33">
        <v>48</v>
      </c>
      <c r="I110" s="33">
        <v>48</v>
      </c>
      <c r="J110" s="33">
        <v>48</v>
      </c>
      <c r="K110" s="33">
        <v>48</v>
      </c>
      <c r="L110" s="33">
        <v>48</v>
      </c>
      <c r="M110" s="33">
        <v>48</v>
      </c>
      <c r="N110" s="33">
        <v>48</v>
      </c>
      <c r="O110" s="33">
        <v>48</v>
      </c>
      <c r="P110" s="33">
        <v>48</v>
      </c>
      <c r="Q110" s="33">
        <v>48</v>
      </c>
      <c r="R110" s="9"/>
      <c r="S110" s="59">
        <f t="shared" si="25"/>
        <v>576</v>
      </c>
    </row>
    <row r="111" spans="2:19" x14ac:dyDescent="0.2">
      <c r="B111" s="1" t="s">
        <v>11</v>
      </c>
      <c r="C111" s="6">
        <v>3.73E-2</v>
      </c>
      <c r="D111" s="16" t="s">
        <v>12</v>
      </c>
      <c r="E111" s="33"/>
      <c r="F111" s="33">
        <v>440.28</v>
      </c>
      <c r="G111" s="33">
        <v>440.28</v>
      </c>
      <c r="H111" s="33">
        <v>440.28</v>
      </c>
      <c r="I111" s="33">
        <v>440.28</v>
      </c>
      <c r="J111" s="33">
        <v>440.28</v>
      </c>
      <c r="K111" s="33">
        <v>440.28</v>
      </c>
      <c r="L111" s="33">
        <v>440.28</v>
      </c>
      <c r="M111" s="33">
        <v>440.28</v>
      </c>
      <c r="N111" s="33">
        <v>440.28</v>
      </c>
      <c r="O111" s="33">
        <v>440.28</v>
      </c>
      <c r="P111" s="33">
        <v>440.28</v>
      </c>
      <c r="Q111" s="33">
        <v>385.25</v>
      </c>
      <c r="R111" s="9"/>
      <c r="S111" s="59">
        <f t="shared" si="25"/>
        <v>5228.3299999999981</v>
      </c>
    </row>
    <row r="112" spans="2:19" x14ac:dyDescent="0.2">
      <c r="B112" s="24" t="s">
        <v>13</v>
      </c>
      <c r="C112" s="25">
        <v>3.8800000000000001E-2</v>
      </c>
      <c r="D112" s="26" t="s">
        <v>14</v>
      </c>
      <c r="E112" s="33"/>
      <c r="F112" s="33">
        <v>1388.09</v>
      </c>
      <c r="G112" s="33">
        <v>1388.09</v>
      </c>
      <c r="H112" s="33">
        <v>1388.09</v>
      </c>
      <c r="I112" s="33">
        <v>1388.09</v>
      </c>
      <c r="J112" s="33">
        <v>1233.8499999999999</v>
      </c>
      <c r="K112" s="33">
        <v>1233.8499999999999</v>
      </c>
      <c r="L112" s="33">
        <v>1233.8499999999999</v>
      </c>
      <c r="M112" s="33">
        <v>1233.8499999999999</v>
      </c>
      <c r="N112" s="33">
        <v>1233.8499999999999</v>
      </c>
      <c r="O112" s="33">
        <v>1233.8499999999999</v>
      </c>
      <c r="P112" s="33">
        <v>1233.8499999999999</v>
      </c>
      <c r="Q112" s="33">
        <v>1233.8499999999999</v>
      </c>
      <c r="R112" s="9"/>
      <c r="S112" s="59">
        <f t="shared" si="25"/>
        <v>15423.160000000002</v>
      </c>
    </row>
    <row r="113" spans="2:21" x14ac:dyDescent="0.2">
      <c r="B113" s="60" t="s">
        <v>58</v>
      </c>
      <c r="C113" s="25">
        <v>7.8299999999999995E-2</v>
      </c>
      <c r="D113" s="26" t="s">
        <v>26</v>
      </c>
      <c r="E113" s="33"/>
      <c r="F113" s="33">
        <v>734</v>
      </c>
      <c r="G113" s="33">
        <v>734</v>
      </c>
      <c r="H113" s="33">
        <v>734</v>
      </c>
      <c r="I113" s="33">
        <v>734</v>
      </c>
      <c r="J113" s="33">
        <v>734</v>
      </c>
      <c r="K113" s="33">
        <v>734</v>
      </c>
      <c r="L113" s="33">
        <v>734</v>
      </c>
      <c r="M113" s="33">
        <v>734</v>
      </c>
      <c r="N113" s="33">
        <v>734</v>
      </c>
      <c r="O113" s="33">
        <v>734</v>
      </c>
      <c r="P113" s="33">
        <v>734</v>
      </c>
      <c r="Q113" s="33">
        <v>734</v>
      </c>
      <c r="R113" s="9"/>
      <c r="S113" s="59">
        <f t="shared" si="25"/>
        <v>8808</v>
      </c>
    </row>
    <row r="114" spans="2:21" x14ac:dyDescent="0.2">
      <c r="B114" s="60" t="s">
        <v>59</v>
      </c>
      <c r="C114" s="25"/>
      <c r="D114" s="26" t="s">
        <v>28</v>
      </c>
      <c r="E114" s="33"/>
      <c r="F114" s="33">
        <v>579</v>
      </c>
      <c r="G114" s="33">
        <v>579</v>
      </c>
      <c r="H114" s="33">
        <v>579</v>
      </c>
      <c r="I114" s="33">
        <v>579</v>
      </c>
      <c r="J114" s="33">
        <v>579</v>
      </c>
      <c r="K114" s="33">
        <v>579</v>
      </c>
      <c r="L114" s="33">
        <v>579</v>
      </c>
      <c r="M114" s="33">
        <v>579</v>
      </c>
      <c r="N114" s="33">
        <v>579</v>
      </c>
      <c r="O114" s="33">
        <v>579</v>
      </c>
      <c r="P114" s="33">
        <v>579</v>
      </c>
      <c r="Q114" s="33">
        <v>579</v>
      </c>
      <c r="R114" s="9"/>
      <c r="S114" s="59">
        <f t="shared" si="25"/>
        <v>6948</v>
      </c>
    </row>
    <row r="115" spans="2:21" x14ac:dyDescent="0.2">
      <c r="B115" s="7" t="s">
        <v>73</v>
      </c>
      <c r="C115" s="25"/>
      <c r="D115" s="26" t="s">
        <v>38</v>
      </c>
      <c r="E115" s="33"/>
      <c r="F115" s="33">
        <v>323</v>
      </c>
      <c r="G115" s="33">
        <v>323</v>
      </c>
      <c r="H115" s="33">
        <v>323</v>
      </c>
      <c r="I115" s="33">
        <v>323</v>
      </c>
      <c r="J115" s="33">
        <v>323</v>
      </c>
      <c r="K115" s="33">
        <v>323</v>
      </c>
      <c r="L115" s="33">
        <v>323</v>
      </c>
      <c r="M115" s="33">
        <v>323</v>
      </c>
      <c r="N115" s="33">
        <v>323</v>
      </c>
      <c r="O115" s="33">
        <v>323</v>
      </c>
      <c r="P115" s="33">
        <v>323</v>
      </c>
      <c r="Q115" s="33">
        <v>323</v>
      </c>
      <c r="R115" s="9"/>
      <c r="S115" s="59">
        <f t="shared" si="25"/>
        <v>3876</v>
      </c>
    </row>
    <row r="116" spans="2:21" x14ac:dyDescent="0.2">
      <c r="B116" s="7" t="s">
        <v>61</v>
      </c>
      <c r="C116" s="25"/>
      <c r="D116" s="26" t="s">
        <v>18</v>
      </c>
      <c r="E116" s="33"/>
      <c r="F116" s="33">
        <v>534.41</v>
      </c>
      <c r="G116" s="33">
        <v>534.41</v>
      </c>
      <c r="H116" s="33">
        <v>534.41</v>
      </c>
      <c r="I116" s="33">
        <v>534.41</v>
      </c>
      <c r="J116" s="33">
        <v>534.41</v>
      </c>
      <c r="K116" s="33">
        <v>534.41</v>
      </c>
      <c r="L116" s="33">
        <v>534.41</v>
      </c>
      <c r="M116" s="33">
        <v>534.41</v>
      </c>
      <c r="N116" s="33">
        <v>534.41</v>
      </c>
      <c r="O116" s="33">
        <v>534.41</v>
      </c>
      <c r="P116" s="33">
        <v>534.41</v>
      </c>
      <c r="Q116" s="33">
        <v>534.41</v>
      </c>
      <c r="R116" s="9"/>
      <c r="S116" s="59">
        <f t="shared" si="25"/>
        <v>6412.9199999999992</v>
      </c>
    </row>
    <row r="117" spans="2:21" x14ac:dyDescent="0.2">
      <c r="B117" s="7" t="s">
        <v>62</v>
      </c>
      <c r="C117" s="25"/>
      <c r="D117" s="26" t="s">
        <v>20</v>
      </c>
      <c r="E117" s="33"/>
      <c r="F117" s="33">
        <v>506.91</v>
      </c>
      <c r="G117" s="33">
        <v>506.91</v>
      </c>
      <c r="H117" s="33">
        <v>506.91</v>
      </c>
      <c r="I117" s="33">
        <v>506.91</v>
      </c>
      <c r="J117" s="33">
        <v>506.91</v>
      </c>
      <c r="K117" s="33">
        <v>506.91</v>
      </c>
      <c r="L117" s="33">
        <v>506.91</v>
      </c>
      <c r="M117" s="33">
        <v>506.91</v>
      </c>
      <c r="N117" s="33">
        <v>506.91</v>
      </c>
      <c r="O117" s="33">
        <v>506.91</v>
      </c>
      <c r="P117" s="33">
        <v>506.91</v>
      </c>
      <c r="Q117" s="33">
        <v>506.91</v>
      </c>
      <c r="R117" s="9"/>
      <c r="S117" s="59">
        <f t="shared" si="25"/>
        <v>6082.9199999999992</v>
      </c>
    </row>
    <row r="118" spans="2:21" x14ac:dyDescent="0.2">
      <c r="B118" s="7" t="s">
        <v>63</v>
      </c>
      <c r="C118" s="25"/>
      <c r="D118" s="26" t="s">
        <v>22</v>
      </c>
      <c r="E118" s="33"/>
      <c r="F118" s="33">
        <v>903.04</v>
      </c>
      <c r="G118" s="33">
        <v>903.04</v>
      </c>
      <c r="H118" s="33">
        <v>903.04</v>
      </c>
      <c r="I118" s="33">
        <v>903.04</v>
      </c>
      <c r="J118" s="33">
        <v>903.04</v>
      </c>
      <c r="K118" s="33">
        <v>903.04</v>
      </c>
      <c r="L118" s="33">
        <v>903.04</v>
      </c>
      <c r="M118" s="33">
        <v>903.04</v>
      </c>
      <c r="N118" s="33">
        <v>903.04</v>
      </c>
      <c r="O118" s="33">
        <v>903.04</v>
      </c>
      <c r="P118" s="33">
        <v>903.04</v>
      </c>
      <c r="Q118" s="33">
        <v>903.04</v>
      </c>
      <c r="R118" s="9"/>
      <c r="S118" s="59">
        <f t="shared" si="25"/>
        <v>10836.48</v>
      </c>
    </row>
    <row r="119" spans="2:21" x14ac:dyDescent="0.2">
      <c r="B119" s="7" t="s">
        <v>56</v>
      </c>
      <c r="C119" s="6">
        <v>8.2500000000000004E-2</v>
      </c>
      <c r="D119" s="26" t="s">
        <v>16</v>
      </c>
      <c r="E119" s="33"/>
      <c r="F119" s="33">
        <v>1239</v>
      </c>
      <c r="G119" s="33">
        <v>1239</v>
      </c>
      <c r="H119" s="33">
        <v>1239</v>
      </c>
      <c r="I119" s="33">
        <v>1239</v>
      </c>
      <c r="J119" s="33">
        <v>1239</v>
      </c>
      <c r="K119" s="33">
        <v>1239</v>
      </c>
      <c r="L119" s="33">
        <v>1239</v>
      </c>
      <c r="M119" s="33">
        <v>1239</v>
      </c>
      <c r="N119" s="33">
        <v>1239</v>
      </c>
      <c r="O119" s="33">
        <v>1239</v>
      </c>
      <c r="P119" s="33">
        <v>1239</v>
      </c>
      <c r="Q119" s="33">
        <v>1239</v>
      </c>
      <c r="R119" s="9"/>
      <c r="S119" s="59">
        <f t="shared" si="25"/>
        <v>14868</v>
      </c>
    </row>
    <row r="120" spans="2:21" x14ac:dyDescent="0.2">
      <c r="B120" s="7" t="s">
        <v>57</v>
      </c>
      <c r="C120" s="6">
        <v>6.8500000000000005E-2</v>
      </c>
      <c r="D120" s="26" t="s">
        <v>24</v>
      </c>
      <c r="E120" s="33"/>
      <c r="F120" s="33">
        <v>1314.63</v>
      </c>
      <c r="G120" s="33">
        <v>1314.63</v>
      </c>
      <c r="H120" s="33">
        <v>1314.63</v>
      </c>
      <c r="I120" s="33">
        <v>1314.63</v>
      </c>
      <c r="J120" s="33">
        <v>1314.63</v>
      </c>
      <c r="K120" s="33">
        <v>1314.63</v>
      </c>
      <c r="L120" s="33">
        <v>1314.63</v>
      </c>
      <c r="M120" s="33">
        <v>1314.63</v>
      </c>
      <c r="N120" s="33">
        <v>1314.63</v>
      </c>
      <c r="O120" s="33">
        <v>1314.63</v>
      </c>
      <c r="P120" s="33">
        <v>1314.63</v>
      </c>
      <c r="Q120" s="33">
        <v>1314.63</v>
      </c>
      <c r="S120" s="59">
        <f t="shared" si="25"/>
        <v>15775.560000000005</v>
      </c>
      <c r="U120" s="29"/>
    </row>
    <row r="121" spans="2:21" x14ac:dyDescent="0.2">
      <c r="B121" s="1" t="s">
        <v>64</v>
      </c>
      <c r="C121" s="6">
        <v>6.6400000000000001E-2</v>
      </c>
      <c r="D121" s="16" t="s">
        <v>65</v>
      </c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9"/>
      <c r="S121" s="10">
        <f t="shared" si="25"/>
        <v>0</v>
      </c>
    </row>
    <row r="122" spans="2:21" x14ac:dyDescent="0.2">
      <c r="B122" s="1" t="s">
        <v>66</v>
      </c>
      <c r="C122" s="6">
        <v>2.4899999999999999E-2</v>
      </c>
      <c r="D122" s="11" t="s">
        <v>67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61"/>
      <c r="S122" s="10">
        <f t="shared" si="25"/>
        <v>0</v>
      </c>
    </row>
    <row r="123" spans="2:21" x14ac:dyDescent="0.2">
      <c r="B123" s="1" t="s">
        <v>5</v>
      </c>
      <c r="C123" s="6">
        <v>5.9299999999999999E-2</v>
      </c>
      <c r="D123" s="11" t="s">
        <v>6</v>
      </c>
      <c r="E123" s="33"/>
      <c r="F123" s="33">
        <v>94.84</v>
      </c>
      <c r="G123" s="33">
        <v>94.84</v>
      </c>
      <c r="H123" s="33">
        <v>94.84</v>
      </c>
      <c r="I123" s="33">
        <v>94.84</v>
      </c>
      <c r="J123" s="33">
        <v>94.84</v>
      </c>
      <c r="K123" s="33">
        <v>94.84</v>
      </c>
      <c r="L123" s="33">
        <v>94.84</v>
      </c>
      <c r="M123" s="33">
        <v>94.84</v>
      </c>
      <c r="N123" s="33">
        <v>94.84</v>
      </c>
      <c r="O123" s="33">
        <v>63.23</v>
      </c>
      <c r="P123" s="33">
        <v>63.23</v>
      </c>
      <c r="Q123" s="33">
        <v>63.23</v>
      </c>
      <c r="R123" s="14"/>
      <c r="S123" s="59">
        <f t="shared" si="25"/>
        <v>1043.2500000000002</v>
      </c>
    </row>
    <row r="124" spans="2:21" x14ac:dyDescent="0.2">
      <c r="B124" s="1" t="s">
        <v>7</v>
      </c>
      <c r="C124" s="6">
        <v>5.6800000000000003E-2</v>
      </c>
      <c r="D124" s="11" t="s">
        <v>8</v>
      </c>
      <c r="E124" s="33"/>
      <c r="F124" s="33">
        <v>167.01</v>
      </c>
      <c r="G124" s="33">
        <v>167.01</v>
      </c>
      <c r="H124" s="33">
        <v>167.01</v>
      </c>
      <c r="I124" s="33">
        <v>167.01</v>
      </c>
      <c r="J124" s="33">
        <v>167.01</v>
      </c>
      <c r="K124" s="33">
        <v>139.16999999999999</v>
      </c>
      <c r="L124" s="33">
        <v>139.16999999999999</v>
      </c>
      <c r="M124" s="33">
        <v>139.16999999999999</v>
      </c>
      <c r="N124" s="33">
        <v>139.16999999999999</v>
      </c>
      <c r="O124" s="33">
        <v>139.16999999999999</v>
      </c>
      <c r="P124" s="33">
        <v>139.16999999999999</v>
      </c>
      <c r="Q124" s="33">
        <v>139.16999999999999</v>
      </c>
      <c r="R124" s="14"/>
      <c r="S124" s="59">
        <f t="shared" si="25"/>
        <v>1809.2400000000002</v>
      </c>
    </row>
    <row r="125" spans="2:21" x14ac:dyDescent="0.2">
      <c r="B125" s="1" t="s">
        <v>9</v>
      </c>
      <c r="C125" s="6">
        <v>6.4299999999999996E-2</v>
      </c>
      <c r="D125" s="11" t="s">
        <v>10</v>
      </c>
      <c r="E125" s="33"/>
      <c r="F125" s="33">
        <v>81.849999999999994</v>
      </c>
      <c r="G125" s="33">
        <v>81.849999999999994</v>
      </c>
      <c r="H125" s="33">
        <v>81.849999999999994</v>
      </c>
      <c r="I125" s="33">
        <v>81.849999999999994</v>
      </c>
      <c r="J125" s="33">
        <v>71.62</v>
      </c>
      <c r="K125" s="33">
        <v>71.62</v>
      </c>
      <c r="L125" s="33">
        <v>71.62</v>
      </c>
      <c r="M125" s="33">
        <v>71.62</v>
      </c>
      <c r="N125" s="33">
        <v>71.62</v>
      </c>
      <c r="O125" s="33">
        <v>71.62</v>
      </c>
      <c r="P125" s="33">
        <v>71.62</v>
      </c>
      <c r="Q125" s="33">
        <v>71.62</v>
      </c>
      <c r="R125" s="14"/>
      <c r="S125" s="62">
        <f t="shared" si="25"/>
        <v>900.36</v>
      </c>
    </row>
    <row r="126" spans="2:21" x14ac:dyDescent="0.2">
      <c r="E126" s="19"/>
      <c r="F126" s="19">
        <f t="shared" ref="F126:P126" si="26">SUM(F107:F125)</f>
        <v>14685.810000000001</v>
      </c>
      <c r="G126" s="19">
        <f t="shared" si="26"/>
        <v>14685.810000000001</v>
      </c>
      <c r="H126" s="19">
        <f t="shared" si="26"/>
        <v>14685.810000000001</v>
      </c>
      <c r="I126" s="19">
        <f t="shared" si="26"/>
        <v>14685.810000000001</v>
      </c>
      <c r="J126" s="19">
        <f t="shared" si="26"/>
        <v>14521.34</v>
      </c>
      <c r="K126" s="19">
        <f t="shared" si="26"/>
        <v>14493.5</v>
      </c>
      <c r="L126" s="19">
        <f t="shared" si="26"/>
        <v>14493.5</v>
      </c>
      <c r="M126" s="19">
        <f t="shared" si="26"/>
        <v>14493.5</v>
      </c>
      <c r="N126" s="19">
        <f t="shared" si="26"/>
        <v>14493.5</v>
      </c>
      <c r="O126" s="19">
        <f t="shared" si="26"/>
        <v>14461.89</v>
      </c>
      <c r="P126" s="19">
        <f t="shared" si="26"/>
        <v>14461.89</v>
      </c>
      <c r="Q126" s="19">
        <f>SUM(Q107:Q125)</f>
        <v>14406.86</v>
      </c>
      <c r="S126" s="10">
        <f>SUM(S107:S125)</f>
        <v>174569.21999999997</v>
      </c>
    </row>
    <row r="129" spans="2:19" x14ac:dyDescent="0.2">
      <c r="B129" s="20" t="s">
        <v>74</v>
      </c>
      <c r="C129" s="3" t="s">
        <v>75</v>
      </c>
      <c r="D129" s="2"/>
      <c r="E129" s="4">
        <f>E$7</f>
        <v>44179</v>
      </c>
      <c r="F129" s="4">
        <f t="shared" ref="F129:Q129" si="27">F$7</f>
        <v>44209</v>
      </c>
      <c r="G129" s="4">
        <f t="shared" si="27"/>
        <v>44237</v>
      </c>
      <c r="H129" s="4">
        <f t="shared" si="27"/>
        <v>44268</v>
      </c>
      <c r="I129" s="4">
        <f t="shared" si="27"/>
        <v>44299</v>
      </c>
      <c r="J129" s="4">
        <f t="shared" si="27"/>
        <v>44329</v>
      </c>
      <c r="K129" s="4">
        <f t="shared" si="27"/>
        <v>44360</v>
      </c>
      <c r="L129" s="4">
        <f t="shared" si="27"/>
        <v>44391</v>
      </c>
      <c r="M129" s="4">
        <f t="shared" si="27"/>
        <v>44421</v>
      </c>
      <c r="N129" s="4">
        <f t="shared" si="27"/>
        <v>44452</v>
      </c>
      <c r="O129" s="4">
        <f t="shared" si="27"/>
        <v>44482</v>
      </c>
      <c r="P129" s="4">
        <f t="shared" si="27"/>
        <v>44513</v>
      </c>
      <c r="Q129" s="4">
        <f t="shared" si="27"/>
        <v>44544</v>
      </c>
    </row>
    <row r="130" spans="2:19" hidden="1" x14ac:dyDescent="0.2">
      <c r="C130" s="5"/>
      <c r="D130" s="63"/>
      <c r="E130" s="10"/>
      <c r="G130" s="10"/>
      <c r="H130" s="10"/>
      <c r="J130" s="10"/>
      <c r="K130" s="10"/>
      <c r="M130" s="10"/>
      <c r="N130" s="10"/>
      <c r="P130" s="10"/>
      <c r="Q130" s="10"/>
    </row>
    <row r="131" spans="2:19" hidden="1" x14ac:dyDescent="0.2">
      <c r="C131" s="5"/>
      <c r="D131" s="63"/>
      <c r="E131" s="10"/>
      <c r="G131" s="10"/>
      <c r="H131" s="10"/>
      <c r="J131" s="10"/>
      <c r="K131" s="10"/>
      <c r="M131" s="10"/>
      <c r="N131" s="10"/>
      <c r="P131" s="10"/>
      <c r="Q131" s="10"/>
    </row>
    <row r="132" spans="2:19" hidden="1" x14ac:dyDescent="0.2">
      <c r="C132" s="5"/>
      <c r="D132" s="63"/>
      <c r="E132" s="10"/>
      <c r="G132" s="10"/>
      <c r="H132" s="10"/>
      <c r="J132" s="10"/>
      <c r="K132" s="10"/>
      <c r="M132" s="10"/>
      <c r="N132" s="10"/>
      <c r="P132" s="10"/>
      <c r="Q132" s="10"/>
    </row>
    <row r="133" spans="2:19" hidden="1" x14ac:dyDescent="0.2">
      <c r="C133" s="5"/>
      <c r="D133" s="63"/>
    </row>
    <row r="134" spans="2:19" hidden="1" x14ac:dyDescent="0.2">
      <c r="C134" s="5"/>
      <c r="D134" s="63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</row>
    <row r="135" spans="2:19" x14ac:dyDescent="0.2">
      <c r="C135" s="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</row>
    <row r="136" spans="2:19" x14ac:dyDescent="0.2"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f t="shared" ref="O136:Q136" si="28">SUM(O130:O135)</f>
        <v>0</v>
      </c>
      <c r="P136" s="10">
        <f t="shared" si="28"/>
        <v>0</v>
      </c>
      <c r="Q136" s="10">
        <f t="shared" si="28"/>
        <v>0</v>
      </c>
    </row>
    <row r="139" spans="2:19" x14ac:dyDescent="0.2">
      <c r="B139" s="20" t="s">
        <v>76</v>
      </c>
      <c r="C139" s="3" t="s">
        <v>46</v>
      </c>
      <c r="D139" s="2"/>
      <c r="E139" s="4">
        <f>E$7</f>
        <v>44179</v>
      </c>
      <c r="F139" s="4">
        <f t="shared" ref="F139:Q139" si="29">F$7</f>
        <v>44209</v>
      </c>
      <c r="G139" s="4">
        <f t="shared" si="29"/>
        <v>44237</v>
      </c>
      <c r="H139" s="4">
        <f t="shared" si="29"/>
        <v>44268</v>
      </c>
      <c r="I139" s="4">
        <f t="shared" si="29"/>
        <v>44299</v>
      </c>
      <c r="J139" s="4">
        <f t="shared" si="29"/>
        <v>44329</v>
      </c>
      <c r="K139" s="4">
        <f t="shared" si="29"/>
        <v>44360</v>
      </c>
      <c r="L139" s="4">
        <f t="shared" si="29"/>
        <v>44391</v>
      </c>
      <c r="M139" s="4">
        <f t="shared" si="29"/>
        <v>44421</v>
      </c>
      <c r="N139" s="4">
        <f t="shared" si="29"/>
        <v>44452</v>
      </c>
      <c r="O139" s="4">
        <f t="shared" si="29"/>
        <v>44482</v>
      </c>
      <c r="P139" s="4">
        <f t="shared" si="29"/>
        <v>44513</v>
      </c>
      <c r="Q139" s="4">
        <f t="shared" si="29"/>
        <v>44544</v>
      </c>
      <c r="S139" s="66" t="s">
        <v>77</v>
      </c>
    </row>
    <row r="140" spans="2:19" x14ac:dyDescent="0.2">
      <c r="B140" s="5" t="s">
        <v>3</v>
      </c>
      <c r="C140" s="55"/>
      <c r="D140" s="7" t="s">
        <v>53</v>
      </c>
      <c r="E140" s="56"/>
      <c r="F140" s="10">
        <f t="shared" ref="F140:Q141" si="30">F86+F107</f>
        <v>6141.75</v>
      </c>
      <c r="G140" s="10">
        <f t="shared" si="30"/>
        <v>6141.75</v>
      </c>
      <c r="H140" s="10">
        <f t="shared" si="30"/>
        <v>6141.75</v>
      </c>
      <c r="I140" s="10">
        <f t="shared" si="30"/>
        <v>6141.75</v>
      </c>
      <c r="J140" s="10">
        <f t="shared" si="30"/>
        <v>6141.75</v>
      </c>
      <c r="K140" s="10">
        <f t="shared" si="30"/>
        <v>6141.75</v>
      </c>
      <c r="L140" s="10">
        <f t="shared" si="30"/>
        <v>6141.75</v>
      </c>
      <c r="M140" s="10">
        <f t="shared" si="30"/>
        <v>6141.75</v>
      </c>
      <c r="N140" s="10">
        <f t="shared" si="30"/>
        <v>6141.75</v>
      </c>
      <c r="O140" s="10">
        <f t="shared" si="30"/>
        <v>6141.75</v>
      </c>
      <c r="P140" s="10">
        <f t="shared" si="30"/>
        <v>6141.75</v>
      </c>
      <c r="Q140" s="10">
        <f>Q86+Q107</f>
        <v>6141.75</v>
      </c>
      <c r="S140" s="10">
        <f t="shared" ref="S140:S159" si="31">SUM(F140:R140)</f>
        <v>73701</v>
      </c>
    </row>
    <row r="141" spans="2:19" x14ac:dyDescent="0.2">
      <c r="B141" s="7" t="s">
        <v>54</v>
      </c>
      <c r="C141" s="55"/>
      <c r="D141" s="7" t="s">
        <v>55</v>
      </c>
      <c r="E141" s="56"/>
      <c r="F141" s="10">
        <f t="shared" si="30"/>
        <v>0</v>
      </c>
      <c r="G141" s="10">
        <f t="shared" si="30"/>
        <v>0</v>
      </c>
      <c r="H141" s="10">
        <f t="shared" si="30"/>
        <v>0</v>
      </c>
      <c r="I141" s="10">
        <f t="shared" si="30"/>
        <v>0</v>
      </c>
      <c r="J141" s="10">
        <f t="shared" si="30"/>
        <v>0</v>
      </c>
      <c r="K141" s="10">
        <f t="shared" si="30"/>
        <v>0</v>
      </c>
      <c r="L141" s="10">
        <f t="shared" si="30"/>
        <v>0</v>
      </c>
      <c r="M141" s="10">
        <f t="shared" si="30"/>
        <v>0</v>
      </c>
      <c r="N141" s="10">
        <f t="shared" si="30"/>
        <v>0</v>
      </c>
      <c r="O141" s="10">
        <f t="shared" si="30"/>
        <v>0</v>
      </c>
      <c r="P141" s="10">
        <f t="shared" si="30"/>
        <v>0</v>
      </c>
      <c r="Q141" s="10">
        <f t="shared" si="30"/>
        <v>0</v>
      </c>
      <c r="S141" s="10">
        <f t="shared" si="31"/>
        <v>0</v>
      </c>
    </row>
    <row r="142" spans="2:19" x14ac:dyDescent="0.2">
      <c r="B142" s="5" t="s">
        <v>71</v>
      </c>
      <c r="C142" s="6"/>
      <c r="D142" s="16" t="s">
        <v>34</v>
      </c>
      <c r="E142" s="10"/>
      <c r="F142" s="10">
        <f>F109</f>
        <v>190</v>
      </c>
      <c r="G142" s="10">
        <f t="shared" ref="G142:Q143" si="32">G109</f>
        <v>190</v>
      </c>
      <c r="H142" s="10">
        <f t="shared" si="32"/>
        <v>190</v>
      </c>
      <c r="I142" s="10">
        <f t="shared" si="32"/>
        <v>190</v>
      </c>
      <c r="J142" s="10">
        <f t="shared" si="32"/>
        <v>190</v>
      </c>
      <c r="K142" s="10">
        <f t="shared" si="32"/>
        <v>190</v>
      </c>
      <c r="L142" s="10">
        <f t="shared" si="32"/>
        <v>190</v>
      </c>
      <c r="M142" s="10">
        <f t="shared" si="32"/>
        <v>190</v>
      </c>
      <c r="N142" s="10">
        <f t="shared" si="32"/>
        <v>190</v>
      </c>
      <c r="O142" s="10">
        <f t="shared" si="32"/>
        <v>190</v>
      </c>
      <c r="P142" s="10">
        <f t="shared" si="32"/>
        <v>190</v>
      </c>
      <c r="Q142" s="10">
        <f t="shared" si="32"/>
        <v>190</v>
      </c>
      <c r="S142" s="10">
        <f t="shared" si="31"/>
        <v>2280</v>
      </c>
    </row>
    <row r="143" spans="2:19" x14ac:dyDescent="0.2">
      <c r="B143" s="5" t="s">
        <v>72</v>
      </c>
      <c r="C143" s="6"/>
      <c r="D143" s="16" t="s">
        <v>36</v>
      </c>
      <c r="E143" s="10"/>
      <c r="F143" s="10">
        <f>F110</f>
        <v>48</v>
      </c>
      <c r="G143" s="10">
        <f t="shared" si="32"/>
        <v>48</v>
      </c>
      <c r="H143" s="10">
        <f t="shared" si="32"/>
        <v>48</v>
      </c>
      <c r="I143" s="10">
        <f t="shared" si="32"/>
        <v>48</v>
      </c>
      <c r="J143" s="10">
        <f t="shared" si="32"/>
        <v>48</v>
      </c>
      <c r="K143" s="10">
        <f t="shared" si="32"/>
        <v>48</v>
      </c>
      <c r="L143" s="10">
        <f t="shared" si="32"/>
        <v>48</v>
      </c>
      <c r="M143" s="10">
        <f t="shared" si="32"/>
        <v>48</v>
      </c>
      <c r="N143" s="10">
        <f t="shared" si="32"/>
        <v>48</v>
      </c>
      <c r="O143" s="10">
        <f t="shared" si="32"/>
        <v>48</v>
      </c>
      <c r="P143" s="10">
        <f t="shared" si="32"/>
        <v>48</v>
      </c>
      <c r="Q143" s="10">
        <f t="shared" si="32"/>
        <v>48</v>
      </c>
      <c r="S143" s="10">
        <f t="shared" si="31"/>
        <v>576</v>
      </c>
    </row>
    <row r="144" spans="2:19" x14ac:dyDescent="0.2">
      <c r="B144" s="24" t="s">
        <v>11</v>
      </c>
      <c r="C144" s="25">
        <v>3.73E-2</v>
      </c>
      <c r="D144" s="26" t="s">
        <v>12</v>
      </c>
      <c r="E144" s="67"/>
      <c r="F144" s="67">
        <f>F89+F111</f>
        <v>50173.619999999995</v>
      </c>
      <c r="G144" s="67">
        <f t="shared" ref="G144:Q144" si="33">G89+G111</f>
        <v>50173.61</v>
      </c>
      <c r="H144" s="67">
        <f t="shared" si="33"/>
        <v>50173.61</v>
      </c>
      <c r="I144" s="67">
        <f t="shared" si="33"/>
        <v>50173.619999999995</v>
      </c>
      <c r="J144" s="67">
        <f t="shared" si="33"/>
        <v>50173.61</v>
      </c>
      <c r="K144" s="67">
        <f t="shared" si="33"/>
        <v>50173.61</v>
      </c>
      <c r="L144" s="67">
        <f t="shared" si="33"/>
        <v>50173.619999999995</v>
      </c>
      <c r="M144" s="67">
        <f t="shared" si="33"/>
        <v>50173.61</v>
      </c>
      <c r="N144" s="67">
        <f t="shared" si="33"/>
        <v>50173.61</v>
      </c>
      <c r="O144" s="67">
        <f t="shared" si="33"/>
        <v>50173.619999999995</v>
      </c>
      <c r="P144" s="67">
        <f t="shared" si="33"/>
        <v>50173.61</v>
      </c>
      <c r="Q144" s="67">
        <f t="shared" si="33"/>
        <v>47010.239999999998</v>
      </c>
      <c r="R144" s="34"/>
      <c r="S144" s="10">
        <f t="shared" si="31"/>
        <v>598919.99</v>
      </c>
    </row>
    <row r="145" spans="2:21" x14ac:dyDescent="0.2">
      <c r="B145" s="24" t="s">
        <v>13</v>
      </c>
      <c r="C145" s="25">
        <v>3.8800000000000001E-2</v>
      </c>
      <c r="D145" s="26" t="s">
        <v>14</v>
      </c>
      <c r="E145" s="10"/>
      <c r="F145" s="10">
        <f t="shared" ref="F145:Q145" si="34">+F90+F112+F130</f>
        <v>146888.09</v>
      </c>
      <c r="G145" s="10">
        <f t="shared" si="34"/>
        <v>146888.09</v>
      </c>
      <c r="H145" s="10">
        <f t="shared" si="34"/>
        <v>146888.09</v>
      </c>
      <c r="I145" s="10">
        <f t="shared" si="34"/>
        <v>146888.09</v>
      </c>
      <c r="J145" s="10">
        <f t="shared" si="34"/>
        <v>138650.52000000002</v>
      </c>
      <c r="K145" s="10">
        <f t="shared" si="34"/>
        <v>130567.19</v>
      </c>
      <c r="L145" s="10">
        <f t="shared" si="34"/>
        <v>130567.19</v>
      </c>
      <c r="M145" s="10">
        <f t="shared" si="34"/>
        <v>130567.19</v>
      </c>
      <c r="N145" s="10">
        <f t="shared" si="34"/>
        <v>130567.19</v>
      </c>
      <c r="O145" s="10">
        <f t="shared" si="34"/>
        <v>130567.19</v>
      </c>
      <c r="P145" s="10">
        <f t="shared" si="34"/>
        <v>130567.19</v>
      </c>
      <c r="Q145" s="10">
        <f t="shared" si="34"/>
        <v>130567.19</v>
      </c>
      <c r="S145" s="10">
        <f t="shared" si="31"/>
        <v>1640173.2099999997</v>
      </c>
    </row>
    <row r="146" spans="2:21" x14ac:dyDescent="0.2">
      <c r="B146" s="60" t="s">
        <v>58</v>
      </c>
      <c r="C146" s="25">
        <v>7.8299999999999995E-2</v>
      </c>
      <c r="D146" s="26" t="s">
        <v>26</v>
      </c>
      <c r="E146" s="10"/>
      <c r="F146" s="10">
        <f>F92+F113</f>
        <v>125734</v>
      </c>
      <c r="G146" s="10">
        <f t="shared" ref="G146:Q147" si="35">G92+G113</f>
        <v>125734</v>
      </c>
      <c r="H146" s="10">
        <f t="shared" si="35"/>
        <v>125734</v>
      </c>
      <c r="I146" s="10">
        <f t="shared" si="35"/>
        <v>125734</v>
      </c>
      <c r="J146" s="10">
        <f t="shared" si="35"/>
        <v>125734</v>
      </c>
      <c r="K146" s="10">
        <f t="shared" si="35"/>
        <v>125734</v>
      </c>
      <c r="L146" s="10">
        <f t="shared" si="35"/>
        <v>125734</v>
      </c>
      <c r="M146" s="10">
        <f t="shared" si="35"/>
        <v>125734</v>
      </c>
      <c r="N146" s="10">
        <f t="shared" si="35"/>
        <v>125734</v>
      </c>
      <c r="O146" s="10">
        <f t="shared" si="35"/>
        <v>125734</v>
      </c>
      <c r="P146" s="10">
        <f t="shared" si="35"/>
        <v>125734</v>
      </c>
      <c r="Q146" s="10">
        <f t="shared" si="35"/>
        <v>125734</v>
      </c>
      <c r="S146" s="10">
        <f t="shared" si="31"/>
        <v>1508808</v>
      </c>
    </row>
    <row r="147" spans="2:21" x14ac:dyDescent="0.2">
      <c r="B147" s="60" t="s">
        <v>59</v>
      </c>
      <c r="C147" s="25"/>
      <c r="D147" s="26" t="s">
        <v>28</v>
      </c>
      <c r="E147" s="10"/>
      <c r="F147" s="10">
        <f>F93+F114</f>
        <v>99245.67</v>
      </c>
      <c r="G147" s="10">
        <f t="shared" si="35"/>
        <v>99245.67</v>
      </c>
      <c r="H147" s="10">
        <f t="shared" si="35"/>
        <v>99245.67</v>
      </c>
      <c r="I147" s="10">
        <f t="shared" si="35"/>
        <v>99245.67</v>
      </c>
      <c r="J147" s="10">
        <f t="shared" si="35"/>
        <v>99245.67</v>
      </c>
      <c r="K147" s="10">
        <f t="shared" si="35"/>
        <v>99245.67</v>
      </c>
      <c r="L147" s="10">
        <f t="shared" si="35"/>
        <v>99245.67</v>
      </c>
      <c r="M147" s="10">
        <f t="shared" si="35"/>
        <v>99245.67</v>
      </c>
      <c r="N147" s="10">
        <f t="shared" si="35"/>
        <v>102534.56</v>
      </c>
      <c r="O147" s="10">
        <f t="shared" si="35"/>
        <v>99245.67</v>
      </c>
      <c r="P147" s="10">
        <f t="shared" si="35"/>
        <v>99245.67</v>
      </c>
      <c r="Q147" s="10">
        <f t="shared" si="35"/>
        <v>99245.67</v>
      </c>
      <c r="S147" s="10">
        <f t="shared" si="31"/>
        <v>1194236.9300000002</v>
      </c>
    </row>
    <row r="148" spans="2:21" x14ac:dyDescent="0.2">
      <c r="B148" s="24" t="s">
        <v>78</v>
      </c>
      <c r="C148" s="25"/>
      <c r="D148" s="26" t="s">
        <v>79</v>
      </c>
      <c r="E148" s="10"/>
      <c r="F148" s="10">
        <f>F94</f>
        <v>0</v>
      </c>
      <c r="G148" s="10">
        <f t="shared" ref="G148:Q148" si="36">G94</f>
        <v>0</v>
      </c>
      <c r="H148" s="10">
        <f t="shared" si="36"/>
        <v>0</v>
      </c>
      <c r="I148" s="10">
        <f t="shared" si="36"/>
        <v>0</v>
      </c>
      <c r="J148" s="10">
        <f t="shared" si="36"/>
        <v>0</v>
      </c>
      <c r="K148" s="10">
        <f t="shared" si="36"/>
        <v>0</v>
      </c>
      <c r="L148" s="10">
        <f t="shared" si="36"/>
        <v>0</v>
      </c>
      <c r="M148" s="10">
        <f t="shared" si="36"/>
        <v>0</v>
      </c>
      <c r="N148" s="10">
        <f t="shared" si="36"/>
        <v>0</v>
      </c>
      <c r="O148" s="10">
        <f t="shared" si="36"/>
        <v>0</v>
      </c>
      <c r="P148" s="10">
        <f t="shared" si="36"/>
        <v>0</v>
      </c>
      <c r="Q148" s="10">
        <f t="shared" si="36"/>
        <v>0</v>
      </c>
      <c r="S148" s="10">
        <f t="shared" si="31"/>
        <v>0</v>
      </c>
    </row>
    <row r="149" spans="2:21" x14ac:dyDescent="0.2">
      <c r="B149" s="24" t="s">
        <v>80</v>
      </c>
      <c r="C149" s="25"/>
      <c r="D149" s="26" t="s">
        <v>18</v>
      </c>
      <c r="E149" s="10"/>
      <c r="F149" s="10">
        <f>F95+F116</f>
        <v>145534.41</v>
      </c>
      <c r="G149" s="10">
        <f t="shared" ref="G149:Q150" si="37">G95+G116</f>
        <v>145534.41</v>
      </c>
      <c r="H149" s="10">
        <f t="shared" si="37"/>
        <v>145534.41</v>
      </c>
      <c r="I149" s="10">
        <f t="shared" si="37"/>
        <v>145534.41</v>
      </c>
      <c r="J149" s="10">
        <f t="shared" si="37"/>
        <v>145534.41</v>
      </c>
      <c r="K149" s="10">
        <f t="shared" si="37"/>
        <v>145534.41</v>
      </c>
      <c r="L149" s="10">
        <f t="shared" si="37"/>
        <v>145534.41</v>
      </c>
      <c r="M149" s="10">
        <f t="shared" si="37"/>
        <v>145534.41</v>
      </c>
      <c r="N149" s="10">
        <f t="shared" si="37"/>
        <v>145534.41</v>
      </c>
      <c r="O149" s="10">
        <f t="shared" si="37"/>
        <v>145534.41</v>
      </c>
      <c r="P149" s="10">
        <f t="shared" si="37"/>
        <v>145534.41</v>
      </c>
      <c r="Q149" s="10">
        <f t="shared" si="37"/>
        <v>145534.41</v>
      </c>
      <c r="S149" s="10">
        <f t="shared" si="31"/>
        <v>1746412.9199999997</v>
      </c>
    </row>
    <row r="150" spans="2:21" x14ac:dyDescent="0.2">
      <c r="B150" s="24" t="s">
        <v>81</v>
      </c>
      <c r="C150" s="25"/>
      <c r="D150" s="26" t="s">
        <v>20</v>
      </c>
      <c r="E150" s="10"/>
      <c r="F150" s="10">
        <f>F96+F117</f>
        <v>149673.58000000002</v>
      </c>
      <c r="G150" s="10">
        <f t="shared" si="37"/>
        <v>149673.58000000002</v>
      </c>
      <c r="H150" s="10">
        <f t="shared" si="37"/>
        <v>149673.58000000002</v>
      </c>
      <c r="I150" s="10">
        <f t="shared" si="37"/>
        <v>149673.58000000002</v>
      </c>
      <c r="J150" s="10">
        <f t="shared" si="37"/>
        <v>149673.58000000002</v>
      </c>
      <c r="K150" s="10">
        <f t="shared" si="37"/>
        <v>149673.58000000002</v>
      </c>
      <c r="L150" s="10">
        <f t="shared" si="37"/>
        <v>149673.58000000002</v>
      </c>
      <c r="M150" s="10">
        <f t="shared" si="37"/>
        <v>149673.58000000002</v>
      </c>
      <c r="N150" s="10">
        <f t="shared" si="37"/>
        <v>149673.58000000002</v>
      </c>
      <c r="O150" s="10">
        <f t="shared" si="37"/>
        <v>149673.58000000002</v>
      </c>
      <c r="P150" s="10">
        <f t="shared" si="37"/>
        <v>149673.58000000002</v>
      </c>
      <c r="Q150" s="10">
        <f t="shared" si="37"/>
        <v>149673.58000000002</v>
      </c>
      <c r="S150" s="10">
        <f t="shared" si="31"/>
        <v>1796082.9600000007</v>
      </c>
    </row>
    <row r="151" spans="2:21" x14ac:dyDescent="0.2">
      <c r="B151" s="24" t="s">
        <v>82</v>
      </c>
      <c r="C151" s="25"/>
      <c r="D151" s="26" t="s">
        <v>22</v>
      </c>
      <c r="E151" s="10"/>
      <c r="F151" s="10">
        <f>F118+F97</f>
        <v>332569.70999999996</v>
      </c>
      <c r="G151" s="10">
        <f t="shared" ref="G151:Q151" si="38">G118+G97</f>
        <v>332569.70999999996</v>
      </c>
      <c r="H151" s="10">
        <f t="shared" si="38"/>
        <v>332569.70999999996</v>
      </c>
      <c r="I151" s="10">
        <f t="shared" si="38"/>
        <v>332569.70999999996</v>
      </c>
      <c r="J151" s="10">
        <f t="shared" si="38"/>
        <v>332569.70999999996</v>
      </c>
      <c r="K151" s="10">
        <f t="shared" si="38"/>
        <v>332569.70999999996</v>
      </c>
      <c r="L151" s="10">
        <f t="shared" si="38"/>
        <v>332569.70999999996</v>
      </c>
      <c r="M151" s="10">
        <f t="shared" si="38"/>
        <v>332569.70999999996</v>
      </c>
      <c r="N151" s="10">
        <f t="shared" si="38"/>
        <v>332569.70999999996</v>
      </c>
      <c r="O151" s="10">
        <f t="shared" si="38"/>
        <v>332569.70999999996</v>
      </c>
      <c r="P151" s="10">
        <f t="shared" si="38"/>
        <v>332569.70999999996</v>
      </c>
      <c r="Q151" s="10">
        <f t="shared" si="38"/>
        <v>332569.70999999996</v>
      </c>
      <c r="S151" s="10">
        <f t="shared" si="31"/>
        <v>3990836.5199999996</v>
      </c>
    </row>
    <row r="152" spans="2:21" x14ac:dyDescent="0.2">
      <c r="B152" s="1" t="s">
        <v>83</v>
      </c>
      <c r="C152" s="6"/>
      <c r="D152" s="26" t="s">
        <v>38</v>
      </c>
      <c r="E152" s="10"/>
      <c r="F152" s="10">
        <f t="shared" ref="F152:Q152" si="39">+F115+F131</f>
        <v>323</v>
      </c>
      <c r="G152" s="10">
        <f t="shared" si="39"/>
        <v>323</v>
      </c>
      <c r="H152" s="10">
        <f t="shared" si="39"/>
        <v>323</v>
      </c>
      <c r="I152" s="10">
        <f t="shared" si="39"/>
        <v>323</v>
      </c>
      <c r="J152" s="10">
        <f t="shared" si="39"/>
        <v>323</v>
      </c>
      <c r="K152" s="10">
        <f t="shared" si="39"/>
        <v>323</v>
      </c>
      <c r="L152" s="10">
        <f t="shared" si="39"/>
        <v>323</v>
      </c>
      <c r="M152" s="10">
        <f t="shared" si="39"/>
        <v>323</v>
      </c>
      <c r="N152" s="10">
        <f t="shared" si="39"/>
        <v>323</v>
      </c>
      <c r="O152" s="10">
        <f t="shared" si="39"/>
        <v>323</v>
      </c>
      <c r="P152" s="10">
        <f t="shared" si="39"/>
        <v>323</v>
      </c>
      <c r="Q152" s="10">
        <f t="shared" si="39"/>
        <v>323</v>
      </c>
      <c r="S152" s="10">
        <f t="shared" si="31"/>
        <v>3876</v>
      </c>
    </row>
    <row r="153" spans="2:21" x14ac:dyDescent="0.2">
      <c r="B153" s="1" t="s">
        <v>56</v>
      </c>
      <c r="C153" s="6">
        <v>8.2500000000000004E-2</v>
      </c>
      <c r="D153" s="26" t="s">
        <v>16</v>
      </c>
      <c r="E153" s="10"/>
      <c r="F153" s="10">
        <f t="shared" ref="F153:Q153" si="40">F88+F119</f>
        <v>190822.33</v>
      </c>
      <c r="G153" s="10">
        <f t="shared" si="40"/>
        <v>190822.33</v>
      </c>
      <c r="H153" s="10">
        <f t="shared" si="40"/>
        <v>190822.33</v>
      </c>
      <c r="I153" s="10">
        <f t="shared" si="40"/>
        <v>190822.33</v>
      </c>
      <c r="J153" s="10">
        <f t="shared" si="40"/>
        <v>190822.33</v>
      </c>
      <c r="K153" s="10">
        <f t="shared" si="40"/>
        <v>190822.33</v>
      </c>
      <c r="L153" s="10">
        <f t="shared" si="40"/>
        <v>190822.33</v>
      </c>
      <c r="M153" s="10">
        <f t="shared" si="40"/>
        <v>190822.33</v>
      </c>
      <c r="N153" s="10">
        <f t="shared" si="40"/>
        <v>190822.33</v>
      </c>
      <c r="O153" s="10">
        <f t="shared" si="40"/>
        <v>190822.33</v>
      </c>
      <c r="P153" s="10">
        <f t="shared" si="40"/>
        <v>190822.33</v>
      </c>
      <c r="Q153" s="10">
        <f t="shared" si="40"/>
        <v>190822.33</v>
      </c>
      <c r="S153" s="10">
        <f t="shared" si="31"/>
        <v>2289867.9600000004</v>
      </c>
    </row>
    <row r="154" spans="2:21" x14ac:dyDescent="0.2">
      <c r="B154" s="1" t="s">
        <v>57</v>
      </c>
      <c r="C154" s="6">
        <v>6.8500000000000005E-2</v>
      </c>
      <c r="D154" s="16" t="s">
        <v>24</v>
      </c>
      <c r="E154" s="10"/>
      <c r="F154" s="10">
        <f>F91+F120</f>
        <v>175147.96</v>
      </c>
      <c r="G154" s="10">
        <f t="shared" ref="G154:Q154" si="41">G91+G120</f>
        <v>175147.96</v>
      </c>
      <c r="H154" s="10">
        <f t="shared" si="41"/>
        <v>175147.96</v>
      </c>
      <c r="I154" s="10">
        <f t="shared" si="41"/>
        <v>175147.96</v>
      </c>
      <c r="J154" s="10">
        <f t="shared" si="41"/>
        <v>175147.96</v>
      </c>
      <c r="K154" s="10">
        <f t="shared" si="41"/>
        <v>175147.96</v>
      </c>
      <c r="L154" s="10">
        <f t="shared" si="41"/>
        <v>175147.96</v>
      </c>
      <c r="M154" s="10">
        <f t="shared" si="41"/>
        <v>175147.96</v>
      </c>
      <c r="N154" s="10">
        <f t="shared" si="41"/>
        <v>175147.96</v>
      </c>
      <c r="O154" s="10">
        <f t="shared" si="41"/>
        <v>175147.96</v>
      </c>
      <c r="P154" s="10">
        <f t="shared" si="41"/>
        <v>175147.96</v>
      </c>
      <c r="Q154" s="10">
        <f t="shared" si="41"/>
        <v>175147.96</v>
      </c>
      <c r="S154" s="10">
        <f t="shared" si="31"/>
        <v>2101775.52</v>
      </c>
      <c r="U154" s="29"/>
    </row>
    <row r="155" spans="2:21" x14ac:dyDescent="0.2">
      <c r="B155" s="1" t="s">
        <v>64</v>
      </c>
      <c r="C155" s="6">
        <v>6.6400000000000001E-2</v>
      </c>
      <c r="D155" s="16" t="s">
        <v>65</v>
      </c>
      <c r="E155" s="10"/>
      <c r="F155" s="10">
        <f t="shared" ref="F155:Q158" si="42">+F98+F121+F132</f>
        <v>0</v>
      </c>
      <c r="G155" s="10">
        <f t="shared" si="42"/>
        <v>0</v>
      </c>
      <c r="H155" s="10">
        <f t="shared" si="42"/>
        <v>0</v>
      </c>
      <c r="I155" s="10">
        <f t="shared" si="42"/>
        <v>0</v>
      </c>
      <c r="J155" s="10">
        <f t="shared" si="42"/>
        <v>0</v>
      </c>
      <c r="K155" s="10">
        <f t="shared" si="42"/>
        <v>0</v>
      </c>
      <c r="L155" s="10">
        <f t="shared" si="42"/>
        <v>0</v>
      </c>
      <c r="M155" s="10">
        <f t="shared" si="42"/>
        <v>0</v>
      </c>
      <c r="N155" s="10">
        <f t="shared" si="42"/>
        <v>0</v>
      </c>
      <c r="O155" s="10">
        <f t="shared" si="42"/>
        <v>0</v>
      </c>
      <c r="P155" s="10">
        <f t="shared" si="42"/>
        <v>0</v>
      </c>
      <c r="Q155" s="10">
        <f t="shared" si="42"/>
        <v>0</v>
      </c>
      <c r="S155" s="10">
        <f t="shared" si="31"/>
        <v>0</v>
      </c>
    </row>
    <row r="156" spans="2:21" x14ac:dyDescent="0.2">
      <c r="B156" s="1" t="s">
        <v>66</v>
      </c>
      <c r="C156" s="6">
        <v>2.4899999999999999E-2</v>
      </c>
      <c r="D156" s="11" t="s">
        <v>67</v>
      </c>
      <c r="E156" s="10"/>
      <c r="F156" s="10">
        <f t="shared" si="42"/>
        <v>0</v>
      </c>
      <c r="G156" s="10">
        <f t="shared" si="42"/>
        <v>0</v>
      </c>
      <c r="H156" s="10">
        <f t="shared" si="42"/>
        <v>0</v>
      </c>
      <c r="I156" s="10">
        <f t="shared" si="42"/>
        <v>0</v>
      </c>
      <c r="J156" s="10">
        <f t="shared" si="42"/>
        <v>0</v>
      </c>
      <c r="K156" s="10">
        <f t="shared" si="42"/>
        <v>0</v>
      </c>
      <c r="L156" s="10">
        <f t="shared" si="42"/>
        <v>0</v>
      </c>
      <c r="M156" s="10">
        <f t="shared" si="42"/>
        <v>0</v>
      </c>
      <c r="N156" s="10">
        <f t="shared" si="42"/>
        <v>0</v>
      </c>
      <c r="O156" s="10">
        <f t="shared" si="42"/>
        <v>0</v>
      </c>
      <c r="P156" s="10">
        <f t="shared" si="42"/>
        <v>0</v>
      </c>
      <c r="Q156" s="10">
        <f t="shared" si="42"/>
        <v>36814.47</v>
      </c>
      <c r="S156" s="10">
        <f t="shared" si="31"/>
        <v>36814.47</v>
      </c>
    </row>
    <row r="157" spans="2:21" x14ac:dyDescent="0.2">
      <c r="B157" s="1" t="s">
        <v>5</v>
      </c>
      <c r="C157" s="6">
        <v>5.9299999999999999E-2</v>
      </c>
      <c r="D157" s="11" t="s">
        <v>6</v>
      </c>
      <c r="E157" s="31"/>
      <c r="F157" s="31">
        <f t="shared" si="42"/>
        <v>44569.84</v>
      </c>
      <c r="G157" s="31">
        <f t="shared" si="42"/>
        <v>44569.84</v>
      </c>
      <c r="H157" s="31">
        <f t="shared" si="42"/>
        <v>44569.84</v>
      </c>
      <c r="I157" s="31">
        <f t="shared" si="42"/>
        <v>44569.84</v>
      </c>
      <c r="J157" s="31">
        <f t="shared" si="42"/>
        <v>37157.339999999997</v>
      </c>
      <c r="K157" s="31">
        <f t="shared" si="42"/>
        <v>37157.339999999997</v>
      </c>
      <c r="L157" s="31">
        <f t="shared" si="42"/>
        <v>37157.339999999997</v>
      </c>
      <c r="M157" s="31">
        <f t="shared" si="42"/>
        <v>37157.339999999997</v>
      </c>
      <c r="N157" s="31">
        <f t="shared" si="42"/>
        <v>37157.339999999997</v>
      </c>
      <c r="O157" s="31">
        <f t="shared" si="42"/>
        <v>37125.730000000003</v>
      </c>
      <c r="P157" s="31">
        <f t="shared" si="42"/>
        <v>29713.23</v>
      </c>
      <c r="Q157" s="31">
        <f t="shared" si="42"/>
        <v>29713.23</v>
      </c>
      <c r="S157" s="10">
        <f t="shared" si="31"/>
        <v>460618.24999999988</v>
      </c>
    </row>
    <row r="158" spans="2:21" x14ac:dyDescent="0.2">
      <c r="B158" s="1" t="s">
        <v>7</v>
      </c>
      <c r="C158" s="6">
        <v>5.6800000000000003E-2</v>
      </c>
      <c r="D158" s="11" t="s">
        <v>8</v>
      </c>
      <c r="E158" s="31"/>
      <c r="F158" s="31">
        <f t="shared" si="42"/>
        <v>82527.009999999995</v>
      </c>
      <c r="G158" s="31">
        <f t="shared" si="42"/>
        <v>82527.009999999995</v>
      </c>
      <c r="H158" s="31">
        <f t="shared" si="42"/>
        <v>82527.009999999995</v>
      </c>
      <c r="I158" s="31">
        <f t="shared" si="42"/>
        <v>82527.009999999995</v>
      </c>
      <c r="J158" s="31">
        <f t="shared" si="42"/>
        <v>82527.009999999995</v>
      </c>
      <c r="K158" s="31">
        <f t="shared" si="42"/>
        <v>82499.17</v>
      </c>
      <c r="L158" s="31">
        <f t="shared" si="42"/>
        <v>68772.5</v>
      </c>
      <c r="M158" s="31">
        <f t="shared" si="42"/>
        <v>68772.5</v>
      </c>
      <c r="N158" s="31">
        <f t="shared" si="42"/>
        <v>68772.509999999995</v>
      </c>
      <c r="O158" s="31">
        <f t="shared" si="42"/>
        <v>68772.5</v>
      </c>
      <c r="P158" s="31">
        <f t="shared" si="42"/>
        <v>68772.5</v>
      </c>
      <c r="Q158" s="31">
        <f t="shared" si="42"/>
        <v>68772.509999999995</v>
      </c>
      <c r="S158" s="10">
        <f t="shared" si="31"/>
        <v>907769.24</v>
      </c>
    </row>
    <row r="159" spans="2:21" ht="13.5" thickBot="1" x14ac:dyDescent="0.25">
      <c r="B159" s="1" t="s">
        <v>9</v>
      </c>
      <c r="C159" s="6">
        <v>6.4299999999999996E-2</v>
      </c>
      <c r="D159" s="11" t="s">
        <v>10</v>
      </c>
      <c r="E159" s="31"/>
      <c r="F159" s="31">
        <f t="shared" ref="F159:Q159" si="43">+F102+F125</f>
        <v>30088.519999999997</v>
      </c>
      <c r="G159" s="31">
        <f t="shared" si="43"/>
        <v>30088.519999999997</v>
      </c>
      <c r="H159" s="31">
        <f t="shared" si="43"/>
        <v>30088.519999999997</v>
      </c>
      <c r="I159" s="31">
        <f t="shared" si="43"/>
        <v>30088.519999999997</v>
      </c>
      <c r="J159" s="31">
        <f t="shared" si="43"/>
        <v>26327.45</v>
      </c>
      <c r="K159" s="31">
        <f t="shared" si="43"/>
        <v>26327.45</v>
      </c>
      <c r="L159" s="31">
        <f t="shared" si="43"/>
        <v>26327.45</v>
      </c>
      <c r="M159" s="31">
        <f t="shared" si="43"/>
        <v>26327.45</v>
      </c>
      <c r="N159" s="31">
        <f t="shared" si="43"/>
        <v>26327.45</v>
      </c>
      <c r="O159" s="31">
        <f t="shared" si="43"/>
        <v>26327.45</v>
      </c>
      <c r="P159" s="31">
        <f t="shared" si="43"/>
        <v>26327.45</v>
      </c>
      <c r="Q159" s="31">
        <f t="shared" si="43"/>
        <v>26327.45</v>
      </c>
      <c r="S159" s="10">
        <f t="shared" si="31"/>
        <v>330973.68000000005</v>
      </c>
    </row>
    <row r="160" spans="2:21" ht="13.5" thickBot="1" x14ac:dyDescent="0.25">
      <c r="E160" s="19"/>
      <c r="F160" s="19">
        <f t="shared" ref="F160:P160" si="44">SUM(F140:F159)</f>
        <v>1579677.49</v>
      </c>
      <c r="G160" s="19">
        <f t="shared" si="44"/>
        <v>1579677.4800000002</v>
      </c>
      <c r="H160" s="19">
        <f t="shared" si="44"/>
        <v>1579677.4800000002</v>
      </c>
      <c r="I160" s="19">
        <f t="shared" si="44"/>
        <v>1579677.49</v>
      </c>
      <c r="J160" s="19">
        <f t="shared" si="44"/>
        <v>1560266.34</v>
      </c>
      <c r="K160" s="19">
        <f t="shared" si="44"/>
        <v>1552155.17</v>
      </c>
      <c r="L160" s="19">
        <f t="shared" si="44"/>
        <v>1538428.51</v>
      </c>
      <c r="M160" s="19">
        <f t="shared" si="44"/>
        <v>1538428.5</v>
      </c>
      <c r="N160" s="19">
        <f t="shared" si="44"/>
        <v>1541717.4000000001</v>
      </c>
      <c r="O160" s="19">
        <f t="shared" si="44"/>
        <v>1538396.9</v>
      </c>
      <c r="P160" s="19">
        <f t="shared" si="44"/>
        <v>1530984.39</v>
      </c>
      <c r="Q160" s="19">
        <f>SUM(Q140:Q159)</f>
        <v>1564635.5</v>
      </c>
      <c r="S160" s="52">
        <f>SUM(S140:S159)</f>
        <v>18683722.649999999</v>
      </c>
    </row>
    <row r="161" spans="1:19" hidden="1" x14ac:dyDescent="0.2"/>
    <row r="162" spans="1:19" hidden="1" x14ac:dyDescent="0.2"/>
    <row r="163" spans="1:19" x14ac:dyDescent="0.2">
      <c r="F163" s="10"/>
    </row>
    <row r="164" spans="1:19" x14ac:dyDescent="0.2">
      <c r="C164" s="1" t="s">
        <v>84</v>
      </c>
      <c r="E164" s="39">
        <f t="shared" ref="E164:Q164" si="45">E160/E81</f>
        <v>0</v>
      </c>
      <c r="F164" s="39">
        <f t="shared" si="45"/>
        <v>3.0301592497115203E-3</v>
      </c>
      <c r="G164" s="39">
        <f t="shared" si="45"/>
        <v>3.0300738721086825E-3</v>
      </c>
      <c r="H164" s="39">
        <f t="shared" si="45"/>
        <v>3.0299885170439154E-3</v>
      </c>
      <c r="I164" s="39">
        <f t="shared" si="45"/>
        <v>3.0386456125901101E-3</v>
      </c>
      <c r="J164" s="39">
        <f t="shared" si="45"/>
        <v>3.0344933519159982E-3</v>
      </c>
      <c r="K164" s="39">
        <f t="shared" si="45"/>
        <v>3.0357546338283842E-3</v>
      </c>
      <c r="L164" s="39">
        <f t="shared" si="45"/>
        <v>3.0088223018729689E-3</v>
      </c>
      <c r="M164" s="39">
        <f t="shared" si="45"/>
        <v>3.0087369950454281E-3</v>
      </c>
      <c r="N164" s="39">
        <f t="shared" si="45"/>
        <v>3.0150837012389744E-3</v>
      </c>
      <c r="O164" s="39">
        <f t="shared" si="45"/>
        <v>3.0173559905895334E-3</v>
      </c>
      <c r="P164" s="39">
        <f t="shared" si="45"/>
        <v>3.0027321944643089E-3</v>
      </c>
      <c r="Q164" s="39">
        <f t="shared" si="45"/>
        <v>2.805183584826816E-3</v>
      </c>
    </row>
    <row r="166" spans="1:19" x14ac:dyDescent="0.2">
      <c r="C166" s="1" t="s">
        <v>85</v>
      </c>
      <c r="E166" s="39">
        <f t="shared" ref="E166:P166" si="46">E164*12</f>
        <v>0</v>
      </c>
      <c r="F166" s="39">
        <f t="shared" si="46"/>
        <v>3.6361910996538245E-2</v>
      </c>
      <c r="G166" s="39">
        <f t="shared" si="46"/>
        <v>3.6360886465304193E-2</v>
      </c>
      <c r="H166" s="39">
        <f t="shared" si="46"/>
        <v>3.6359862204526985E-2</v>
      </c>
      <c r="I166" s="39">
        <f t="shared" si="46"/>
        <v>3.6463747351081321E-2</v>
      </c>
      <c r="J166" s="39">
        <f t="shared" si="46"/>
        <v>3.6413920222991975E-2</v>
      </c>
      <c r="K166" s="39">
        <f t="shared" si="46"/>
        <v>3.6429055605940612E-2</v>
      </c>
      <c r="L166" s="39">
        <f t="shared" si="46"/>
        <v>3.6105867622475626E-2</v>
      </c>
      <c r="M166" s="39">
        <f t="shared" si="46"/>
        <v>3.6104843940545139E-2</v>
      </c>
      <c r="N166" s="39">
        <f t="shared" si="46"/>
        <v>3.6181004414867692E-2</v>
      </c>
      <c r="O166" s="39">
        <f t="shared" si="46"/>
        <v>3.62082718870744E-2</v>
      </c>
      <c r="P166" s="39">
        <f t="shared" si="46"/>
        <v>3.6032786333571709E-2</v>
      </c>
      <c r="Q166" s="39">
        <f>Q164*12</f>
        <v>3.3662203017921791E-2</v>
      </c>
    </row>
    <row r="168" spans="1:19" x14ac:dyDescent="0.2">
      <c r="A168" s="68" t="s">
        <v>86</v>
      </c>
      <c r="B168" s="68"/>
      <c r="C168" s="68"/>
      <c r="D168" s="68"/>
      <c r="E168"/>
      <c r="F168"/>
      <c r="G168"/>
      <c r="H168"/>
      <c r="I168"/>
      <c r="J168"/>
      <c r="K168"/>
      <c r="R168"/>
      <c r="S168"/>
    </row>
    <row r="169" spans="1:19" x14ac:dyDescent="0.2">
      <c r="A169" t="s">
        <v>87</v>
      </c>
      <c r="B169"/>
      <c r="C169"/>
      <c r="D169"/>
      <c r="E169"/>
      <c r="F169"/>
      <c r="G169"/>
      <c r="H169"/>
      <c r="I169"/>
      <c r="J169"/>
      <c r="K169"/>
      <c r="R169"/>
      <c r="S169" s="69">
        <v>18509153.309999999</v>
      </c>
    </row>
    <row r="170" spans="1:19" x14ac:dyDescent="0.2">
      <c r="A170" t="s">
        <v>88</v>
      </c>
      <c r="B170"/>
      <c r="C170"/>
      <c r="D170"/>
      <c r="E170"/>
      <c r="F170"/>
      <c r="G170"/>
      <c r="H170"/>
      <c r="I170"/>
      <c r="J170"/>
      <c r="K170"/>
      <c r="R170"/>
      <c r="S170" s="69">
        <v>558983.16</v>
      </c>
    </row>
    <row r="171" spans="1:19" x14ac:dyDescent="0.2">
      <c r="A171" s="70" t="s">
        <v>89</v>
      </c>
      <c r="B171"/>
      <c r="C171"/>
      <c r="D171"/>
      <c r="E171"/>
      <c r="F171"/>
      <c r="G171"/>
      <c r="H171"/>
      <c r="I171"/>
      <c r="J171"/>
      <c r="K171"/>
      <c r="R171"/>
      <c r="S171" s="69">
        <v>73701</v>
      </c>
    </row>
    <row r="172" spans="1:19" ht="13.5" thickBot="1" x14ac:dyDescent="0.25">
      <c r="A172"/>
      <c r="B172"/>
      <c r="C172"/>
      <c r="D172"/>
      <c r="E172"/>
      <c r="F172"/>
      <c r="G172"/>
      <c r="H172"/>
      <c r="I172"/>
      <c r="J172"/>
      <c r="K172"/>
      <c r="R172"/>
      <c r="S172" s="71">
        <f>SUM(S169:S171)</f>
        <v>19141837.469999999</v>
      </c>
    </row>
    <row r="173" spans="1:19" ht="13.5" thickTop="1" x14ac:dyDescent="0.2">
      <c r="A173" s="70" t="s">
        <v>90</v>
      </c>
      <c r="B173"/>
      <c r="C173"/>
      <c r="D173"/>
      <c r="E173"/>
      <c r="F173"/>
      <c r="G173"/>
      <c r="H173"/>
      <c r="I173"/>
      <c r="J173"/>
      <c r="K173"/>
      <c r="R173"/>
      <c r="S173" s="69">
        <v>458115.66</v>
      </c>
    </row>
    <row r="174" spans="1:19" x14ac:dyDescent="0.2">
      <c r="A174"/>
      <c r="B174"/>
      <c r="C174"/>
      <c r="D174"/>
      <c r="E174"/>
      <c r="F174"/>
      <c r="G174"/>
      <c r="H174"/>
      <c r="I174"/>
      <c r="J174"/>
      <c r="K174"/>
      <c r="R174"/>
      <c r="S174" s="69"/>
    </row>
    <row r="175" spans="1:19" ht="13.5" thickBot="1" x14ac:dyDescent="0.25">
      <c r="A175" s="72" t="s">
        <v>91</v>
      </c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3">
        <f>S160-S172+S173+S174</f>
        <v>0.83999999967636541</v>
      </c>
    </row>
    <row r="176" spans="1:19" ht="13.5" thickTop="1" x14ac:dyDescent="0.2">
      <c r="B176"/>
      <c r="C176"/>
      <c r="D176"/>
      <c r="E176"/>
      <c r="F176"/>
      <c r="G176"/>
      <c r="H176"/>
      <c r="I176"/>
      <c r="J176"/>
      <c r="K176"/>
      <c r="R176"/>
      <c r="S176" s="74"/>
    </row>
    <row r="177" spans="1:1" x14ac:dyDescent="0.2">
      <c r="A177"/>
    </row>
  </sheetData>
  <pageMargins left="0.17" right="0.17" top="0.35" bottom="0.28999999999999998" header="0.3" footer="4.13"/>
  <pageSetup scale="55" orientation="landscape" r:id="rId1"/>
  <rowBreaks count="2" manualBreakCount="2">
    <brk id="82" max="16383" man="1"/>
    <brk id="166" max="16383" man="1"/>
  </rowBreaks>
  <legacyDrawing r:id="rId2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 A C T I V E ! 1 5 6 7 6 8 0 9 . 1 < / d o c u m e n t i d >  
     < s e n d e r i d > K E A B E T < / s e n d e r i d >  
     < s e n d e r e m a i l > B K E A T I N G @ G U N S T E R . C O M < / s e n d e r e m a i l >  
     < l a s t m o d i f i e d > 2 0 2 2 - 0 6 - 2 3 T 1 1 : 4 3 : 2 7 . 0 0 0 0 0 0 0 - 0 4 : 0 0 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LTD detail - CU Reg</vt:lpstr>
      <vt:lpstr>'LTD detail - CU Reg'!Print_Area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Onsomu, Philip</cp:lastModifiedBy>
  <dcterms:created xsi:type="dcterms:W3CDTF">2022-06-23T15:42:04Z</dcterms:created>
  <dcterms:modified xsi:type="dcterms:W3CDTF">2022-06-23T15:43:27Z</dcterms:modified>
</cp:coreProperties>
</file>