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FN" sheetId="1" r:id="rId1"/>
    <sheet name="CF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'[3]Template'!$A$1:$R$48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'[4]FxdChg'!#REF!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'[5]Main'!$H$8:$S$56,'[5]Main'!$H$16:$S$132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'[6]2002'!$A$1:$O$101</definedName>
    <definedName name="CAPITAL" localSheetId="0">#REF!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'[10]DCEInputs'!$A$25</definedName>
    <definedName name="Current_Price">'[11]Inputs'!$B$4</definedName>
    <definedName name="Current_Price2">'[12]Inputs'!$B$31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'[14]Inputs'!$B$2</definedName>
    <definedName name="Data">'[15]Data'!$A$1:$DY$75</definedName>
    <definedName name="DATE">#REF!</definedName>
    <definedName name="DCF">#REF!</definedName>
    <definedName name="DCF_NO_YRS">#REF!</definedName>
    <definedName name="DCF_VAL_MNTH">#REF!</definedName>
    <definedName name="DEAL">'[16]Fin_Assumptions'!#REF!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'[16]Fin_Assumptions'!#REF!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'[18]DeprCoDetail:DeprSum'!$A$1:$G$36</definedName>
    <definedName name="DETAILHESTER">#REF!</definedName>
    <definedName name="dfdfdf" hidden="1">'[4]FxdChg'!#REF!</definedName>
    <definedName name="DIR">'[19]Inputs'!#REF!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'[21]Transaction'!#REF!</definedName>
    <definedName name="DP">'[22]Schedules'!#REF!</definedName>
    <definedName name="DRAFT">#REF!</definedName>
    <definedName name="DUMMY">#REF!</definedName>
    <definedName name="e_cust">'[23]Lookups'!#REF!</definedName>
    <definedName name="e_gen">'[23]Lookups'!#REF!</definedName>
    <definedName name="e_labor">'[23]Lookups'!#REF!</definedName>
    <definedName name="e_mat">'[23]Lookups'!#REF!</definedName>
    <definedName name="e_ohead">'[23]Lookups'!#REF!</definedName>
    <definedName name="e_sell">'[23]Lookups'!#REF!</definedName>
    <definedName name="e_sell2">'[23]Lookups'!#REF!</definedName>
    <definedName name="earn">#REF!</definedName>
    <definedName name="ebsens">'[24]Trans Assump'!$G$56</definedName>
    <definedName name="em_sales">'[23]Lookups'!#REF!</definedName>
    <definedName name="EMINTOPGAS">#REF!</definedName>
    <definedName name="ENVIRO">#REF!</definedName>
    <definedName name="equity">'[25]LBO Analysis'!$AB$23</definedName>
    <definedName name="euro">'[26]BRKT'!$C$11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'[16]Fin_Assumptions'!#REF!</definedName>
    <definedName name="EXCHANGE">'[16]Fin_Assumptions'!#REF!</definedName>
    <definedName name="exchangerate">'[10]DCEInputs'!$I$8</definedName>
    <definedName name="excl_data">#REF!</definedName>
    <definedName name="EXDATE">#REF!</definedName>
    <definedName name="exit">#REF!</definedName>
    <definedName name="exit_own">'[27]Deal Summary'!#REF!</definedName>
    <definedName name="exitentvalue">'[28]Transaction'!#REF!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'[31]Sheet1'!$D$2</definedName>
    <definedName name="FINAL">#REF!</definedName>
    <definedName name="financialcase">'[7]Model'!$D$8</definedName>
    <definedName name="Fincase">#REF!</definedName>
    <definedName name="finfees?">#REF!</definedName>
    <definedName name="fix">#REF!</definedName>
    <definedName name="fixed">'[16]Controls'!#REF!</definedName>
    <definedName name="fixedmargin">'[7]Model'!$AA$178</definedName>
    <definedName name="FLO">#REF!</definedName>
    <definedName name="FNAME">'[19]Inputs'!#REF!</definedName>
    <definedName name="FPUC_10_year">#REF!</definedName>
    <definedName name="FPUINC" localSheetId="0">'[32]FPUINC'!#REF!</definedName>
    <definedName name="FPUINC">'[32]FPUINC'!#REF!</definedName>
    <definedName name="FPUP1R">#REF!</definedName>
    <definedName name="FPUP2AL">#REF!</definedName>
    <definedName name="FPUP2L">#REF!</definedName>
    <definedName name="FROM_MERGER">'[19]Inputs'!#REF!</definedName>
    <definedName name="ftdexit">#REF!</definedName>
    <definedName name="ftdlev">'[21]Transaction'!#REF!</definedName>
    <definedName name="ftdpm">'[21]Transaction'!#REF!</definedName>
    <definedName name="ftdprice">'[21]Transaction'!#REF!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'[7]Model'!$D$11</definedName>
    <definedName name="GRAPH">#REF!</definedName>
    <definedName name="growth">'[10]DCEInputs'!$I$24</definedName>
    <definedName name="h10IRR">'[34]Model'!#REF!</definedName>
    <definedName name="hdebtserv">'[27]Rolex'!#REF!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'[19]Inputs'!#REF!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'[36]TRANSACTION'!#REF!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'[22]Schedules'!#REF!</definedName>
    <definedName name="interco">'[36]TRANSACTION'!#REF!</definedName>
    <definedName name="Intref">'[25]LBO FINS'!$E$216</definedName>
    <definedName name="Intsub">'[25]LBO Analysis'!$J$10</definedName>
    <definedName name="ipocase">'[7]Model'!$D$41</definedName>
    <definedName name="ipoyear">'[7]Model'!$D$49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'[37]Triggers'!$E$23</definedName>
    <definedName name="l">'[38]DE'!#REF!</definedName>
    <definedName name="lbo">'[39]LBOSourceUse'!$D$7</definedName>
    <definedName name="LBO_MODEL">'[40]TRANS'!$D$10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'[41]Inputs'!$P$27</definedName>
    <definedName name="legend">#REF!</definedName>
    <definedName name="lev">#REF!</definedName>
    <definedName name="levstep">#REF!</definedName>
    <definedName name="Lfdshares">'[41]Inputs'!$P$24</definedName>
    <definedName name="ListSheetsMacroButton">#REF!</definedName>
    <definedName name="Lmin">'[41]Inputs'!$P$29</definedName>
    <definedName name="Long_Term_Debt">'[11]Inputs'!$B$8</definedName>
    <definedName name="LOOP">#REF!</definedName>
    <definedName name="Lpref">'[41]Inputs'!$P$30</definedName>
    <definedName name="LTDEBT">#REF!</definedName>
    <definedName name="LTM">#REF!</definedName>
    <definedName name="LTM_EBITDA">'[11]Inputs'!$B$21</definedName>
    <definedName name="LTM_EBITDAR">'[11]Inputs'!$B$20</definedName>
    <definedName name="LTM_REVENUES">'[11]Inputs'!$B$19</definedName>
    <definedName name="Ltotdebt">'[41]Inputs'!$P$28</definedName>
    <definedName name="m_gen">'[23]Lookups'!#REF!</definedName>
    <definedName name="m_labor">'[23]Lookups'!#REF!</definedName>
    <definedName name="m_maniuf">'[23]Lookups'!#REF!</definedName>
    <definedName name="m_manuf">'[23]Lookups'!#REF!</definedName>
    <definedName name="m_mat">'[23]Lookups'!#REF!</definedName>
    <definedName name="m_ohead">'[23]Lookups'!#REF!</definedName>
    <definedName name="m_sell">'[23]Lookups'!#REF!</definedName>
    <definedName name="m_var">'[23]Lookups'!#REF!</definedName>
    <definedName name="Macro4">[42]!Macro4</definedName>
    <definedName name="MACROS">#REF!</definedName>
    <definedName name="mapping">'[43]mapping'!$A$2:$H$1143</definedName>
    <definedName name="MARCUST">#REF!</definedName>
    <definedName name="margin">'[7]Model'!$AA$180</definedName>
    <definedName name="MARINC">#REF!</definedName>
    <definedName name="Market_Equity">#REF!</definedName>
    <definedName name="MARUNIT">#REF!</definedName>
    <definedName name="master">'[44]conrol'!$B$11</definedName>
    <definedName name="MATRIX">#REF!</definedName>
    <definedName name="Mean_s_Table">#REF!</definedName>
    <definedName name="MEWarning" hidden="1">1</definedName>
    <definedName name="mezzcoupon">#REF!</definedName>
    <definedName name="MGMT">'[16]Fin_Assumptions'!#REF!</definedName>
    <definedName name="MIDLADETAILED">#REF!</definedName>
    <definedName name="midyear">#REF!</definedName>
    <definedName name="MILESINCREM">#REF!</definedName>
    <definedName name="MILESINDICATOR">#REF!</definedName>
    <definedName name="Mill">'[45]MODEL'!$L$22</definedName>
    <definedName name="Minumum_Cash">#REF!</definedName>
    <definedName name="MKT_TEMP_DIR">'[19]Inputs'!#REF!</definedName>
    <definedName name="MKT_TEMP_FNAME">'[19]Inputs'!#REF!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'[40]TRANS'!$D$14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'[27]Timex'!#REF!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'[11]Inputs'!$B$14</definedName>
    <definedName name="NAME">'[46]INPUT'!$A$13:$B$30</definedName>
    <definedName name="NAMES">'[19]Inputs'!#REF!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l">'[16]Fin_Assumptions'!#REF!</definedName>
    <definedName name="nol?">'[21]Transaction'!#REF!</definedName>
    <definedName name="note">'[36]TRANSACTION'!#REF!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'[19]Transinputs'!$U$7</definedName>
    <definedName name="OLDGW">'[19]Target'!#REF!</definedName>
    <definedName name="opcase">#REF!</definedName>
    <definedName name="OPT_PROC">#REF!</definedName>
    <definedName name="Options">#REF!</definedName>
    <definedName name="OTA">#REF!</definedName>
    <definedName name="other_expense">'[36]TRANSACTION'!#REF!</definedName>
    <definedName name="OTHERTHANZONE6">#REF!</definedName>
    <definedName name="OUT_INT">#REF!</definedName>
    <definedName name="OUTPUTS">#REF!</definedName>
    <definedName name="ownership">'[7]Model'!$C$22</definedName>
    <definedName name="PAGE11">'[47]Prepayments'!#REF!</definedName>
    <definedName name="PAGE12">'[47]Prepayments'!#REF!</definedName>
    <definedName name="PAGE13">'[47]Prepayments'!#REF!</definedName>
    <definedName name="PAGE14">#REF!</definedName>
    <definedName name="PAGE15">'[47]RateBase'!#REF!</definedName>
    <definedName name="PAGE4">'[19]Calcs:tainted'!$B$57:$L$73</definedName>
    <definedName name="PATHNAME">#REF!</definedName>
    <definedName name="payment">'[16]Controls'!#REF!</definedName>
    <definedName name="PD">'[22]Schedules'!#REF!</definedName>
    <definedName name="pdate">'[10]DCEInputs'!$I$6</definedName>
    <definedName name="PERF">#REF!</definedName>
    <definedName name="PERFORMANCE">#REF!</definedName>
    <definedName name="pfbal">'[27]Rolex'!#REF!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 localSheetId="0">#REF!</definedName>
    <definedName name="PLANT">#REF!</definedName>
    <definedName name="PLANT_BAL2">#REF!</definedName>
    <definedName name="PMT">#REF!</definedName>
    <definedName name="PNAME">'[19]Summary'!#REF!</definedName>
    <definedName name="PP">#REF!</definedName>
    <definedName name="pprice">'[37]Triggers'!$E$13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'[11]Inputs'!$B$7</definedName>
    <definedName name="premium">'[19]Transinputs'!$U$13</definedName>
    <definedName name="PRICE_SENSE">#REF!</definedName>
    <definedName name="PRICE_SENSE2">#REF!</definedName>
    <definedName name="pricecase">'[41]Buildup'!$Z$374</definedName>
    <definedName name="PRINT">#REF!</definedName>
    <definedName name="_xlnm.Print_Area" localSheetId="0">'FN'!$A$1:$J$102</definedName>
    <definedName name="PRINT_EXPLANATI">#REF!</definedName>
    <definedName name="Print_HardRock">[20]!Print_HardRock</definedName>
    <definedName name="PRINT_MENU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'[39]Inputs'!$D$5</definedName>
    <definedName name="Project_Name">'[11]Inputs'!$E$1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'[14]Snow_recap'!$R$9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'[19]Acquiror'!#REF!</definedName>
    <definedName name="qtrvsprqtr">#REF!</definedName>
    <definedName name="R_TableTotals">'[52]MA Comps'!#REF!</definedName>
    <definedName name="range">#REF!</definedName>
    <definedName name="RAS" hidden="1">'[53]FxdChg'!#REF!</definedName>
    <definedName name="rate">#REF!</definedName>
    <definedName name="raw">'[36]TRANSACTION'!#REF!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'[16]Controls'!$E$8</definedName>
    <definedName name="relevered_beta">'[9]DCF Model'!#REF!</definedName>
    <definedName name="RELIEF">#REF!</definedName>
    <definedName name="residmult">'[34]Model'!#REF!</definedName>
    <definedName name="RET">#REF!</definedName>
    <definedName name="RET_BY_DIST">#REF!</definedName>
    <definedName name="rhtcase">#REF!</definedName>
    <definedName name="rhtoffer">#REF!</definedName>
    <definedName name="rhtprice">'[54]Overview'!$D$8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'[16]Controls'!#REF!</definedName>
    <definedName name="RUN">'[29]DCF Inputs'!#REF!</definedName>
    <definedName name="RUNTIME">#REF!</definedName>
    <definedName name="s">Word</definedName>
    <definedName name="SALE">'[16]Fin_Assumptions'!#REF!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dfsdf">#REF!</definedName>
    <definedName name="sdfsdfsd">#REF!</definedName>
    <definedName name="secondary1">'[7]Model'!$D$56</definedName>
    <definedName name="secondary2">'[7]Model'!$D$59</definedName>
    <definedName name="secondary3">'[7]Model'!$D$62</definedName>
    <definedName name="secondarydiscount">'[7]Model'!$D$50</definedName>
    <definedName name="secondarymultiple">'[7]Model'!$D$51</definedName>
    <definedName name="secondarytiming">'[7]Model'!$D$45</definedName>
    <definedName name="seller_note_sweep">'[36]TRANSACTION'!#REF!</definedName>
    <definedName name="sellerfinancerate">'[7]Model'!$I$8</definedName>
    <definedName name="seniorcoupon">#REF!</definedName>
    <definedName name="SENSEPOOL">'[19]Calcs:Summary'!$M$34:$AI$122</definedName>
    <definedName name="SENSITIVE">#REF!</definedName>
    <definedName name="Sensitivity">#REF!</definedName>
    <definedName name="servdebt">'[27]Earnings'!#REF!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'[55]DCEInputs'!$M$13</definedName>
    <definedName name="Shares_Outstanding">'[11]Inputs'!$B$5</definedName>
    <definedName name="SHDATE">#REF!</definedName>
    <definedName name="Short_Term_Debt">'[11]Inputs'!$B$9</definedName>
    <definedName name="signcont">#REF!</definedName>
    <definedName name="signcontOther">#REF!</definedName>
    <definedName name="srecap">'[37]Triggers'!$E$21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'[14]conrol'!$B$16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'[57]Input'!$K$63</definedName>
    <definedName name="Targ52Low">'[57]Input'!$K$64</definedName>
    <definedName name="TargCalEPS1">'[57]Input'!$K$68</definedName>
    <definedName name="TargCalEPS2">'[57]Input'!$K$69</definedName>
    <definedName name="TargCalEPS3">'[57]Input'!$K$70</definedName>
    <definedName name="TargEBITDA">'[57]Input'!$K$47</definedName>
    <definedName name="TARGET_NAME">'[19]Target'!#REF!</definedName>
    <definedName name="Target1">'[51]Transaction Inputs'!$E$19</definedName>
    <definedName name="TargetDebt">'[57]Input'!$K$54</definedName>
    <definedName name="tax">#REF!</definedName>
    <definedName name="Tax_Rate">#REF!</definedName>
    <definedName name="taxasset?">'[21]Transaction'!#REF!</definedName>
    <definedName name="taxassetswitch">'[21]Transaction'!#REF!</definedName>
    <definedName name="taxrate">#REF!</definedName>
    <definedName name="tbl">{2}</definedName>
    <definedName name="TEMPLATE_FILE">'[19]Inputs'!#REF!</definedName>
    <definedName name="tender">'[58]Trans Assump'!#REF!</definedName>
    <definedName name="ticker">'[10]SumComp-Nortel'!$D$1</definedName>
    <definedName name="ticker2">'[39]Side by Side'!#REF!</definedName>
    <definedName name="timepeiece">'[57]Input'!$E$9</definedName>
    <definedName name="Title">'[22]Cases'!$A$4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'[19]Target'!#REF!</definedName>
    <definedName name="UNAMORT">#REF!</definedName>
    <definedName name="UNDER">#REF!</definedName>
    <definedName name="units">'[44]conrol'!$C$8</definedName>
    <definedName name="UPDATE">#REF!</definedName>
    <definedName name="UPDATE_MKT">#REF!</definedName>
    <definedName name="us_cpi">#REF!</definedName>
    <definedName name="USE_TEMP">'[19]Inputs'!#REF!</definedName>
    <definedName name="Useful_Life_of_Depreciable_PP_E">"PPElife"</definedName>
    <definedName name="usprice">'[10]DCEInputs'!$I$5</definedName>
    <definedName name="varyr1">'[61]var 10 11'!#REF!</definedName>
    <definedName name="VAT">#REF!</definedName>
    <definedName name="VCA">#REF!</definedName>
    <definedName name="w_sales">'[23]Lookups'!#REF!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'[16]Fin_Assumptions'!#REF!</definedName>
    <definedName name="yr1b">#REF!</definedName>
    <definedName name="z_Clear">#REF!,#REF!,#REF!,#REF!,#REF!,#REF!,#REF!,#REF!,#REF!,#REF!,#REF!,#REF!</definedName>
    <definedName name="z_Col10">'[5]Main'!$P$5:$P$56,'[5]Main'!$P$16:$P$132,'[5]Main'!$P$145:$P$199,'[5]Main'!$P$213:$P$234</definedName>
    <definedName name="z_Col11">'[5]Main'!$P$5:$P$56,'[5]Main'!$P$16:$P$132,'[5]Main'!$P$145:$P$199,'[5]Main'!$P$213:$P$234</definedName>
    <definedName name="z_Col12">'[5]Main'!$P$5:$P$56,'[5]Main'!$P$16:$P$132,'[5]Main'!$P$145:$P$199,'[5]Main'!$P$213:$P$234</definedName>
    <definedName name="z_Col13">'[5]Main'!$P$5:$P$56,'[5]Main'!$P$16:$P$132,'[5]Main'!$P$145:$P$199,'[5]Main'!$P$213:$P$234</definedName>
    <definedName name="z_Col14">'[5]Main'!$P$5:$P$56,'[5]Main'!$P$16:$P$132,'[5]Main'!$P$145:$P$199,'[5]Main'!$P$213:$P$234</definedName>
    <definedName name="z_Col5">'[5]Main'!$J$5:$O$56,'[5]Main'!$J$16:$O$132,'[5]Main'!$J$145:$O$199,'[5]Main'!$J$213:$O$234</definedName>
    <definedName name="z_Col6">'[5]Main'!$N$4:$O$56,'[5]Main'!$N$16:$O$132,'[5]Main'!$N$145:$O$199,'[5]Main'!$N$213:$O$234</definedName>
    <definedName name="z_Col7">'[5]Main'!#REF!,'[5]Main'!#REF!,'[5]Main'!#REF!,'[5]Main'!#REF!</definedName>
    <definedName name="z_Col9">'[5]Main'!$P$5:$P$56,'[5]Main'!$P$16:$P$132,'[5]Main'!$P$145:$P$199,'[5]Main'!$P$213:$P$234</definedName>
    <definedName name="z_DelOne">#REF!</definedName>
    <definedName name="z_DelTwo">#REF!</definedName>
    <definedName name="z_End">#REF!</definedName>
    <definedName name="z_End1">'[5]Main'!#REF!</definedName>
    <definedName name="z_EndA">'[5]Main'!#REF!</definedName>
    <definedName name="z_Endp1">'[5]Main'!#REF!</definedName>
    <definedName name="z_EndP2">'[5]Main'!#REF!</definedName>
    <definedName name="z_Industry">'[5]Main'!#REF!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'[5]Main'!$H$8:$S$56,'[5]Main'!$H$16:$S$132</definedName>
    <definedName name="z_Project_Name">'[5]Main'!#REF!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fullCalcOnLoad="1"/>
</workbook>
</file>

<file path=xl/comments2.xml><?xml version="1.0" encoding="utf-8"?>
<comments xmlns="http://schemas.openxmlformats.org/spreadsheetml/2006/main">
  <authors>
    <author>Setup</author>
  </authors>
  <commentList>
    <comment ref="E54" authorId="0">
      <text>
        <r>
          <rPr>
            <b/>
            <sz val="9"/>
            <rFont val="Tahoma"/>
            <family val="2"/>
          </rPr>
          <t>Setup:</t>
        </r>
        <r>
          <rPr>
            <sz val="9"/>
            <rFont val="Tahoma"/>
            <family val="2"/>
          </rPr>
          <t xml:space="preserve">
check 1080-392 account for retirements.  Only include depreciation expense.</t>
        </r>
      </text>
    </comment>
  </commentList>
</comments>
</file>

<file path=xl/sharedStrings.xml><?xml version="1.0" encoding="utf-8"?>
<sst xmlns="http://schemas.openxmlformats.org/spreadsheetml/2006/main" count="203" uniqueCount="54">
  <si>
    <t>FLORIDA PUBLIC UTILITIES COMPANY</t>
  </si>
  <si>
    <t>ALLOCATION OF NON-UTILITY PLANT</t>
  </si>
  <si>
    <t>PLANT</t>
  </si>
  <si>
    <t>Ecoplex 15.10% non utility, Fernandina 60%</t>
  </si>
  <si>
    <t>Percent</t>
  </si>
  <si>
    <t>Non-Utility</t>
  </si>
  <si>
    <t>Acct. #</t>
  </si>
  <si>
    <t>Acct. Name</t>
  </si>
  <si>
    <t>13 Mo. Avg.</t>
  </si>
  <si>
    <t>Adjustment</t>
  </si>
  <si>
    <t>Land</t>
  </si>
  <si>
    <t>2nd and Sapodilla and gate station land.  2nd and Sapodilla is being remediated and not used at all now and gate stations are 100% utility</t>
  </si>
  <si>
    <t>Structures &amp; Improvements</t>
  </si>
  <si>
    <t>Mostly 2nd and Sapodilla</t>
  </si>
  <si>
    <t>Other Equipment</t>
  </si>
  <si>
    <t>Office furniture &amp; Equipment</t>
  </si>
  <si>
    <t>Autos &amp; Trucks</t>
  </si>
  <si>
    <t>Tool, Shop &amp; Garage</t>
  </si>
  <si>
    <t>Power Operated Equipment</t>
  </si>
  <si>
    <t>Communications Equipment</t>
  </si>
  <si>
    <t>Miscellaneous Equipment</t>
  </si>
  <si>
    <t>Total Common Plant</t>
  </si>
  <si>
    <t>Non-Utility Property</t>
  </si>
  <si>
    <t>Total</t>
  </si>
  <si>
    <t>ACCUMULATED DEPRECIATION</t>
  </si>
  <si>
    <t>DEPRECIATION</t>
  </si>
  <si>
    <t>12MO Depreciation Expense</t>
  </si>
  <si>
    <t>Depreciation</t>
  </si>
  <si>
    <t>Year End</t>
  </si>
  <si>
    <t>*</t>
  </si>
  <si>
    <t>Balances for this worksheet come from the summary trial</t>
  </si>
  <si>
    <t>Percentages based on number of customers</t>
  </si>
  <si>
    <t>Used Meathe percents</t>
  </si>
  <si>
    <t>Water Tower Land $3,545,163, warehouse 10,316.04, Debary 418,724.56 Per Arleen's schedule Debary 10% FE</t>
  </si>
  <si>
    <t>Average of Meathe 21.24 x .198 non util and Debary .7876x.1 non util.</t>
  </si>
  <si>
    <t>Average of Meathe and Debary</t>
  </si>
  <si>
    <t>Tools follow vehicles</t>
  </si>
  <si>
    <t>Exclude A's or S's</t>
  </si>
  <si>
    <t>Per Depreciation analysis of direct time</t>
  </si>
  <si>
    <t>Depreciation related to propane and M &amp; J is directly allocated to division FF.</t>
  </si>
  <si>
    <t>FLORIDA DIVISION</t>
  </si>
  <si>
    <t>ALLOCATION OF COMMON PLANT</t>
  </si>
  <si>
    <t>Per Docket 090125-GU</t>
  </si>
  <si>
    <t>Schedule G2</t>
  </si>
  <si>
    <t>Removed from Plant $63,288.48 for Utility Gate Stations</t>
  </si>
  <si>
    <t>(1)</t>
  </si>
  <si>
    <t>Increased % for allocation of Marketing dept.</t>
  </si>
  <si>
    <t>Do not include AMR 397.1</t>
  </si>
  <si>
    <t>NONE FOUND IN SEARCH</t>
  </si>
  <si>
    <t>(1) Hernando has 4 propane employees, allocation rate is 5%</t>
  </si>
  <si>
    <t>(2)</t>
  </si>
  <si>
    <t>(2) Hernando has 4 propane employees, allocation rate is 5%</t>
  </si>
  <si>
    <t>Percentages are from the rate case adjustments per PSC</t>
  </si>
  <si>
    <t>For the 12 Months Ending December 31,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</si>
</sst>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mm/dd/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sz val="8"/>
      <color indexed="4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Calibri"/>
      <family val="2"/>
    </font>
    <font>
      <sz val="8"/>
      <color theme="4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10" fontId="18" fillId="0" borderId="0" xfId="58" applyNumberFormat="1" applyFont="1" applyAlignment="1">
      <alignment/>
    </xf>
    <xf numFmtId="164" fontId="18" fillId="0" borderId="0" xfId="44" applyNumberFormat="1" applyFont="1" applyAlignment="1">
      <alignment/>
    </xf>
    <xf numFmtId="164" fontId="18" fillId="0" borderId="0" xfId="44" applyNumberFormat="1" applyFont="1" applyAlignment="1">
      <alignment horizontal="center"/>
    </xf>
    <xf numFmtId="10" fontId="18" fillId="0" borderId="0" xfId="58" applyNumberFormat="1" applyFont="1" applyAlignment="1">
      <alignment horizontal="center"/>
    </xf>
    <xf numFmtId="164" fontId="18" fillId="0" borderId="0" xfId="44" applyNumberFormat="1" applyFont="1" applyFill="1" applyAlignment="1">
      <alignment/>
    </xf>
    <xf numFmtId="164" fontId="18" fillId="0" borderId="10" xfId="44" applyNumberFormat="1" applyFont="1" applyBorder="1" applyAlignment="1">
      <alignment/>
    </xf>
    <xf numFmtId="164" fontId="18" fillId="0" borderId="11" xfId="44" applyNumberFormat="1" applyFont="1" applyBorder="1" applyAlignment="1">
      <alignment/>
    </xf>
    <xf numFmtId="164" fontId="41" fillId="0" borderId="0" xfId="44" applyNumberFormat="1" applyFont="1" applyFill="1" applyAlignment="1">
      <alignment/>
    </xf>
    <xf numFmtId="164" fontId="41" fillId="0" borderId="10" xfId="44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64" fontId="41" fillId="33" borderId="0" xfId="44" applyNumberFormat="1" applyFont="1" applyFill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0" fontId="18" fillId="0" borderId="0" xfId="55" applyNumberFormat="1" applyFont="1" applyFill="1">
      <alignment/>
      <protection/>
    </xf>
    <xf numFmtId="5" fontId="18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/>
    </xf>
    <xf numFmtId="164" fontId="18" fillId="0" borderId="10" xfId="0" applyNumberFormat="1" applyFont="1" applyFill="1" applyBorder="1" applyAlignment="1">
      <alignment/>
    </xf>
    <xf numFmtId="5" fontId="18" fillId="0" borderId="10" xfId="0" applyNumberFormat="1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5" fontId="20" fillId="0" borderId="11" xfId="0" applyNumberFormat="1" applyFont="1" applyFill="1" applyBorder="1" applyAlignment="1">
      <alignment/>
    </xf>
    <xf numFmtId="44" fontId="18" fillId="0" borderId="0" xfId="0" applyNumberFormat="1" applyFont="1" applyFill="1" applyAlignment="1">
      <alignment/>
    </xf>
    <xf numFmtId="44" fontId="18" fillId="0" borderId="10" xfId="0" applyNumberFormat="1" applyFont="1" applyFill="1" applyBorder="1" applyAlignment="1">
      <alignment/>
    </xf>
    <xf numFmtId="43" fontId="42" fillId="0" borderId="0" xfId="42" applyFont="1" applyFill="1" applyAlignment="1">
      <alignment/>
    </xf>
    <xf numFmtId="43" fontId="18" fillId="0" borderId="0" xfId="42" applyFont="1" applyFill="1" applyAlignment="1">
      <alignment/>
    </xf>
    <xf numFmtId="43" fontId="18" fillId="0" borderId="10" xfId="42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5" fontId="18" fillId="0" borderId="0" xfId="0" applyNumberFormat="1" applyFont="1" applyFill="1" applyBorder="1" applyAlignment="1">
      <alignment/>
    </xf>
    <xf numFmtId="10" fontId="18" fillId="0" borderId="0" xfId="0" applyNumberFormat="1" applyFont="1" applyFill="1" applyBorder="1" applyAlignment="1">
      <alignment/>
    </xf>
    <xf numFmtId="5" fontId="20" fillId="0" borderId="0" xfId="0" applyNumberFormat="1" applyFont="1" applyFill="1" applyBorder="1" applyAlignment="1">
      <alignment/>
    </xf>
    <xf numFmtId="10" fontId="18" fillId="0" borderId="0" xfId="58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OR%20Surveillance%20reports\2021\ROR's\4th%20Quarter\FPU\FPUC%20GAS%20ROR%20December%2031,%20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COMPLET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ATA\EXCEL\Fenway%20Partners\2001%20Annual%20Report\Fund%20Valuation%20031902%20v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ocuments%20and%20Settings\scharnow\Local%20Settings\Temporary%20Internet%20Files\OLK6\2003_FenwayLetterCharts%20Consolidated%20Budget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1%20Budget\Sharpgas%20Budget%20Summary\Revised%202001%20SHG%20Cap%20Summa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AMAL\GIBRALTA\DCFYN2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NY01\User\DATA\EXCEL\GregSmith\Dead%20deals\OMC\OMC%20model1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PANY\HELMET\SENSHEL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Rolex-Timex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Gross%20Margin%20Forecast\2015\Gas\Gas%20Gross%20Margin%20Forecast%20-%2006-2015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Gross%20Margin%20Budget\2016\FINAL%202016%20Electric%20Margin%20Budget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RAIG\MATH\MODEL\MATH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2006%20ESN%20Rate%20Case%20Files\Data%20Requests%20%20Staff-ES-COS-1\To%20Sergio%20re-amended%20sched-data%20request%20responses\Amended%20St%20H-3%20(1)%20-%20attachment%20to%20COS1-74%20-%20all%20tab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Snug\Model\Linens32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ri\Extendicare\RECAP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budis112700quarterl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yubarb\blizzard\model\model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Documents%20and%20Settings\epearson\Local%20Settings\Temporary%20Internet%20Files\OLK134\Return%20Calcs\ESN%20ROR%2012-08%20-%20prorated%20plant%20bal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Timex-Rolex%20Merger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Departments%20&amp;%20Divisions\Florida%20Regulatory\Gross%20Margin%20Budget\2018\Electric%20Gross%20Margin%20Forecast%20-%204+8%20Tie%20Ou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Colby\Apex\Model\Comb41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1%20Project%20Accounting\November\2001%20Project%20Accounting%20-%20Novembe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rd\Damast\Templates\Fend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EALTH\COMPANY\HELMET\TPG1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sfps01\P_Drive\Accounting\Plant%20-%20Capital\2002%20Budget\ESNG\2002%20ESNG%20Capital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T\SalesReport\ContractSales9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am02\DATA\FFA\September%202009%20Forecast\PGG%20Consolidated%20Analyses\Division%20Presentations\BWCC%20CY09-3%20General%20Corp%20Template%20(2)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OR%20Surveillance%20reports\2021\ROR's\4th%20Quarter\FN\FPUC%20GAS%20ROR%20December%2031,%202021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OR%20Surveillance%20reports\2021\ROR's\4th%20Quarter\CFG\FILING\CFG%20NG%20ROR%20December%20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Common Alloc Per ROR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Adjustments to Common Plant"/>
      <sheetName val="LTD detail - CU Reg"/>
      <sheetName val="CU Consolidated Equity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10">
        <row r="1">
          <cell r="D1" t="str">
            <v>NT</v>
          </cell>
        </row>
      </sheetData>
      <sheetData sheetId="15">
        <row r="5">
          <cell r="I5">
            <v>16.5</v>
          </cell>
        </row>
        <row r="6">
          <cell r="I6">
            <v>36574</v>
          </cell>
        </row>
        <row r="8">
          <cell r="I8">
            <v>0.6872</v>
          </cell>
        </row>
        <row r="24">
          <cell r="I24">
            <v>0.3</v>
          </cell>
        </row>
        <row r="25">
          <cell r="A25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7">
        <row r="2">
          <cell r="C2">
            <v>37256</v>
          </cell>
        </row>
        <row r="3">
          <cell r="C3">
            <v>37256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>
        <row r="16">
          <cell r="B16">
            <v>2</v>
          </cell>
        </row>
      </sheetData>
      <sheetData sheetId="2">
        <row r="2">
          <cell r="B2">
            <v>36357</v>
          </cell>
        </row>
      </sheetData>
      <sheetData sheetId="13">
        <row r="9">
          <cell r="R9">
            <v>65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760635428.8200002</v>
          </cell>
          <cell r="N5">
            <v>834106936</v>
          </cell>
          <cell r="O5">
            <v>873972739.3414403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76942183.44999999</v>
          </cell>
          <cell r="AF5">
            <v>75177083</v>
          </cell>
          <cell r="AG5">
            <v>81424135.22</v>
          </cell>
          <cell r="AH5">
            <v>75212494.44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</v>
          </cell>
          <cell r="F6">
            <v>7173898.66</v>
          </cell>
          <cell r="G6">
            <v>34090008.910000004</v>
          </cell>
          <cell r="H6">
            <v>85679375.2</v>
          </cell>
          <cell r="I6">
            <v>64352885</v>
          </cell>
          <cell r="J6">
            <v>75701782.47394463</v>
          </cell>
          <cell r="K6">
            <v>69620054.15046045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6329315.67</v>
          </cell>
          <cell r="AB6">
            <v>5860488</v>
          </cell>
          <cell r="AC6">
            <v>7708631.629999999</v>
          </cell>
          <cell r="AD6">
            <v>7699797.76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</v>
          </cell>
          <cell r="BC6" t="str">
            <v>0</v>
          </cell>
          <cell r="BD6">
            <v>7891880.48</v>
          </cell>
          <cell r="BE6">
            <v>75701782.47394463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20753366.65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20753366.65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20753366.65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</v>
          </cell>
          <cell r="F7">
            <v>7173898.66</v>
          </cell>
          <cell r="G7">
            <v>34090008.910000004</v>
          </cell>
          <cell r="H7">
            <v>85679375.2</v>
          </cell>
          <cell r="I7">
            <v>64352885</v>
          </cell>
          <cell r="J7">
            <v>75701782.47394463</v>
          </cell>
          <cell r="K7">
            <v>69620054.15046045</v>
          </cell>
          <cell r="L7">
            <v>342940819.72999996</v>
          </cell>
          <cell r="M7">
            <v>760635428.8200002</v>
          </cell>
          <cell r="N7">
            <v>834106936</v>
          </cell>
          <cell r="O7">
            <v>873972739.3414403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6329315.67</v>
          </cell>
          <cell r="AB7">
            <v>5860488</v>
          </cell>
          <cell r="AC7">
            <v>7708631.629999999</v>
          </cell>
          <cell r="AD7">
            <v>7699797.76</v>
          </cell>
          <cell r="AE7">
            <v>76942183.44999999</v>
          </cell>
          <cell r="AF7">
            <v>75177083</v>
          </cell>
          <cell r="AG7">
            <v>81424135.22</v>
          </cell>
          <cell r="AH7">
            <v>75212494.44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</v>
          </cell>
          <cell r="BC7" t="str">
            <v>0</v>
          </cell>
          <cell r="BD7">
            <v>7891880.48</v>
          </cell>
          <cell r="BE7">
            <v>75701782.47394463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20753366.65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20753366.65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20753366.65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</v>
          </cell>
          <cell r="K8">
            <v>66933047.47000001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</v>
          </cell>
          <cell r="BC8" t="str">
            <v>0</v>
          </cell>
          <cell r="BD8" t="str">
            <v>0</v>
          </cell>
          <cell r="BE8">
            <v>98110442.91000001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</v>
          </cell>
          <cell r="BN8" t="str">
            <v>0</v>
          </cell>
          <cell r="BO8" t="str">
            <v>0</v>
          </cell>
          <cell r="BP8">
            <v>98103131.91000001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</v>
          </cell>
          <cell r="CP8" t="str">
            <v>0</v>
          </cell>
          <cell r="CQ8" t="str">
            <v>0</v>
          </cell>
          <cell r="CR8">
            <v>71257453.83000001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8207079.05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</v>
          </cell>
          <cell r="CP9" t="str">
            <v>0</v>
          </cell>
          <cell r="CQ9" t="str">
            <v>0</v>
          </cell>
          <cell r="CR9">
            <v>9799650.16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</v>
          </cell>
          <cell r="DE9" t="str">
            <v>0</v>
          </cell>
          <cell r="DG9" t="str">
            <v>0</v>
          </cell>
          <cell r="DH9">
            <v>6225120.7</v>
          </cell>
          <cell r="DI9" t="str">
            <v>0</v>
          </cell>
          <cell r="DJ9" t="str">
            <v>0</v>
          </cell>
          <cell r="DK9">
            <v>8207079.05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39105769.62</v>
          </cell>
          <cell r="H10">
            <v>84822979.57999998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9152712.17</v>
          </cell>
          <cell r="AB10">
            <v>8228470</v>
          </cell>
          <cell r="AC10">
            <v>9950179.950000001</v>
          </cell>
          <cell r="AD10">
            <v>9950179.950000001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39105769.62</v>
          </cell>
          <cell r="AR10">
            <v>84822979.57999998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299761311.9363692</v>
          </cell>
          <cell r="K13">
            <v>309244588.5737376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299761311.9363692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70533157.515047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385421816.51</v>
          </cell>
          <cell r="I14">
            <v>434404473</v>
          </cell>
          <cell r="J14">
            <v>444623952.4963691</v>
          </cell>
          <cell r="K14">
            <v>409064940.8837377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</v>
          </cell>
          <cell r="AB14">
            <v>38439302</v>
          </cell>
          <cell r="AC14">
            <v>41892576.36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385421816.51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385421816.51</v>
          </cell>
          <cell r="BC14" t="str">
            <v>0</v>
          </cell>
          <cell r="BD14" t="str">
            <v>0</v>
          </cell>
          <cell r="BE14">
            <v>444623952.4963691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88152626.71000001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88152626.71000001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</v>
          </cell>
          <cell r="F15">
            <v>7173898.66</v>
          </cell>
          <cell r="G15">
            <v>213930065.20999998</v>
          </cell>
          <cell r="H15">
            <v>471101191.7099999</v>
          </cell>
          <cell r="I15">
            <v>498757358</v>
          </cell>
          <cell r="J15">
            <v>520325734.9703138</v>
          </cell>
          <cell r="K15">
            <v>478684995.03419805</v>
          </cell>
          <cell r="L15">
            <v>342940819.72999996</v>
          </cell>
          <cell r="M15">
            <v>760635428.8200002</v>
          </cell>
          <cell r="N15">
            <v>834106936</v>
          </cell>
          <cell r="O15">
            <v>873972739.3414403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76942183.44999999</v>
          </cell>
          <cell r="AF15">
            <v>75177083</v>
          </cell>
          <cell r="AG15">
            <v>81424135.22</v>
          </cell>
          <cell r="AH15">
            <v>75212494.44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</v>
          </cell>
          <cell r="BE15">
            <v>520325734.9703138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</v>
          </cell>
          <cell r="BM15">
            <v>159356766.58</v>
          </cell>
          <cell r="BN15" t="str">
            <v>0</v>
          </cell>
          <cell r="BO15">
            <v>2514538.48</v>
          </cell>
          <cell r="BP15">
            <v>179166421.26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131298525.3918645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89031939.89000002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89031939.89000002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-22369853.9</v>
          </cell>
          <cell r="H16">
            <v>-51839086.88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-4845642.39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-22369853.9</v>
          </cell>
          <cell r="AR16">
            <v>-51839086.88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-8753886.93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-8753886.93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</v>
          </cell>
          <cell r="BN17" t="str">
            <v>0</v>
          </cell>
          <cell r="BO17" t="str">
            <v>0</v>
          </cell>
          <cell r="BP17">
            <v>-865168.6899999995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-865168.6899999995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-1139045.88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</v>
          </cell>
          <cell r="CP17" t="str">
            <v>0</v>
          </cell>
          <cell r="CQ17" t="str">
            <v>0</v>
          </cell>
          <cell r="CR17">
            <v>-669730.0099999979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</v>
          </cell>
          <cell r="DE17" t="str">
            <v>0</v>
          </cell>
          <cell r="DG17" t="str">
            <v>0</v>
          </cell>
          <cell r="DH17">
            <v>-1139045.88</v>
          </cell>
          <cell r="DI17" t="str">
            <v>0</v>
          </cell>
          <cell r="DJ17" t="str">
            <v>0</v>
          </cell>
          <cell r="DK17">
            <v>-563988.8599999975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34736742.33</v>
          </cell>
          <cell r="D18">
            <v>38735254</v>
          </cell>
          <cell r="E18">
            <v>12080297.389999999</v>
          </cell>
          <cell r="F18">
            <v>8640339.77</v>
          </cell>
          <cell r="G18">
            <v>-16423994.669999998</v>
          </cell>
          <cell r="H18">
            <v>-28448078.46000001</v>
          </cell>
          <cell r="I18">
            <v>-39175228</v>
          </cell>
          <cell r="J18">
            <v>-12550804.620000005</v>
          </cell>
          <cell r="K18">
            <v>-8933643.91999999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34736742.33</v>
          </cell>
          <cell r="AP18">
            <v>38735254</v>
          </cell>
          <cell r="AQ18">
            <v>-16423994.669999998</v>
          </cell>
          <cell r="AR18">
            <v>-28448078.46000001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</v>
          </cell>
          <cell r="CA18">
            <v>-5757952.89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6628192.85</v>
          </cell>
          <cell r="CH18">
            <v>-7408599.749999995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8773921.1</v>
          </cell>
          <cell r="CO18">
            <v>-6716702.490000001</v>
          </cell>
          <cell r="CP18" t="str">
            <v>0</v>
          </cell>
          <cell r="CQ18">
            <v>8945602.78</v>
          </cell>
          <cell r="CR18">
            <v>-9015394.91999999</v>
          </cell>
          <cell r="CS18" t="str">
            <v>0</v>
          </cell>
          <cell r="CT18" t="str">
            <v>0</v>
          </cell>
          <cell r="CU18">
            <v>8945602.78</v>
          </cell>
          <cell r="CV18">
            <v>-9015394.91999999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8945602.78</v>
          </cell>
          <cell r="DD18">
            <v>-9015394.91999999</v>
          </cell>
          <cell r="DE18" t="str">
            <v>0</v>
          </cell>
          <cell r="DG18">
            <v>6628192.85</v>
          </cell>
          <cell r="DH18">
            <v>-7408599.749999995</v>
          </cell>
          <cell r="DI18" t="str">
            <v>0</v>
          </cell>
          <cell r="DJ18">
            <v>8757170.21</v>
          </cell>
          <cell r="DK18">
            <v>-5757952.89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34736742.33</v>
          </cell>
          <cell r="D20">
            <v>38735254</v>
          </cell>
          <cell r="E20">
            <v>12080297.389999999</v>
          </cell>
          <cell r="F20">
            <v>8640339.77</v>
          </cell>
          <cell r="G20">
            <v>-40602624.46000001</v>
          </cell>
          <cell r="H20">
            <v>-83642379.34999995</v>
          </cell>
          <cell r="I20">
            <v>-89189094</v>
          </cell>
          <cell r="J20">
            <v>-65350275.025656596</v>
          </cell>
          <cell r="K20">
            <v>-61139983.30313223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</v>
          </cell>
          <cell r="AB20">
            <v>-8025374</v>
          </cell>
          <cell r="AC20">
            <v>-8241107.369999998</v>
          </cell>
          <cell r="AD20">
            <v>-8058122.019999997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34736742.33</v>
          </cell>
          <cell r="AP20">
            <v>38735254</v>
          </cell>
          <cell r="AQ20">
            <v>-40602624.46000001</v>
          </cell>
          <cell r="AR20">
            <v>-83642379.34999995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-83642379.34999995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6628192.85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8773921.1</v>
          </cell>
          <cell r="CO20">
            <v>-19306702.400000006</v>
          </cell>
          <cell r="CP20" t="str">
            <v>0</v>
          </cell>
          <cell r="CQ20">
            <v>8945602.78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8945602.78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8945602.78</v>
          </cell>
          <cell r="DD20">
            <v>-23301091.899999995</v>
          </cell>
          <cell r="DE20" t="str">
            <v>0</v>
          </cell>
          <cell r="DG20">
            <v>6628192.85</v>
          </cell>
          <cell r="DH20">
            <v>-17301532.559999995</v>
          </cell>
          <cell r="DI20" t="str">
            <v>0</v>
          </cell>
          <cell r="DJ20">
            <v>8757170.21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8901724.12</v>
          </cell>
          <cell r="DR20">
            <v>-23089159.08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</v>
          </cell>
          <cell r="K21">
            <v>417545011.7310659</v>
          </cell>
          <cell r="L21">
            <v>342940819.72999996</v>
          </cell>
          <cell r="M21">
            <v>760635428.8200002</v>
          </cell>
          <cell r="N21">
            <v>834106936</v>
          </cell>
          <cell r="O21">
            <v>873972739.3414403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37630779.08999999</v>
          </cell>
          <cell r="AB21">
            <v>36274416</v>
          </cell>
          <cell r="AC21">
            <v>41360100.62</v>
          </cell>
          <cell r="AD21">
            <v>39069061.11</v>
          </cell>
          <cell r="AE21">
            <v>76942183.44999999</v>
          </cell>
          <cell r="AF21">
            <v>75177083</v>
          </cell>
          <cell r="AG21">
            <v>81424135.22</v>
          </cell>
          <cell r="AH21">
            <v>75212494.44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14594835.87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14594835.87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9810747.92</v>
          </cell>
          <cell r="CA21">
            <v>91121481.05000012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</v>
          </cell>
          <cell r="CH21">
            <v>71730407.33000003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9724557.889999999</v>
          </cell>
          <cell r="CO21">
            <v>96848359.00999996</v>
          </cell>
          <cell r="CP21" t="str">
            <v>0</v>
          </cell>
          <cell r="CQ21">
            <v>10807467.44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10807467.44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10807467.44</v>
          </cell>
          <cell r="DD21">
            <v>101597033.41999999</v>
          </cell>
          <cell r="DE21" t="str">
            <v>0</v>
          </cell>
          <cell r="DG21">
            <v>7853065.33</v>
          </cell>
          <cell r="DH21">
            <v>71730407.33000003</v>
          </cell>
          <cell r="DI21" t="str">
            <v>0</v>
          </cell>
          <cell r="DJ21">
            <v>9810747.92</v>
          </cell>
          <cell r="DK21">
            <v>91121481.05000012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6878325.34</v>
          </cell>
          <cell r="I22">
            <v>6642173</v>
          </cell>
          <cell r="J22">
            <v>7459020.201037308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6878325.34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6878325.34</v>
          </cell>
          <cell r="BC22" t="str">
            <v>0</v>
          </cell>
          <cell r="BD22" t="str">
            <v>0</v>
          </cell>
          <cell r="BE22">
            <v>7459020.201037308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2134028.76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2134028.76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1199798.88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58217.61999999994</v>
          </cell>
          <cell r="K24">
            <v>-6609.610000000102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8067.719999999994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58217.61999999994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-144512.55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26695.44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167255.27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167255.27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167255.27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26695.44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163799.27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</v>
          </cell>
          <cell r="D25">
            <v>2241066</v>
          </cell>
          <cell r="E25">
            <v>767793.27</v>
          </cell>
          <cell r="F25">
            <v>576106.69</v>
          </cell>
          <cell r="G25">
            <v>3294815.53</v>
          </cell>
          <cell r="H25">
            <v>7630687.18</v>
          </cell>
          <cell r="I25">
            <v>8511336</v>
          </cell>
          <cell r="J25">
            <v>2923552.25</v>
          </cell>
          <cell r="K25">
            <v>2152313.93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</v>
          </cell>
          <cell r="AP25">
            <v>2241066</v>
          </cell>
          <cell r="AQ25">
            <v>3294815.53</v>
          </cell>
          <cell r="AR25">
            <v>7630687.18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</v>
          </cell>
          <cell r="BB25">
            <v>7630687.18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572036.7</v>
          </cell>
          <cell r="CO25">
            <v>1967251.23</v>
          </cell>
          <cell r="CP25" t="str">
            <v>0</v>
          </cell>
          <cell r="CQ25">
            <v>553606.69</v>
          </cell>
          <cell r="CR25">
            <v>2130713.93</v>
          </cell>
          <cell r="CS25" t="str">
            <v>0</v>
          </cell>
          <cell r="CT25" t="str">
            <v>0</v>
          </cell>
          <cell r="CU25">
            <v>553606.69</v>
          </cell>
          <cell r="CV25">
            <v>2130713.93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553606.69</v>
          </cell>
          <cell r="DD25">
            <v>2130713.93</v>
          </cell>
          <cell r="DE25" t="str">
            <v>0</v>
          </cell>
          <cell r="DG25">
            <v>383378.21</v>
          </cell>
          <cell r="DH25">
            <v>1164101.6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7677715.850000001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7677715.850000001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6570763.089999999</v>
          </cell>
          <cell r="BN26" t="str">
            <v>0</v>
          </cell>
          <cell r="BO26">
            <v>987389.87</v>
          </cell>
          <cell r="BP26">
            <v>6305352.319999999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5075057.64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21391018.74</v>
          </cell>
          <cell r="F27">
            <v>17020483.39</v>
          </cell>
          <cell r="G27">
            <v>181005156.6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</v>
          </cell>
          <cell r="L27">
            <v>342940819.72999996</v>
          </cell>
          <cell r="M27">
            <v>760635428.8200002</v>
          </cell>
          <cell r="N27">
            <v>834106936</v>
          </cell>
          <cell r="O27">
            <v>873972739.3414403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76942183.44999999</v>
          </cell>
          <cell r="AF27">
            <v>75177083</v>
          </cell>
          <cell r="AG27">
            <v>81424135.22</v>
          </cell>
          <cell r="AH27">
            <v>75212494.44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181005156.6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404448655.1599998</v>
          </cell>
          <cell r="BC27" t="str">
            <v>0</v>
          </cell>
          <cell r="BD27">
            <v>21391018.74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14078167.03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94774187.22000012</v>
          </cell>
          <cell r="CB27" t="str">
            <v>0</v>
          </cell>
          <cell r="CC27">
            <v>5499153.340000002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8354571.130000001</v>
          </cell>
          <cell r="CH27">
            <v>74933766.07000001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8354571.130000001</v>
          </cell>
          <cell r="DH27">
            <v>74933766.07000001</v>
          </cell>
          <cell r="DI27" t="str">
            <v>0</v>
          </cell>
          <cell r="DJ27">
            <v>10522398.799999999</v>
          </cell>
          <cell r="DK27">
            <v>94774187.22000012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</v>
          </cell>
          <cell r="I28">
            <v>31287015</v>
          </cell>
          <cell r="J28">
            <v>11537201.270000001</v>
          </cell>
          <cell r="K28">
            <v>8223565.560000001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7026679.640000001</v>
          </cell>
          <cell r="CP28" t="str">
            <v>0</v>
          </cell>
          <cell r="CQ28">
            <v>797084.22</v>
          </cell>
          <cell r="CR28">
            <v>7926168.190000001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</v>
          </cell>
          <cell r="DL28" t="str">
            <v>0</v>
          </cell>
          <cell r="DN28">
            <v>40489.44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7154926.380000001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7158151.88</v>
          </cell>
          <cell r="E29">
            <v>15209747.93</v>
          </cell>
          <cell r="F29">
            <v>7213175.69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7158151.88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7158151.88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2245519.01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6163421.269999999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6163421.269999999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2597649.32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2597649.32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2597649.32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</v>
          </cell>
          <cell r="F31">
            <v>6203787.14</v>
          </cell>
          <cell r="G31">
            <v>3790517.54</v>
          </cell>
          <cell r="H31">
            <v>9273580.63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</v>
          </cell>
          <cell r="BB31">
            <v>9273580.629999999</v>
          </cell>
          <cell r="BC31" t="str">
            <v>0</v>
          </cell>
          <cell r="BD31">
            <v>8551045.73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</v>
          </cell>
          <cell r="BM31">
            <v>3078853.45</v>
          </cell>
          <cell r="BN31" t="str">
            <v>0</v>
          </cell>
          <cell r="BO31">
            <v>8545045.73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</v>
          </cell>
          <cell r="BT31">
            <v>3669342.9</v>
          </cell>
          <cell r="BU31" t="str">
            <v>0</v>
          </cell>
          <cell r="BW31">
            <v>5813434.55</v>
          </cell>
          <cell r="BX31">
            <v>2886410</v>
          </cell>
          <cell r="BY31" t="str">
            <v>0</v>
          </cell>
          <cell r="BZ31">
            <v>6234474.790000002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4508020.31</v>
          </cell>
          <cell r="CH31">
            <v>1135636.7</v>
          </cell>
          <cell r="CI31" t="str">
            <v>0</v>
          </cell>
          <cell r="CK31">
            <v>5789232.13</v>
          </cell>
          <cell r="CL31">
            <v>2844105</v>
          </cell>
          <cell r="CM31" t="str">
            <v>0</v>
          </cell>
          <cell r="CN31">
            <v>6421448.27</v>
          </cell>
          <cell r="CO31">
            <v>2233038.14</v>
          </cell>
          <cell r="CP31" t="str">
            <v>0</v>
          </cell>
          <cell r="CQ31">
            <v>6197037.14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6197037.14</v>
          </cell>
          <cell r="CV31">
            <v>2654880.84</v>
          </cell>
          <cell r="CW31" t="str">
            <v>0</v>
          </cell>
          <cell r="CY31">
            <v>5813434.55</v>
          </cell>
          <cell r="CZ31">
            <v>2886410</v>
          </cell>
          <cell r="DA31" t="str">
            <v>0</v>
          </cell>
          <cell r="DC31">
            <v>6197037.14</v>
          </cell>
          <cell r="DD31">
            <v>2654880.84</v>
          </cell>
          <cell r="DE31" t="str">
            <v>0</v>
          </cell>
          <cell r="DG31">
            <v>4508020.31</v>
          </cell>
          <cell r="DH31">
            <v>1135636.7</v>
          </cell>
          <cell r="DI31" t="str">
            <v>0</v>
          </cell>
          <cell r="DJ31">
            <v>6234474.790000002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7050267.509999999</v>
          </cell>
          <cell r="DR31">
            <v>2682422.32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5422720.09</v>
          </cell>
          <cell r="D32">
            <v>4597662</v>
          </cell>
          <cell r="E32">
            <v>2362902.49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566902.7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5422720.09</v>
          </cell>
          <cell r="BB32" t="str">
            <v>0</v>
          </cell>
          <cell r="BC32" t="str">
            <v>0</v>
          </cell>
          <cell r="BD32">
            <v>2362902.49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</v>
          </cell>
          <cell r="AQ33">
            <v>3790517.54</v>
          </cell>
          <cell r="AR33">
            <v>9273580.63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9676144.43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</v>
          </cell>
          <cell r="CL33">
            <v>2844105</v>
          </cell>
          <cell r="CM33" t="str">
            <v>0</v>
          </cell>
          <cell r="CN33">
            <v>9942892.84</v>
          </cell>
          <cell r="CO33">
            <v>2233038.14</v>
          </cell>
          <cell r="CP33" t="str">
            <v>0</v>
          </cell>
          <cell r="CQ33">
            <v>10386778.14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</v>
          </cell>
          <cell r="CV33">
            <v>2654880.84</v>
          </cell>
          <cell r="CW33" t="str">
            <v>0</v>
          </cell>
          <cell r="CY33">
            <v>9676144.43</v>
          </cell>
          <cell r="CZ33">
            <v>2886410</v>
          </cell>
          <cell r="DA33" t="str">
            <v>0</v>
          </cell>
          <cell r="DC33">
            <v>10386778.14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2682422.32</v>
          </cell>
          <cell r="DS33" t="str">
            <v>0</v>
          </cell>
          <cell r="DT33">
            <v>9970799.860000001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</v>
          </cell>
          <cell r="I34">
            <v>69118921</v>
          </cell>
          <cell r="J34">
            <v>12821237.71</v>
          </cell>
          <cell r="K34">
            <v>8079921.559999998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7198015.979999999</v>
          </cell>
          <cell r="AB34">
            <v>6425931</v>
          </cell>
          <cell r="AC34">
            <v>4544214</v>
          </cell>
          <cell r="AD34">
            <v>4539889.19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</v>
          </cell>
          <cell r="BC34" t="str">
            <v>0</v>
          </cell>
          <cell r="BD34" t="str">
            <v>0</v>
          </cell>
          <cell r="BE34">
            <v>12821237.71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9691725.95</v>
          </cell>
          <cell r="H35">
            <v>19796718.62</v>
          </cell>
          <cell r="I35">
            <v>18147189</v>
          </cell>
          <cell r="J35">
            <v>6759717.83</v>
          </cell>
          <cell r="K35">
            <v>5161162.02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9691725.95</v>
          </cell>
          <cell r="AR35">
            <v>19796718.62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</v>
          </cell>
          <cell r="BN35" t="str">
            <v>0</v>
          </cell>
          <cell r="BO35" t="str">
            <v>0</v>
          </cell>
          <cell r="BP35">
            <v>6759717.83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7435339.759999999</v>
          </cell>
          <cell r="CP35" t="str">
            <v>0</v>
          </cell>
          <cell r="CQ35" t="str">
            <v>0</v>
          </cell>
          <cell r="CR35">
            <v>5161162.02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5161162.02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5161162.02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5474995.130000001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1314433.63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137068.8</v>
          </cell>
          <cell r="AB36">
            <v>141446.33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1314433.63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1314433.63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585461.32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44621.28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44621.28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70458577.46000001</v>
          </cell>
          <cell r="I37">
            <v>89023154.96</v>
          </cell>
          <cell r="J37">
            <v>77815034.26960404</v>
          </cell>
          <cell r="K37">
            <v>81012823.93992966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10641924.44</v>
          </cell>
          <cell r="AB37">
            <v>8210258.33</v>
          </cell>
          <cell r="AC37">
            <v>6129272.510000001</v>
          </cell>
          <cell r="AD37">
            <v>6688489.7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70458577.46000001</v>
          </cell>
          <cell r="AS37">
            <v>89023154.96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89023154.96</v>
          </cell>
          <cell r="AZ37" t="str">
            <v>0</v>
          </cell>
          <cell r="BA37">
            <v>249393</v>
          </cell>
          <cell r="BB37">
            <v>70458577.46000002</v>
          </cell>
          <cell r="BC37" t="str">
            <v>0</v>
          </cell>
          <cell r="BD37">
            <v>283954.64</v>
          </cell>
          <cell r="BE37">
            <v>77815034.26960404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44621.28</v>
          </cell>
          <cell r="BP37">
            <v>21213337.15</v>
          </cell>
          <cell r="BQ37" t="str">
            <v>0</v>
          </cell>
          <cell r="BR37" t="str">
            <v>0</v>
          </cell>
          <cell r="BS37">
            <v>44621.28</v>
          </cell>
          <cell r="BT37">
            <v>22954674.15</v>
          </cell>
          <cell r="BU37" t="str">
            <v>0</v>
          </cell>
          <cell r="BW37">
            <v>89750.01</v>
          </cell>
          <cell r="BX37">
            <v>21683738.99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21971099.99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16807957.31</v>
          </cell>
          <cell r="CW37" t="str">
            <v>0</v>
          </cell>
          <cell r="CY37">
            <v>89750.01</v>
          </cell>
          <cell r="CZ37">
            <v>21683738.99</v>
          </cell>
          <cell r="DA37" t="str">
            <v>0</v>
          </cell>
          <cell r="DC37">
            <v>44429.61</v>
          </cell>
          <cell r="DD37">
            <v>16807957.31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24465716.99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</v>
          </cell>
          <cell r="I38">
            <v>69118921</v>
          </cell>
          <cell r="J38">
            <v>12821237.71</v>
          </cell>
          <cell r="K38">
            <v>8079921.559999998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7198015.979999999</v>
          </cell>
          <cell r="AB38">
            <v>6425931</v>
          </cell>
          <cell r="AC38">
            <v>4544214</v>
          </cell>
          <cell r="AD38">
            <v>4539889.19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</v>
          </cell>
          <cell r="BC38" t="str">
            <v>0</v>
          </cell>
          <cell r="BD38" t="str">
            <v>0</v>
          </cell>
          <cell r="BE38">
            <v>12821237.71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667174.7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667174.7</v>
          </cell>
          <cell r="DH39" t="str">
            <v>0</v>
          </cell>
          <cell r="DI39" t="str">
            <v>0</v>
          </cell>
          <cell r="DJ39">
            <v>1124477.59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</v>
          </cell>
          <cell r="C43">
            <v>73439132.08999997</v>
          </cell>
          <cell r="D43">
            <v>86333786.45</v>
          </cell>
          <cell r="E43">
            <v>89055320.96597618</v>
          </cell>
          <cell r="F43">
            <v>67285538.35287768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</v>
          </cell>
          <cell r="U43">
            <v>7591483.78</v>
          </cell>
          <cell r="W43">
            <v>5865406.080000001</v>
          </cell>
          <cell r="X43">
            <v>7561790.07</v>
          </cell>
          <cell r="Y43">
            <v>7225923.619999997</v>
          </cell>
          <cell r="Z43">
            <v>5479182.329999998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</v>
          </cell>
          <cell r="AO43">
            <v>73439132.08999997</v>
          </cell>
          <cell r="AP43">
            <v>86333786.45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</v>
          </cell>
          <cell r="AY43" t="str">
            <v>0</v>
          </cell>
          <cell r="AZ43">
            <v>7584448</v>
          </cell>
          <cell r="BA43">
            <v>73439132.08999997</v>
          </cell>
          <cell r="BB43" t="str">
            <v>0</v>
          </cell>
          <cell r="BC43">
            <v>16105613.560000002</v>
          </cell>
          <cell r="BD43">
            <v>89055320.96597618</v>
          </cell>
          <cell r="BE43" t="str">
            <v>0</v>
          </cell>
          <cell r="BF43">
            <v>6535074.539999999</v>
          </cell>
          <cell r="BG43">
            <v>7591483.78</v>
          </cell>
          <cell r="BI43">
            <v>29528296.2</v>
          </cell>
          <cell r="BJ43" t="str">
            <v>0</v>
          </cell>
          <cell r="BK43">
            <v>2530148</v>
          </cell>
          <cell r="BL43">
            <v>24055780.65999999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21574505.63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6537090.67</v>
          </cell>
          <cell r="CC43">
            <v>21853210.59572482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22158367.99</v>
          </cell>
          <cell r="CL43" t="str">
            <v>0</v>
          </cell>
          <cell r="CM43">
            <v>1898361</v>
          </cell>
          <cell r="CN43">
            <v>18002946.53999999</v>
          </cell>
          <cell r="CO43" t="str">
            <v>0</v>
          </cell>
          <cell r="CP43">
            <v>3252022</v>
          </cell>
          <cell r="CQ43">
            <v>22859229.12000001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21504192.12000001</v>
          </cell>
          <cell r="CV43" t="str">
            <v>0</v>
          </cell>
          <cell r="CW43">
            <v>851075.47</v>
          </cell>
          <cell r="CY43">
            <v>21574505.63</v>
          </cell>
          <cell r="CZ43" t="str">
            <v>0</v>
          </cell>
          <cell r="DA43">
            <v>1895361</v>
          </cell>
          <cell r="DC43">
            <v>21504192.12000001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6537090.67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</v>
          </cell>
          <cell r="Z45">
            <v>39898.3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</v>
          </cell>
          <cell r="BO45">
            <v>-518.9000000000669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671021.33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95423559.62287772</v>
          </cell>
          <cell r="G47">
            <v>48423507.65</v>
          </cell>
          <cell r="H47">
            <v>108648549.19000003</v>
          </cell>
          <cell r="I47">
            <v>131965540.96</v>
          </cell>
          <cell r="J47">
            <v>93021578.43960404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7645379.519999999</v>
          </cell>
          <cell r="U47">
            <v>7849506.15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14381266.2</v>
          </cell>
          <cell r="AB47">
            <v>12032917.33</v>
          </cell>
          <cell r="AC47">
            <v>10238595.63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525061.69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48423507.65</v>
          </cell>
          <cell r="AR47">
            <v>108648549.19000003</v>
          </cell>
          <cell r="AS47">
            <v>131965540.96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131965540.96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</v>
          </cell>
          <cell r="BF47">
            <v>7645379.519999999</v>
          </cell>
          <cell r="BG47">
            <v>9603721.15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42922115.84999999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35955892.32000001</v>
          </cell>
          <cell r="BQ47">
            <v>2429310.52</v>
          </cell>
          <cell r="BR47">
            <v>2655289.15</v>
          </cell>
          <cell r="BS47">
            <v>46448958.99000002</v>
          </cell>
          <cell r="BT47">
            <v>37697229.32000001</v>
          </cell>
          <cell r="BU47">
            <v>2419058.52</v>
          </cell>
          <cell r="BW47">
            <v>34146381.04999999</v>
          </cell>
          <cell r="BX47">
            <v>32278929.99</v>
          </cell>
          <cell r="BY47">
            <v>1972986</v>
          </cell>
          <cell r="BZ47">
            <v>32129346.119999982</v>
          </cell>
          <cell r="CA47">
            <v>24457589.87</v>
          </cell>
          <cell r="CB47">
            <v>6655639.07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21034501.31</v>
          </cell>
          <cell r="CI47">
            <v>1932780.33</v>
          </cell>
          <cell r="CK47">
            <v>34753908.51</v>
          </cell>
          <cell r="CL47">
            <v>32449872.99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38317044.4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32278929.99</v>
          </cell>
          <cell r="DA47">
            <v>1972986</v>
          </cell>
          <cell r="DC47">
            <v>34951455.39999999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21034501.31</v>
          </cell>
          <cell r="DI47">
            <v>1932780.33</v>
          </cell>
          <cell r="DJ47">
            <v>32129346.119999982</v>
          </cell>
          <cell r="DK47">
            <v>24457589.87</v>
          </cell>
          <cell r="DL47">
            <v>6655639.07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33593485.65</v>
          </cell>
          <cell r="DR47">
            <v>29052983.130000003</v>
          </cell>
          <cell r="DS47">
            <v>2822668.67</v>
          </cell>
          <cell r="DT47">
            <v>34574992.91</v>
          </cell>
          <cell r="DU47">
            <v>36319204.99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-8606880.139999997</v>
          </cell>
          <cell r="S48">
            <v>-10633322.08</v>
          </cell>
          <cell r="T48">
            <v>-10143354.12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-825694.72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-8606880.139999997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-8606880.139999999</v>
          </cell>
          <cell r="BD48" t="str">
            <v>0</v>
          </cell>
          <cell r="BE48" t="str">
            <v>0</v>
          </cell>
          <cell r="BF48">
            <v>-10143354.12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-2658333.51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-2535333.51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-2658333.55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-2658333.51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-2533083.51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-2658333.51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95423559.62287772</v>
          </cell>
          <cell r="G49">
            <v>48423507.65</v>
          </cell>
          <cell r="H49">
            <v>108648549.19000003</v>
          </cell>
          <cell r="I49">
            <v>131965540.96</v>
          </cell>
          <cell r="J49">
            <v>93021578.43960404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14381266.2</v>
          </cell>
          <cell r="AB49">
            <v>12032917.33</v>
          </cell>
          <cell r="AC49">
            <v>10238595.63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48423507.65</v>
          </cell>
          <cell r="AR49">
            <v>108648549.19000003</v>
          </cell>
          <cell r="AS49">
            <v>131965540.96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131965540.96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</v>
          </cell>
          <cell r="BF49">
            <v>-2497974.6</v>
          </cell>
          <cell r="BG49">
            <v>-662165.2499999994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42922115.84999999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35955892.32000001</v>
          </cell>
          <cell r="BQ49">
            <v>-940166.24</v>
          </cell>
          <cell r="BR49">
            <v>-603719.89</v>
          </cell>
          <cell r="BS49">
            <v>46448958.99000002</v>
          </cell>
          <cell r="BT49">
            <v>37697229.32000001</v>
          </cell>
          <cell r="BU49">
            <v>-950418.24</v>
          </cell>
          <cell r="BW49">
            <v>34146381.04999999</v>
          </cell>
          <cell r="BX49">
            <v>32278929.99</v>
          </cell>
          <cell r="BY49">
            <v>-685347.51</v>
          </cell>
          <cell r="BZ49">
            <v>32129346.119999982</v>
          </cell>
          <cell r="CA49">
            <v>24457589.87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</v>
          </cell>
          <cell r="CF49">
            <v>-584608.51</v>
          </cell>
          <cell r="CG49">
            <v>23903803.52</v>
          </cell>
          <cell r="CH49">
            <v>21034501.31</v>
          </cell>
          <cell r="CI49">
            <v>752575.06</v>
          </cell>
          <cell r="CK49">
            <v>34753908.51</v>
          </cell>
          <cell r="CL49">
            <v>32449872.99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38317044.4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32278929.99</v>
          </cell>
          <cell r="DA49">
            <v>-685347.51</v>
          </cell>
          <cell r="DC49">
            <v>34951455.39999999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21034501.31</v>
          </cell>
          <cell r="DI49">
            <v>752575.06</v>
          </cell>
          <cell r="DJ49">
            <v>32129346.119999982</v>
          </cell>
          <cell r="DK49">
            <v>24457589.87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33593485.65</v>
          </cell>
          <cell r="DR49">
            <v>29052983.130000003</v>
          </cell>
          <cell r="DS49">
            <v>680581.9399999995</v>
          </cell>
          <cell r="DT49">
            <v>34574992.91</v>
          </cell>
          <cell r="DU49">
            <v>36319204.99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78738159.44999996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</v>
          </cell>
          <cell r="J50">
            <v>561272483.3173709</v>
          </cell>
          <cell r="K50">
            <v>521368331.3913887</v>
          </cell>
          <cell r="L50">
            <v>342940819.72999996</v>
          </cell>
          <cell r="M50">
            <v>760635428.8200002</v>
          </cell>
          <cell r="N50">
            <v>834106936</v>
          </cell>
          <cell r="O50">
            <v>873972739.3414403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49826469.33</v>
          </cell>
          <cell r="AC50">
            <v>53105065.21000001</v>
          </cell>
          <cell r="AD50">
            <v>51276865.54000001</v>
          </cell>
          <cell r="AE50">
            <v>76942183.44999999</v>
          </cell>
          <cell r="AF50">
            <v>75177083</v>
          </cell>
          <cell r="AG50">
            <v>81424135.22</v>
          </cell>
          <cell r="AH50">
            <v>75212494.44</v>
          </cell>
          <cell r="AI50">
            <v>-300633.03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78738159.44999996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561272483.3173709</v>
          </cell>
          <cell r="BF50">
            <v>-2497974.6</v>
          </cell>
          <cell r="BG50">
            <v>-662165.2499999994</v>
          </cell>
          <cell r="BI50">
            <v>62637451.769999996</v>
          </cell>
          <cell r="BJ50">
            <v>185367487.32</v>
          </cell>
          <cell r="BK50">
            <v>-910796.72</v>
          </cell>
          <cell r="BL50">
            <v>57000282.87999996</v>
          </cell>
          <cell r="BM50">
            <v>185241511.99000013</v>
          </cell>
          <cell r="BN50">
            <v>-306.96999999985565</v>
          </cell>
          <cell r="BO50">
            <v>66345977.73000008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</v>
          </cell>
          <cell r="BY50">
            <v>-685347.51</v>
          </cell>
          <cell r="BZ50">
            <v>42651744.92000001</v>
          </cell>
          <cell r="CA50">
            <v>119231777.0900001</v>
          </cell>
          <cell r="CB50">
            <v>4482932.76</v>
          </cell>
          <cell r="CC50">
            <v>36705286.91572484</v>
          </cell>
          <cell r="CD50">
            <v>141617665.57461149</v>
          </cell>
          <cell r="CE50">
            <v>98704.45000000027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</v>
          </cell>
          <cell r="CW50">
            <v>-1464600.03</v>
          </cell>
          <cell r="CY50">
            <v>46228660.050000004</v>
          </cell>
          <cell r="CZ50">
            <v>136496818.99</v>
          </cell>
          <cell r="DA50">
            <v>-685347.51</v>
          </cell>
          <cell r="DC50">
            <v>46479784.79999999</v>
          </cell>
          <cell r="DD50">
            <v>133461555.43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42651744.92000001</v>
          </cell>
          <cell r="DK50">
            <v>119231777.0900001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680581.9399999995</v>
          </cell>
          <cell r="DT50">
            <v>47002342.91000001</v>
          </cell>
          <cell r="DU50">
            <v>154253066.99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310505.6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310505.6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-16958.51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-66407.68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-37176.24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23806080.36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23806080.36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</v>
          </cell>
          <cell r="BO54" t="str">
            <v>0</v>
          </cell>
          <cell r="BP54" t="str">
            <v>0</v>
          </cell>
          <cell r="BQ54">
            <v>8460118.36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7956449.889999999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</v>
          </cell>
          <cell r="CC54" t="str">
            <v>0</v>
          </cell>
          <cell r="CD54" t="str">
            <v>0</v>
          </cell>
          <cell r="CE54">
            <v>6257991.079999999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6805141.340000002</v>
          </cell>
          <cell r="CQ54" t="str">
            <v>0</v>
          </cell>
          <cell r="CR54" t="str">
            <v>0</v>
          </cell>
          <cell r="CS54">
            <v>6290864.280000001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6292241.300000003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896348.924712</v>
          </cell>
          <cell r="DQ55" t="str">
            <v>0</v>
          </cell>
          <cell r="DR55" t="str">
            <v>0</v>
          </cell>
          <cell r="DS55">
            <v>487489.9399999995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78738159.44999996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</v>
          </cell>
          <cell r="J57">
            <v>561272483.3173709</v>
          </cell>
          <cell r="K57">
            <v>521368331.3913887</v>
          </cell>
          <cell r="L57">
            <v>342940819.72999996</v>
          </cell>
          <cell r="M57">
            <v>760635428.8200002</v>
          </cell>
          <cell r="N57">
            <v>834106936</v>
          </cell>
          <cell r="O57">
            <v>873972739.3414403</v>
          </cell>
          <cell r="P57">
            <v>783240163.8588562</v>
          </cell>
          <cell r="Q57">
            <v>8721944.719999999</v>
          </cell>
          <cell r="R57">
            <v>36890881.04000001</v>
          </cell>
          <cell r="S57">
            <v>23504052.92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49826469.33</v>
          </cell>
          <cell r="AC57">
            <v>53105065.21000001</v>
          </cell>
          <cell r="AD57">
            <v>51276865.54000001</v>
          </cell>
          <cell r="AE57">
            <v>76942183.44999999</v>
          </cell>
          <cell r="AF57">
            <v>75177083</v>
          </cell>
          <cell r="AG57">
            <v>81424135.22</v>
          </cell>
          <cell r="AH57">
            <v>75212494.44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78738159.44999996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</v>
          </cell>
          <cell r="AT57">
            <v>8721944.719999999</v>
          </cell>
          <cell r="AU57">
            <v>36890881.04000001</v>
          </cell>
          <cell r="AV57">
            <v>23504052.92</v>
          </cell>
          <cell r="AX57">
            <v>185603415.87</v>
          </cell>
          <cell r="AY57">
            <v>558602886.96</v>
          </cell>
          <cell r="AZ57">
            <v>23504052.92</v>
          </cell>
          <cell r="BA57">
            <v>173137724.35000008</v>
          </cell>
          <cell r="BB57">
            <v>513097204.34999996</v>
          </cell>
          <cell r="BC57">
            <v>36890881.04000001</v>
          </cell>
          <cell r="BD57">
            <v>149702614.16597614</v>
          </cell>
          <cell r="BE57">
            <v>561272483.3173709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185367487.32</v>
          </cell>
          <cell r="BK57">
            <v>8062574.28</v>
          </cell>
          <cell r="BL57">
            <v>57000282.87999996</v>
          </cell>
          <cell r="BM57">
            <v>185241511.99000013</v>
          </cell>
          <cell r="BN57">
            <v>10858124.830000002</v>
          </cell>
          <cell r="BO57">
            <v>66345977.73000008</v>
          </cell>
          <cell r="BP57">
            <v>189733345.82000008</v>
          </cell>
          <cell r="BQ57">
            <v>8716660.199999997</v>
          </cell>
          <cell r="BR57">
            <v>8463273.950000001</v>
          </cell>
          <cell r="BS57">
            <v>62031184.730000064</v>
          </cell>
          <cell r="BT57">
            <v>187563771.34000003</v>
          </cell>
          <cell r="BU57">
            <v>8129407.729999999</v>
          </cell>
          <cell r="BW57">
            <v>46228660.050000004</v>
          </cell>
          <cell r="BX57">
            <v>136496818.99</v>
          </cell>
          <cell r="BY57">
            <v>6349425.49</v>
          </cell>
          <cell r="BZ57">
            <v>42651744.92000001</v>
          </cell>
          <cell r="CA57">
            <v>119231777.0900001</v>
          </cell>
          <cell r="CB57">
            <v>11707605.809999999</v>
          </cell>
          <cell r="CC57">
            <v>36705286.91572484</v>
          </cell>
          <cell r="CD57">
            <v>141617665.57461149</v>
          </cell>
          <cell r="CE57">
            <v>7215962.248215999</v>
          </cell>
          <cell r="CF57">
            <v>6408764.49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</v>
          </cell>
          <cell r="CM57">
            <v>5826209.45</v>
          </cell>
          <cell r="CN57">
            <v>41901694.360000014</v>
          </cell>
          <cell r="CO57">
            <v>136211434.44999993</v>
          </cell>
          <cell r="CP57">
            <v>8429880.780000001</v>
          </cell>
          <cell r="CQ57">
            <v>49845373.800000004</v>
          </cell>
          <cell r="CR57">
            <v>135363906.45000005</v>
          </cell>
          <cell r="CS57">
            <v>5775493.670000001</v>
          </cell>
          <cell r="CT57">
            <v>6205701.120000002</v>
          </cell>
          <cell r="CU57">
            <v>46479784.79999999</v>
          </cell>
          <cell r="CV57">
            <v>133461555.43</v>
          </cell>
          <cell r="CW57">
            <v>5218580.67</v>
          </cell>
          <cell r="CY57">
            <v>46228660.050000004</v>
          </cell>
          <cell r="CZ57">
            <v>136496818.99</v>
          </cell>
          <cell r="DA57">
            <v>6349425.49</v>
          </cell>
          <cell r="DC57">
            <v>46479784.79999999</v>
          </cell>
          <cell r="DD57">
            <v>133461555.43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42651744.92000001</v>
          </cell>
          <cell r="DK57">
            <v>119231777.0900001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6210180.414712001</v>
          </cell>
          <cell r="DQ57">
            <v>44401901.26000002</v>
          </cell>
          <cell r="DR57">
            <v>137561630.65000004</v>
          </cell>
          <cell r="DS57">
            <v>7465532.510000002</v>
          </cell>
          <cell r="DT57">
            <v>47002342.91000001</v>
          </cell>
          <cell r="DU57">
            <v>154253066.99</v>
          </cell>
          <cell r="DV57">
            <v>5844830.49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7392535.89</v>
          </cell>
          <cell r="R58">
            <v>13128000.319999998</v>
          </cell>
          <cell r="S58">
            <v>15421985</v>
          </cell>
          <cell r="T58">
            <v>14299912.62</v>
          </cell>
          <cell r="U58">
            <v>13274210.95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7392535.89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14299912.62</v>
          </cell>
          <cell r="BG58">
            <v>13274210.95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</v>
          </cell>
          <cell r="BR58">
            <v>6697049.95</v>
          </cell>
          <cell r="BS58" t="str">
            <v>0</v>
          </cell>
          <cell r="BT58" t="str">
            <v>0</v>
          </cell>
          <cell r="BU58">
            <v>7370211.62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78738159.44999996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</v>
          </cell>
          <cell r="J61">
            <v>561272483.3173709</v>
          </cell>
          <cell r="K61">
            <v>521368331.3913887</v>
          </cell>
          <cell r="L61">
            <v>342940819.72999996</v>
          </cell>
          <cell r="M61">
            <v>760635428.8200002</v>
          </cell>
          <cell r="N61">
            <v>834106936</v>
          </cell>
          <cell r="O61">
            <v>873972739.3414403</v>
          </cell>
          <cell r="P61">
            <v>783240163.8588562</v>
          </cell>
          <cell r="Q61">
            <v>16114480.61</v>
          </cell>
          <cell r="R61">
            <v>50018881.36000001</v>
          </cell>
          <cell r="S61">
            <v>38926037.92</v>
          </cell>
          <cell r="T61">
            <v>39487289.967159994</v>
          </cell>
          <cell r="U61">
            <v>37329479.54000001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49826469.33</v>
          </cell>
          <cell r="AC61">
            <v>53105065.21000001</v>
          </cell>
          <cell r="AD61">
            <v>51276865.54000001</v>
          </cell>
          <cell r="AE61">
            <v>76942183.44999999</v>
          </cell>
          <cell r="AF61">
            <v>75177083</v>
          </cell>
          <cell r="AG61">
            <v>81424135.22</v>
          </cell>
          <cell r="AH61">
            <v>75212494.44</v>
          </cell>
          <cell r="AI61">
            <v>2543310.14</v>
          </cell>
          <cell r="AJ61">
            <v>4858765.79</v>
          </cell>
          <cell r="AK61">
            <v>5264070.9</v>
          </cell>
          <cell r="AL61">
            <v>5019681.11</v>
          </cell>
          <cell r="AN61">
            <v>78738159.44999996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</v>
          </cell>
          <cell r="AT61">
            <v>16114480.61</v>
          </cell>
          <cell r="AU61">
            <v>50018881.36000001</v>
          </cell>
          <cell r="AV61">
            <v>38926037.92</v>
          </cell>
          <cell r="AX61">
            <v>185603415.87</v>
          </cell>
          <cell r="AY61">
            <v>558602886.96</v>
          </cell>
          <cell r="AZ61">
            <v>38926037.92</v>
          </cell>
          <cell r="BA61">
            <v>173137724.35000008</v>
          </cell>
          <cell r="BB61">
            <v>513097204.34999996</v>
          </cell>
          <cell r="BC61">
            <v>50018881.36000001</v>
          </cell>
          <cell r="BD61">
            <v>149702614.16597614</v>
          </cell>
          <cell r="BE61">
            <v>561272483.3173709</v>
          </cell>
          <cell r="BF61">
            <v>39487289.967159994</v>
          </cell>
          <cell r="BG61">
            <v>38754894.54000001</v>
          </cell>
          <cell r="BI61">
            <v>62637451.769999996</v>
          </cell>
          <cell r="BJ61">
            <v>185367487.32</v>
          </cell>
          <cell r="BK61">
            <v>15698318.280000001</v>
          </cell>
          <cell r="BL61">
            <v>57000282.87999996</v>
          </cell>
          <cell r="BM61">
            <v>185241511.99000013</v>
          </cell>
          <cell r="BN61">
            <v>16482484.830000002</v>
          </cell>
          <cell r="BO61">
            <v>66345977.73000008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</v>
          </cell>
          <cell r="BY61">
            <v>11573483.49</v>
          </cell>
          <cell r="BZ61">
            <v>42651744.92000001</v>
          </cell>
          <cell r="CA61">
            <v>119231777.0900001</v>
          </cell>
          <cell r="CB61">
            <v>13438246.259999998</v>
          </cell>
          <cell r="CC61">
            <v>36705286.91572484</v>
          </cell>
          <cell r="CD61">
            <v>141617665.57461149</v>
          </cell>
          <cell r="CE61">
            <v>11272375.918216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</v>
          </cell>
          <cell r="CK61">
            <v>46859298.510000005</v>
          </cell>
          <cell r="CL61">
            <v>135582070.99</v>
          </cell>
          <cell r="CM61">
            <v>11091267.45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</v>
          </cell>
          <cell r="CW61">
            <v>10529210.62</v>
          </cell>
          <cell r="CY61">
            <v>46228660.050000004</v>
          </cell>
          <cell r="CZ61">
            <v>136496818.99</v>
          </cell>
          <cell r="DA61">
            <v>11573483.49</v>
          </cell>
          <cell r="DC61">
            <v>46479784.79999999</v>
          </cell>
          <cell r="DD61">
            <v>133461555.43</v>
          </cell>
          <cell r="DE61">
            <v>10529210.62</v>
          </cell>
          <cell r="DG61">
            <v>32258374.650000002</v>
          </cell>
          <cell r="DH61">
            <v>95968267.38000001</v>
          </cell>
          <cell r="DI61">
            <v>5585269.99</v>
          </cell>
          <cell r="DJ61">
            <v>42651744.92000001</v>
          </cell>
          <cell r="DK61">
            <v>119231777.0900001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</v>
          </cell>
          <cell r="DU61">
            <v>154253066.99</v>
          </cell>
          <cell r="DV61">
            <v>8311268.49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</v>
          </cell>
          <cell r="C62">
            <v>17407028.330000002</v>
          </cell>
          <cell r="D62">
            <v>22400615.36</v>
          </cell>
          <cell r="E62">
            <v>11792546.27</v>
          </cell>
          <cell r="F62">
            <v>9962463.22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</v>
          </cell>
          <cell r="AO62">
            <v>17407028.330000002</v>
          </cell>
          <cell r="AP62">
            <v>22400615.36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22400615.36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</v>
          </cell>
          <cell r="BJ62" t="str">
            <v>0</v>
          </cell>
          <cell r="BK62">
            <v>0</v>
          </cell>
          <cell r="BL62">
            <v>5460974.929999999</v>
          </cell>
          <cell r="BM62" t="str">
            <v>0</v>
          </cell>
          <cell r="BN62">
            <v>285</v>
          </cell>
          <cell r="BO62">
            <v>7366462.03</v>
          </cell>
          <cell r="BP62" t="str">
            <v>0</v>
          </cell>
          <cell r="BQ62">
            <v>0</v>
          </cell>
          <cell r="BR62">
            <v>0</v>
          </cell>
          <cell r="BS62">
            <v>7366462.03</v>
          </cell>
          <cell r="BT62" t="str">
            <v>0</v>
          </cell>
          <cell r="BU62">
            <v>0</v>
          </cell>
          <cell r="BW62">
            <v>5575893.84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5626469.84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5455436.590000001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5455436.590000001</v>
          </cell>
          <cell r="CV62" t="str">
            <v>0</v>
          </cell>
          <cell r="CW62">
            <v>0</v>
          </cell>
          <cell r="CY62">
            <v>5575893.84</v>
          </cell>
          <cell r="CZ62" t="str">
            <v>0</v>
          </cell>
          <cell r="DA62">
            <v>0</v>
          </cell>
          <cell r="DC62">
            <v>5455436.590000001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5632331.84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78738159.44999996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</v>
          </cell>
          <cell r="J63">
            <v>561272483.3173709</v>
          </cell>
          <cell r="K63">
            <v>521368331.3913887</v>
          </cell>
          <cell r="L63">
            <v>342940819.72999996</v>
          </cell>
          <cell r="M63">
            <v>760635428.8200002</v>
          </cell>
          <cell r="N63">
            <v>834106936</v>
          </cell>
          <cell r="O63">
            <v>873972739.3414403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49826469.33</v>
          </cell>
          <cell r="AC63">
            <v>53105065.21000001</v>
          </cell>
          <cell r="AD63">
            <v>51276865.54000001</v>
          </cell>
          <cell r="AE63">
            <v>76942183.44999999</v>
          </cell>
          <cell r="AF63">
            <v>75177083</v>
          </cell>
          <cell r="AG63">
            <v>81424135.22</v>
          </cell>
          <cell r="AH63">
            <v>75212494.44</v>
          </cell>
          <cell r="AI63">
            <v>-300633.03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78738159.44999996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561272483.3173709</v>
          </cell>
          <cell r="BF63">
            <v>-2497974.6</v>
          </cell>
          <cell r="BG63">
            <v>-662165.2499999994</v>
          </cell>
          <cell r="BI63">
            <v>62637451.769999996</v>
          </cell>
          <cell r="BJ63">
            <v>185367487.32</v>
          </cell>
          <cell r="BK63">
            <v>-910796.72</v>
          </cell>
          <cell r="BL63">
            <v>57000282.87999996</v>
          </cell>
          <cell r="BM63">
            <v>185241511.99000013</v>
          </cell>
          <cell r="BN63">
            <v>-306.96999999985565</v>
          </cell>
          <cell r="BO63">
            <v>66345977.73000008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</v>
          </cell>
          <cell r="BY63">
            <v>-685347.51</v>
          </cell>
          <cell r="BZ63">
            <v>42651744.92000001</v>
          </cell>
          <cell r="CA63">
            <v>119231777.0900001</v>
          </cell>
          <cell r="CB63">
            <v>4482932.76</v>
          </cell>
          <cell r="CC63">
            <v>36705286.91572484</v>
          </cell>
          <cell r="CD63">
            <v>141617665.57461149</v>
          </cell>
          <cell r="CE63">
            <v>98704.45000000027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</v>
          </cell>
          <cell r="CW63">
            <v>-1464600.03</v>
          </cell>
          <cell r="CY63">
            <v>46228660.050000004</v>
          </cell>
          <cell r="CZ63">
            <v>136496818.99</v>
          </cell>
          <cell r="DA63">
            <v>-685347.51</v>
          </cell>
          <cell r="DC63">
            <v>46479784.79999999</v>
          </cell>
          <cell r="DD63">
            <v>133461555.43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42651744.92000001</v>
          </cell>
          <cell r="DK63">
            <v>119231777.0900001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680581.9399999995</v>
          </cell>
          <cell r="DT63">
            <v>47002342.91000001</v>
          </cell>
          <cell r="DU63">
            <v>154253066.99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</v>
          </cell>
          <cell r="J64">
            <v>561272483.3173709</v>
          </cell>
          <cell r="K64">
            <v>521368331.3913887</v>
          </cell>
          <cell r="L64">
            <v>342940819.72999996</v>
          </cell>
          <cell r="M64">
            <v>760635428.8200002</v>
          </cell>
          <cell r="N64">
            <v>834106936</v>
          </cell>
          <cell r="O64">
            <v>873972739.3414403</v>
          </cell>
          <cell r="P64">
            <v>783240163.8588562</v>
          </cell>
          <cell r="Q64">
            <v>-792363.21</v>
          </cell>
          <cell r="R64">
            <v>8086093.890000006</v>
          </cell>
          <cell r="S64">
            <v>-2738373.08</v>
          </cell>
          <cell r="T64">
            <v>-2675343.81</v>
          </cell>
          <cell r="U64">
            <v>-2220637.03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49826469.33</v>
          </cell>
          <cell r="AC64">
            <v>53105065.21000001</v>
          </cell>
          <cell r="AD64">
            <v>51276865.54000001</v>
          </cell>
          <cell r="AE64">
            <v>76942183.44999999</v>
          </cell>
          <cell r="AF64">
            <v>75177083</v>
          </cell>
          <cell r="AG64">
            <v>81424135.22</v>
          </cell>
          <cell r="AH64">
            <v>75212494.44</v>
          </cell>
          <cell r="AI64">
            <v>-290009.54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</v>
          </cell>
          <cell r="AT64">
            <v>-792363.21</v>
          </cell>
          <cell r="AU64">
            <v>8086093.890000006</v>
          </cell>
          <cell r="AV64">
            <v>-2738373.08</v>
          </cell>
          <cell r="AX64">
            <v>208004031.23000005</v>
          </cell>
          <cell r="AY64">
            <v>558602886.96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</v>
          </cell>
          <cell r="BD64">
            <v>161495160.43597612</v>
          </cell>
          <cell r="BE64">
            <v>561272483.3173709</v>
          </cell>
          <cell r="BF64">
            <v>-2675343.81</v>
          </cell>
          <cell r="BG64">
            <v>-848622.0299999994</v>
          </cell>
          <cell r="BI64">
            <v>70128241.89</v>
          </cell>
          <cell r="BJ64">
            <v>185367487.32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73712439.76000004</v>
          </cell>
          <cell r="BP64">
            <v>189733345.82000008</v>
          </cell>
          <cell r="BQ64">
            <v>-1005535.45</v>
          </cell>
          <cell r="BR64">
            <v>-653976.67</v>
          </cell>
          <cell r="BS64">
            <v>69397646.76000004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</v>
          </cell>
          <cell r="BY64">
            <v>-685347.51</v>
          </cell>
          <cell r="BZ64">
            <v>46825298.79000004</v>
          </cell>
          <cell r="CA64">
            <v>119231777.0900001</v>
          </cell>
          <cell r="CB64">
            <v>4436128.85</v>
          </cell>
          <cell r="CC64">
            <v>39722836.91572484</v>
          </cell>
          <cell r="CD64">
            <v>141617665.57461149</v>
          </cell>
          <cell r="CE64">
            <v>55592.02000000028</v>
          </cell>
          <cell r="CF64">
            <v>-584608.51</v>
          </cell>
          <cell r="CG64">
            <v>35810264.45999998</v>
          </cell>
          <cell r="CH64">
            <v>95968267.38000001</v>
          </cell>
          <cell r="CI64">
            <v>722493.6</v>
          </cell>
          <cell r="CK64">
            <v>52485768.35000002</v>
          </cell>
          <cell r="CL64">
            <v>135582070.99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</v>
          </cell>
          <cell r="CV64">
            <v>133461555.43</v>
          </cell>
          <cell r="CW64">
            <v>-1514856.81</v>
          </cell>
          <cell r="CY64">
            <v>51804553.890000015</v>
          </cell>
          <cell r="CZ64">
            <v>136496818.99</v>
          </cell>
          <cell r="DA64">
            <v>-685347.51</v>
          </cell>
          <cell r="DC64">
            <v>51935221.38999999</v>
          </cell>
          <cell r="DD64">
            <v>133461555.43</v>
          </cell>
          <cell r="DE64">
            <v>-1514856.81</v>
          </cell>
          <cell r="DG64">
            <v>35810264.45999998</v>
          </cell>
          <cell r="DH64">
            <v>95968267.38000001</v>
          </cell>
          <cell r="DI64">
            <v>722493.6</v>
          </cell>
          <cell r="DJ64">
            <v>46825298.79000004</v>
          </cell>
          <cell r="DK64">
            <v>119231777.0900001</v>
          </cell>
          <cell r="DL64">
            <v>4436128.85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</v>
          </cell>
          <cell r="DU64">
            <v>154253066.99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</v>
          </cell>
          <cell r="F65">
            <v>7130652.000000001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</v>
          </cell>
          <cell r="AD65">
            <v>154079.04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</v>
          </cell>
          <cell r="BB65">
            <v>463819.73</v>
          </cell>
          <cell r="BC65" t="str">
            <v>0</v>
          </cell>
          <cell r="BD65">
            <v>9957781.600000003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9592773.139999999</v>
          </cell>
          <cell r="BM65">
            <v>309218.7</v>
          </cell>
          <cell r="BN65" t="str">
            <v>0</v>
          </cell>
          <cell r="BO65">
            <v>9957781.600000003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</v>
          </cell>
          <cell r="CO65">
            <v>234352.29</v>
          </cell>
          <cell r="CP65" t="str">
            <v>0</v>
          </cell>
          <cell r="CQ65">
            <v>7435915.010000001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7435915.010000001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7435915.010000001</v>
          </cell>
          <cell r="DD65">
            <v>65698.81</v>
          </cell>
          <cell r="DE65" t="str">
            <v>0</v>
          </cell>
          <cell r="DG65">
            <v>5610345.98</v>
          </cell>
          <cell r="DH65">
            <v>60231.49</v>
          </cell>
          <cell r="DI65" t="str">
            <v>0</v>
          </cell>
          <cell r="DJ65">
            <v>7246111.61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34736742.33</v>
          </cell>
          <cell r="D66">
            <v>38735254</v>
          </cell>
          <cell r="E66">
            <v>12080297.389999999</v>
          </cell>
          <cell r="F66">
            <v>8640339.77</v>
          </cell>
          <cell r="G66">
            <v>23534127.340000015</v>
          </cell>
          <cell r="H66">
            <v>56493674.65999998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</v>
          </cell>
          <cell r="AB66">
            <v>4784579</v>
          </cell>
          <cell r="AC66">
            <v>5511220.150000001</v>
          </cell>
          <cell r="AD66">
            <v>5511220.150000001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34736742.33</v>
          </cell>
          <cell r="AP66">
            <v>38735254</v>
          </cell>
          <cell r="AQ66">
            <v>23534127.340000015</v>
          </cell>
          <cell r="AR66">
            <v>56493674.65999998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6628192.85</v>
          </cell>
          <cell r="CH66">
            <v>9347155.87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8773921.1</v>
          </cell>
          <cell r="CO66">
            <v>14606785.969999999</v>
          </cell>
          <cell r="CP66" t="str">
            <v>0</v>
          </cell>
          <cell r="CQ66">
            <v>8945602.78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8945602.78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8945602.78</v>
          </cell>
          <cell r="DD66">
            <v>14186971.469999999</v>
          </cell>
          <cell r="DE66" t="str">
            <v>0</v>
          </cell>
          <cell r="DG66">
            <v>6628192.85</v>
          </cell>
          <cell r="DH66">
            <v>9347155.87</v>
          </cell>
          <cell r="DI66" t="str">
            <v>0</v>
          </cell>
          <cell r="DJ66">
            <v>8757170.21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34736742.33</v>
          </cell>
          <cell r="D67">
            <v>38735254</v>
          </cell>
          <cell r="E67">
            <v>12080297.389999999</v>
          </cell>
          <cell r="F67">
            <v>8640339.77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34736742.33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</v>
          </cell>
          <cell r="CA67">
            <v>68678316.8900001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6628192.85</v>
          </cell>
          <cell r="CH67">
            <v>58393765.07000002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8773921.1</v>
          </cell>
          <cell r="CO67">
            <v>79178901.11999997</v>
          </cell>
          <cell r="CP67" t="str">
            <v>0</v>
          </cell>
          <cell r="CQ67">
            <v>8945602.78</v>
          </cell>
          <cell r="CR67">
            <v>80843666.76999998</v>
          </cell>
          <cell r="CS67" t="str">
            <v>0</v>
          </cell>
          <cell r="CT67" t="str">
            <v>0</v>
          </cell>
          <cell r="CU67">
            <v>8945602.78</v>
          </cell>
          <cell r="CV67">
            <v>80843666.76999998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8945602.78</v>
          </cell>
          <cell r="DD67">
            <v>80843666.76999998</v>
          </cell>
          <cell r="DE67" t="str">
            <v>0</v>
          </cell>
          <cell r="DG67">
            <v>6628192.85</v>
          </cell>
          <cell r="DH67">
            <v>58393765.07000002</v>
          </cell>
          <cell r="DI67" t="str">
            <v>0</v>
          </cell>
          <cell r="DJ67">
            <v>8757170.21</v>
          </cell>
          <cell r="DK67">
            <v>68678316.8900001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8901724.12</v>
          </cell>
          <cell r="DR67">
            <v>81871855.45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</v>
          </cell>
          <cell r="AQ68">
            <v>3790517.54</v>
          </cell>
          <cell r="AR68">
            <v>9273580.63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9676144.43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</v>
          </cell>
          <cell r="CL68">
            <v>2844105</v>
          </cell>
          <cell r="CM68" t="str">
            <v>0</v>
          </cell>
          <cell r="CN68">
            <v>9942892.84</v>
          </cell>
          <cell r="CO68">
            <v>2233038.14</v>
          </cell>
          <cell r="CP68" t="str">
            <v>0</v>
          </cell>
          <cell r="CQ68">
            <v>10386778.14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</v>
          </cell>
          <cell r="CV68">
            <v>2654880.84</v>
          </cell>
          <cell r="CW68" t="str">
            <v>0</v>
          </cell>
          <cell r="CY68">
            <v>9676144.43</v>
          </cell>
          <cell r="CZ68">
            <v>2886410</v>
          </cell>
          <cell r="DA68" t="str">
            <v>0</v>
          </cell>
          <cell r="DC68">
            <v>10386778.14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2682422.32</v>
          </cell>
          <cell r="DS68" t="str">
            <v>0</v>
          </cell>
          <cell r="DT68">
            <v>9970799.860000001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9846584.729999999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392549122.4038222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33299357.99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392549122.4038222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12841731.44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9468821.09</v>
          </cell>
          <cell r="CA69">
            <v>72331023.0600001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</v>
          </cell>
          <cell r="CO69">
            <v>84253958.75999995</v>
          </cell>
          <cell r="CP69" t="str">
            <v>0</v>
          </cell>
          <cell r="CQ69">
            <v>9666464.739999998</v>
          </cell>
          <cell r="CR69">
            <v>88589002.46000004</v>
          </cell>
          <cell r="CS69" t="str">
            <v>0</v>
          </cell>
          <cell r="CT69" t="str">
            <v>0</v>
          </cell>
          <cell r="CU69">
            <v>9666464.739999998</v>
          </cell>
          <cell r="CV69">
            <v>85319182.44000003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</v>
          </cell>
          <cell r="DD69">
            <v>85319182.44000003</v>
          </cell>
          <cell r="DE69" t="str">
            <v>0</v>
          </cell>
          <cell r="DG69">
            <v>7129698.65</v>
          </cell>
          <cell r="DH69">
            <v>61597123.810000055</v>
          </cell>
          <cell r="DI69" t="str">
            <v>0</v>
          </cell>
          <cell r="DJ69">
            <v>9468821.09</v>
          </cell>
          <cell r="DK69">
            <v>72331023.0600001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</v>
          </cell>
          <cell r="DR69">
            <v>86878323.92000003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21391018.74</v>
          </cell>
          <cell r="F70">
            <v>17020483.39</v>
          </cell>
          <cell r="G70">
            <v>181005156.6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</v>
          </cell>
          <cell r="L70">
            <v>342940819.72999996</v>
          </cell>
          <cell r="M70">
            <v>760635428.8200002</v>
          </cell>
          <cell r="N70">
            <v>834106936</v>
          </cell>
          <cell r="O70">
            <v>873972739.3414403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76942183.44999999</v>
          </cell>
          <cell r="AF70">
            <v>75177083</v>
          </cell>
          <cell r="AG70">
            <v>81424135.22</v>
          </cell>
          <cell r="AH70">
            <v>75212494.44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181005156.6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404448655.1599998</v>
          </cell>
          <cell r="BC70" t="str">
            <v>0</v>
          </cell>
          <cell r="BD70">
            <v>21391018.74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14078167.03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94774187.22000012</v>
          </cell>
          <cell r="CB70" t="str">
            <v>0</v>
          </cell>
          <cell r="CC70">
            <v>5499153.340000002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8354571.130000001</v>
          </cell>
          <cell r="CH70">
            <v>74933766.07000001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8354571.130000001</v>
          </cell>
          <cell r="DH70">
            <v>74933766.07000001</v>
          </cell>
          <cell r="DI70" t="str">
            <v>0</v>
          </cell>
          <cell r="DJ70">
            <v>10522398.799999999</v>
          </cell>
          <cell r="DK70">
            <v>94774187.22000012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19936887.24999999</v>
          </cell>
          <cell r="C71">
            <v>42489956.79999999</v>
          </cell>
          <cell r="D71">
            <v>48972494.04</v>
          </cell>
          <cell r="E71">
            <v>21674973.38</v>
          </cell>
          <cell r="F71">
            <v>17334163.03</v>
          </cell>
          <cell r="G71">
            <v>213356722.26</v>
          </cell>
          <cell r="H71">
            <v>474907232.6199997</v>
          </cell>
          <cell r="I71">
            <v>515660500.96</v>
          </cell>
          <cell r="J71">
            <v>546065939.1473708</v>
          </cell>
          <cell r="K71">
            <v>510489884.9913887</v>
          </cell>
          <cell r="L71">
            <v>342940819.72999996</v>
          </cell>
          <cell r="M71">
            <v>760635428.8200002</v>
          </cell>
          <cell r="N71">
            <v>834106936</v>
          </cell>
          <cell r="O71">
            <v>873972739.3414403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50270598.09999998</v>
          </cell>
          <cell r="AB71">
            <v>46003810.33</v>
          </cell>
          <cell r="AC71">
            <v>48995742.09000001</v>
          </cell>
          <cell r="AD71">
            <v>47255147.75000001</v>
          </cell>
          <cell r="AE71">
            <v>76942183.44999999</v>
          </cell>
          <cell r="AF71">
            <v>75177083</v>
          </cell>
          <cell r="AG71">
            <v>81424135.22</v>
          </cell>
          <cell r="AH71">
            <v>75212494.44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19936887.24999999</v>
          </cell>
          <cell r="AO71">
            <v>42489956.79999999</v>
          </cell>
          <cell r="AP71">
            <v>48972494.04</v>
          </cell>
          <cell r="AQ71">
            <v>213356722.26</v>
          </cell>
          <cell r="AR71">
            <v>474907232.6199997</v>
          </cell>
          <cell r="AS71">
            <v>515660500.96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48972494.04</v>
          </cell>
          <cell r="AY71">
            <v>515660500.96</v>
          </cell>
          <cell r="AZ71" t="str">
            <v>0</v>
          </cell>
          <cell r="BA71">
            <v>42489956.79999999</v>
          </cell>
          <cell r="BB71">
            <v>474907232.6199998</v>
          </cell>
          <cell r="BC71" t="str">
            <v>0</v>
          </cell>
          <cell r="BD71">
            <v>21674973.38</v>
          </cell>
          <cell r="BE71">
            <v>546065939.1473708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171070830.32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</v>
          </cell>
          <cell r="BU71" t="str">
            <v>0</v>
          </cell>
          <cell r="BW71">
            <v>12172029.01</v>
          </cell>
          <cell r="BX71">
            <v>125901627.99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</v>
          </cell>
          <cell r="CH71">
            <v>90477374.42000002</v>
          </cell>
          <cell r="CI71" t="str">
            <v>0</v>
          </cell>
          <cell r="CK71">
            <v>12195140.01</v>
          </cell>
          <cell r="CL71">
            <v>125103297.99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</v>
          </cell>
          <cell r="DH71">
            <v>90477374.42000002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2299120.01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633200.33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633200.33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633200.33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</v>
          </cell>
          <cell r="I73">
            <v>658778</v>
          </cell>
          <cell r="J73">
            <v>273995.28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275777.54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</v>
          </cell>
          <cell r="BC73" t="str">
            <v>0</v>
          </cell>
          <cell r="BD73">
            <v>3338239.48</v>
          </cell>
          <cell r="BE73">
            <v>273995.28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131232.3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131232.3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131232.3</v>
          </cell>
          <cell r="DE73" t="str">
            <v>0</v>
          </cell>
          <cell r="DG73">
            <v>841074.29</v>
          </cell>
          <cell r="DH73">
            <v>149957.39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</v>
          </cell>
          <cell r="AP74">
            <v>1357485.28</v>
          </cell>
          <cell r="AQ74">
            <v>76595.22</v>
          </cell>
          <cell r="AR74">
            <v>136477.67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</v>
          </cell>
          <cell r="BB74">
            <v>136477.67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38020.59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5926801.85</v>
          </cell>
          <cell r="D75">
            <v>6646055.16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5926801.85</v>
          </cell>
          <cell r="AP75">
            <v>6646055.16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</v>
          </cell>
          <cell r="AY75">
            <v>815214</v>
          </cell>
          <cell r="AZ75" t="str">
            <v>0</v>
          </cell>
          <cell r="BA75">
            <v>5926801.850000001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>
        <row r="8">
          <cell r="E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2">
        <row r="7">
          <cell r="U7">
            <v>23.6</v>
          </cell>
        </row>
        <row r="13">
          <cell r="U13">
            <v>0.6</v>
          </cell>
        </row>
      </sheetData>
      <sheetData sheetId="8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647.376</v>
          </cell>
        </row>
        <row r="36">
          <cell r="O36">
            <v>22.5</v>
          </cell>
          <cell r="R36" t="str">
            <v>New Goodwill</v>
          </cell>
          <cell r="W36">
            <v>364.0102891</v>
          </cell>
        </row>
        <row r="37">
          <cell r="O37">
            <v>1.68517</v>
          </cell>
          <cell r="R37" t="str">
            <v>Total Assets</v>
          </cell>
          <cell r="W37">
            <v>2031.7612891000003</v>
          </cell>
        </row>
        <row r="38">
          <cell r="O38">
            <v>24.18517</v>
          </cell>
        </row>
        <row r="39">
          <cell r="R39" t="str">
            <v>Pro Forma Total Debt</v>
          </cell>
          <cell r="W39">
            <v>874.0241711240001</v>
          </cell>
        </row>
        <row r="40">
          <cell r="R40" t="str">
            <v>Prof Forma Net Debt</v>
          </cell>
          <cell r="W40">
            <v>537.4521711240001</v>
          </cell>
        </row>
        <row r="42">
          <cell r="O42">
            <v>24.18517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>
        <row r="34">
          <cell r="M34">
            <v>0.3175669523327136</v>
          </cell>
          <cell r="O34">
            <v>0.528910986194083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8.264067393343762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0.7095385443293422</v>
          </cell>
          <cell r="O45">
            <v>184.229</v>
          </cell>
          <cell r="Q45">
            <v>0.6292575792767068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8.372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2">
        <row r="4">
          <cell r="A4" t="str">
            <v>OM Case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>
        <row r="56">
          <cell r="G5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6">
        <row r="216">
          <cell r="E216">
            <v>0.085</v>
          </cell>
        </row>
      </sheetData>
      <sheetData sheetId="7">
        <row r="10">
          <cell r="J10">
            <v>0.11</v>
          </cell>
        </row>
        <row r="23">
          <cell r="AB23">
            <v>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10">
        <row r="11">
          <cell r="C11">
            <v>0.96245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       Page___of___</v>
          </cell>
        </row>
        <row r="4">
          <cell r="A4" t="str">
            <v>FLORIDA PUBLIC SERVICE COMMISSION</v>
          </cell>
          <cell r="E4" t="str">
            <v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  1.</v>
          </cell>
          <cell r="B15" t="str">
            <v>Pre-tax Interest Coverage Ratio (x)</v>
          </cell>
        </row>
        <row r="17">
          <cell r="A17" t="str">
            <v>  2.</v>
          </cell>
          <cell r="B17" t="str">
            <v>Earned Returns on Average Book Equity (%)</v>
          </cell>
        </row>
        <row r="19">
          <cell r="A19" t="str">
            <v>  3.</v>
          </cell>
          <cell r="B19" t="str">
            <v>Book Value/Share ($)</v>
          </cell>
        </row>
        <row r="21">
          <cell r="A21" t="str">
            <v>  4.</v>
          </cell>
          <cell r="B21" t="str">
            <v>Dividends/Share ($)</v>
          </cell>
        </row>
        <row r="23">
          <cell r="A23" t="str">
            <v>  5.</v>
          </cell>
          <cell r="B23" t="str">
            <v>Earnings/Share ($)</v>
          </cell>
        </row>
        <row r="25">
          <cell r="A25" t="str">
            <v>  6.</v>
          </cell>
          <cell r="B25" t="str">
            <v>Market Value/Share ($)</v>
          </cell>
        </row>
        <row r="27">
          <cell r="A27" t="str">
            <v>  7.</v>
          </cell>
          <cell r="B27" t="str">
            <v>Market/Book Ratio (%)</v>
          </cell>
        </row>
        <row r="29">
          <cell r="A29" t="str">
            <v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14">
        <row r="41">
          <cell r="D41">
            <v>1461898.259999995</v>
          </cell>
          <cell r="E41">
            <v>1582295.390000002</v>
          </cell>
          <cell r="F41">
            <v>1520019.960000003</v>
          </cell>
          <cell r="G41">
            <v>1405400.949999995</v>
          </cell>
          <cell r="H41">
            <v>1424539.320000002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2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4">
        <row r="12">
          <cell r="N12">
            <v>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>
        <row r="13">
          <cell r="E13">
            <v>33.3</v>
          </cell>
        </row>
        <row r="21">
          <cell r="E21">
            <v>1</v>
          </cell>
        </row>
        <row r="23">
          <cell r="E23">
            <v>20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-3 (1)"/>
      <sheetName val="MD"/>
      <sheetName val="DE"/>
      <sheetName val="P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1">
        <row r="5">
          <cell r="D5" t="str">
            <v>PROJECT SNUG</v>
          </cell>
        </row>
      </sheetData>
      <sheetData sheetId="9">
        <row r="7">
          <cell r="D7">
            <v>15</v>
          </cell>
        </row>
      </sheetData>
      <sheetData sheetId="22">
        <row r="7">
          <cell r="D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7">
        <row r="10">
          <cell r="D10" t="str">
            <v>LBO</v>
          </cell>
        </row>
        <row r="14">
          <cell r="D14" t="str">
            <v>Recapitalization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>
        <row r="24">
          <cell r="P24">
            <v>23.61364590859232</v>
          </cell>
        </row>
        <row r="27">
          <cell r="P27">
            <v>78.407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26">
        <row r="374">
          <cell r="Z374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PONEW"/>
    </sheetNames>
    <definedNames>
      <definedName name="Macro4"/>
    </defined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>
        <row r="8">
          <cell r="C8" t="str">
            <v>($MM except per share data)</v>
          </cell>
        </row>
        <row r="11">
          <cell r="B11">
            <v>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1">
        <row r="22">
          <cell r="L22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>
        <row r="13">
          <cell r="A13" t="str">
            <v>AAII</v>
          </cell>
          <cell r="B13" t="str">
            <v>Applied Analytical Industries </v>
          </cell>
        </row>
        <row r="14">
          <cell r="A14" t="str">
            <v>BLPG</v>
          </cell>
          <cell r="B14" t="str">
            <v>Boron LePore &amp; Associates </v>
          </cell>
        </row>
        <row r="15">
          <cell r="A15" t="str">
            <v>BREL</v>
          </cell>
          <cell r="B15" t="str">
            <v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>Kendle International </v>
          </cell>
        </row>
        <row r="22">
          <cell r="A22" t="str">
            <v>PPDI</v>
          </cell>
          <cell r="B22" t="str">
            <v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>
        <row r="18">
          <cell r="U18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0.018</v>
          </cell>
          <cell r="F31">
            <v>0.018</v>
          </cell>
          <cell r="G31">
            <v>0.018</v>
          </cell>
          <cell r="H31">
            <v>0.018</v>
          </cell>
          <cell r="I31">
            <v>0.018</v>
          </cell>
          <cell r="J31">
            <v>0.018</v>
          </cell>
          <cell r="K31">
            <v>0.018</v>
          </cell>
          <cell r="L31">
            <v>0.018</v>
          </cell>
          <cell r="M31">
            <v>0.018</v>
          </cell>
          <cell r="N31">
            <v>0.018</v>
          </cell>
          <cell r="O31">
            <v>0.018</v>
          </cell>
          <cell r="P31">
            <v>0.018</v>
          </cell>
        </row>
        <row r="32">
          <cell r="E32">
            <v>0.026</v>
          </cell>
          <cell r="F32">
            <v>0.026</v>
          </cell>
          <cell r="G32">
            <v>0.026</v>
          </cell>
          <cell r="H32">
            <v>0.026</v>
          </cell>
          <cell r="I32">
            <v>0.026</v>
          </cell>
          <cell r="J32">
            <v>0.026</v>
          </cell>
          <cell r="K32">
            <v>0.026</v>
          </cell>
          <cell r="L32">
            <v>0.026</v>
          </cell>
          <cell r="M32">
            <v>0.026</v>
          </cell>
          <cell r="N32">
            <v>0.026</v>
          </cell>
          <cell r="O32">
            <v>0.026</v>
          </cell>
          <cell r="P32">
            <v>0.026</v>
          </cell>
        </row>
        <row r="33">
          <cell r="E33">
            <v>0.025</v>
          </cell>
          <cell r="F33">
            <v>0.025</v>
          </cell>
          <cell r="G33">
            <v>0.025</v>
          </cell>
          <cell r="H33">
            <v>0.025</v>
          </cell>
          <cell r="I33">
            <v>0.025</v>
          </cell>
          <cell r="J33">
            <v>0.025</v>
          </cell>
          <cell r="K33">
            <v>0.025</v>
          </cell>
          <cell r="L33">
            <v>0.025</v>
          </cell>
          <cell r="M33">
            <v>0.025</v>
          </cell>
          <cell r="N33">
            <v>0.025</v>
          </cell>
          <cell r="O33">
            <v>0.025</v>
          </cell>
          <cell r="P33">
            <v>0.025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0.0647</v>
          </cell>
          <cell r="F37">
            <v>0.0647</v>
          </cell>
          <cell r="G37">
            <v>0.0647</v>
          </cell>
          <cell r="H37">
            <v>0.0647</v>
          </cell>
          <cell r="I37">
            <v>0.0647</v>
          </cell>
          <cell r="J37">
            <v>0.0647</v>
          </cell>
          <cell r="K37">
            <v>0.0647</v>
          </cell>
          <cell r="L37">
            <v>0.0647</v>
          </cell>
          <cell r="M37">
            <v>0.0647</v>
          </cell>
          <cell r="N37">
            <v>0.0647</v>
          </cell>
          <cell r="O37">
            <v>0.0647</v>
          </cell>
          <cell r="P37">
            <v>0.0647</v>
          </cell>
        </row>
        <row r="38">
          <cell r="E38">
            <v>0.0125</v>
          </cell>
          <cell r="F38">
            <v>0.0125</v>
          </cell>
          <cell r="G38">
            <v>0.0125</v>
          </cell>
          <cell r="H38">
            <v>0.0125</v>
          </cell>
          <cell r="I38">
            <v>0.0125</v>
          </cell>
          <cell r="J38">
            <v>0.0125</v>
          </cell>
          <cell r="K38">
            <v>0.0125</v>
          </cell>
          <cell r="L38">
            <v>0.0125</v>
          </cell>
          <cell r="M38">
            <v>0.0125</v>
          </cell>
          <cell r="N38">
            <v>0.0125</v>
          </cell>
          <cell r="O38">
            <v>0.0125</v>
          </cell>
          <cell r="P38">
            <v>0.0125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5918.25808</v>
          </cell>
          <cell r="F51">
            <v>5918.25808</v>
          </cell>
          <cell r="G51">
            <v>5918.25808</v>
          </cell>
          <cell r="H51">
            <v>5918.25808</v>
          </cell>
          <cell r="I51">
            <v>5918.25808</v>
          </cell>
          <cell r="J51">
            <v>5918.25808</v>
          </cell>
          <cell r="K51">
            <v>5918.25808</v>
          </cell>
          <cell r="L51">
            <v>5918.25808</v>
          </cell>
          <cell r="M51">
            <v>5918.25808</v>
          </cell>
          <cell r="N51">
            <v>5918.25808</v>
          </cell>
          <cell r="O51">
            <v>5918.25808</v>
          </cell>
          <cell r="P51">
            <v>5918.25808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5918.25808</v>
          </cell>
          <cell r="F53">
            <v>11836.51616</v>
          </cell>
          <cell r="G53">
            <v>17754.77424</v>
          </cell>
          <cell r="H53">
            <v>23673.03232</v>
          </cell>
          <cell r="I53">
            <v>29591.290399999998</v>
          </cell>
          <cell r="J53">
            <v>35509.54848</v>
          </cell>
          <cell r="K53">
            <v>41427.80656</v>
          </cell>
          <cell r="L53">
            <v>47346.06464</v>
          </cell>
          <cell r="M53">
            <v>53264.32272</v>
          </cell>
          <cell r="N53">
            <v>59182.580799999996</v>
          </cell>
          <cell r="O53">
            <v>65100.838879999996</v>
          </cell>
          <cell r="P53">
            <v>71019.09696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431.629602</v>
          </cell>
          <cell r="J14">
            <v>172.751874</v>
          </cell>
          <cell r="L14">
            <v>8.991262</v>
          </cell>
          <cell r="N14">
            <v>42.68862032831209</v>
          </cell>
          <cell r="P14">
            <v>53.146321</v>
          </cell>
          <cell r="R14">
            <v>51.7399821943835</v>
          </cell>
        </row>
        <row r="15">
          <cell r="H15" t="str">
            <v>NA</v>
          </cell>
          <cell r="J15" t="str">
            <v>NA</v>
          </cell>
          <cell r="L15">
            <v>211.02491914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1269.1</v>
          </cell>
          <cell r="J16">
            <v>1201.9769999999999</v>
          </cell>
          <cell r="L16">
            <v>433.358</v>
          </cell>
          <cell r="N16">
            <v>342.473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</v>
          </cell>
          <cell r="N19">
            <v>-69.5614184</v>
          </cell>
          <cell r="P19">
            <v>-92.221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652.4999999999999</v>
          </cell>
          <cell r="J21">
            <v>968.8819999999998</v>
          </cell>
          <cell r="L21">
            <v>670.01291914</v>
          </cell>
          <cell r="N21">
            <v>1378.1199619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0.3392041350834057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4.465528564320252</v>
          </cell>
          <cell r="R24">
            <v>3.3855610730485917</v>
          </cell>
        </row>
        <row r="25">
          <cell r="H25">
            <v>0.7119476268412437</v>
          </cell>
          <cell r="J25">
            <v>2.2722373358348964</v>
          </cell>
          <cell r="L25">
            <v>7.82222776417022</v>
          </cell>
          <cell r="N25">
            <v>8.202411477019773</v>
          </cell>
          <cell r="P25">
            <v>10.555932409856329</v>
          </cell>
          <cell r="R25">
            <v>10.720609252599026</v>
          </cell>
        </row>
        <row r="26">
          <cell r="H26">
            <v>0.9430553548200604</v>
          </cell>
          <cell r="J26">
            <v>4.623962583816543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</v>
          </cell>
          <cell r="J27">
            <v>1.9569420319127444</v>
          </cell>
          <cell r="L27" t="str">
            <v>NA</v>
          </cell>
          <cell r="N27">
            <v>8.972135168619792</v>
          </cell>
          <cell r="P27">
            <v>9.862238126448677</v>
          </cell>
          <cell r="R27">
            <v>10.852715607873176</v>
          </cell>
        </row>
        <row r="28">
          <cell r="H28">
            <v>0.5924816126396076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</v>
          </cell>
          <cell r="R28">
            <v>9.714513440317194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</v>
          </cell>
          <cell r="R30">
            <v>20.168141592920357</v>
          </cell>
        </row>
        <row r="31">
          <cell r="H31" t="str">
            <v>NA</v>
          </cell>
          <cell r="I31" t="str">
            <v> </v>
          </cell>
          <cell r="J31" t="str">
            <v>NA</v>
          </cell>
          <cell r="K31" t="str">
            <v> </v>
          </cell>
          <cell r="L31" t="str">
            <v>NA</v>
          </cell>
          <cell r="N31">
            <v>18.232394366197184</v>
          </cell>
          <cell r="O31" t="str">
            <v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</v>
          </cell>
          <cell r="P32">
            <v>17.034632034632036</v>
          </cell>
          <cell r="R32">
            <v>15.60958904109589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</v>
          </cell>
          <cell r="J36">
            <v>2856.339</v>
          </cell>
          <cell r="L36">
            <v>473.699</v>
          </cell>
          <cell r="N36">
            <v>406.447</v>
          </cell>
          <cell r="P36">
            <v>533.58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</v>
          </cell>
          <cell r="N37">
            <v>168.01399999999998</v>
          </cell>
          <cell r="P37">
            <v>225.723</v>
          </cell>
          <cell r="R37">
            <v>151.98</v>
          </cell>
        </row>
        <row r="38">
          <cell r="H38">
            <v>691.9000000000001</v>
          </cell>
          <cell r="J38">
            <v>209.53500000000008</v>
          </cell>
          <cell r="L38">
            <v>46.25699999999998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59.732</v>
          </cell>
          <cell r="L39">
            <v>-102.04499999999999</v>
          </cell>
          <cell r="N39">
            <v>57.592</v>
          </cell>
          <cell r="P39">
            <v>62.68</v>
          </cell>
          <cell r="R39">
            <v>57.894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1.13</v>
          </cell>
        </row>
        <row r="41">
          <cell r="H41">
            <v>224.5999999999999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</v>
          </cell>
          <cell r="J44">
            <v>14.92820004908381</v>
          </cell>
          <cell r="L44">
            <v>18.082157657077587</v>
          </cell>
          <cell r="N44">
            <v>41.33724692272301</v>
          </cell>
          <cell r="P44">
            <v>42.30349713257618</v>
          </cell>
          <cell r="R44">
            <v>31.579931637073905</v>
          </cell>
        </row>
        <row r="45">
          <cell r="H45">
            <v>14.402281384650612</v>
          </cell>
          <cell r="J45">
            <v>7.335788924213831</v>
          </cell>
          <cell r="L45">
            <v>9.76506177973776</v>
          </cell>
          <cell r="N45">
            <v>33.24886147517388</v>
          </cell>
          <cell r="P45">
            <v>32.65302297687319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0.022445356169691788</v>
          </cell>
          <cell r="I49" t="str">
            <v>%</v>
          </cell>
          <cell r="J49">
            <v>-0.2145887443489305</v>
          </cell>
          <cell r="K49" t="str">
            <v>%</v>
          </cell>
          <cell r="L49" t="str">
            <v>NA</v>
          </cell>
          <cell r="N49">
            <v>0.08922612837010546</v>
          </cell>
          <cell r="O49" t="str">
            <v>%</v>
          </cell>
          <cell r="P49">
            <v>0.33012666667669777</v>
          </cell>
          <cell r="R49">
            <v>0.0438501248035188</v>
          </cell>
        </row>
        <row r="50">
          <cell r="H50">
            <v>0.02942693895753723</v>
          </cell>
          <cell r="J50">
            <v>0.08028623087130504</v>
          </cell>
          <cell r="L50">
            <v>-1</v>
          </cell>
          <cell r="N50">
            <v>-1</v>
          </cell>
          <cell r="P50">
            <v>0.05675180438745353</v>
          </cell>
          <cell r="R50">
            <v>0.013470133973472409</v>
          </cell>
        </row>
        <row r="51">
          <cell r="H51">
            <v>2.000647731210825</v>
          </cell>
          <cell r="J51">
            <v>-23.680847397785556</v>
          </cell>
          <cell r="L51" t="str">
            <v>NA</v>
          </cell>
          <cell r="N51">
            <v>7.954295975525305</v>
          </cell>
          <cell r="P51">
            <v>36.044560678204896</v>
          </cell>
          <cell r="R51">
            <v>0.2850971315223605</v>
          </cell>
        </row>
        <row r="52">
          <cell r="H52">
            <v>4.393250864830178</v>
          </cell>
          <cell r="J52">
            <v>-30.084400175318983</v>
          </cell>
          <cell r="L52" t="str">
            <v>NA</v>
          </cell>
          <cell r="N52">
            <v>7.98912450679341</v>
          </cell>
          <cell r="P52">
            <v>32.885719191029935</v>
          </cell>
          <cell r="R52">
            <v>-2.839773408666968</v>
          </cell>
        </row>
        <row r="53">
          <cell r="H53">
            <v>80.10917433034757</v>
          </cell>
          <cell r="J53">
            <v>-43.775366597196175</v>
          </cell>
          <cell r="L53" t="str">
            <v>NA</v>
          </cell>
          <cell r="N53">
            <v>17.88416926835612</v>
          </cell>
          <cell r="P53">
            <v>27.3160110753901</v>
          </cell>
          <cell r="R53">
            <v>-17.85842775422781</v>
          </cell>
        </row>
        <row r="54">
          <cell r="H54">
            <v>0.118</v>
          </cell>
          <cell r="J54">
            <v>0.094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</v>
          </cell>
          <cell r="N57">
            <v>69.5614184</v>
          </cell>
          <cell r="P57">
            <v>92.221</v>
          </cell>
          <cell r="R57">
            <v>2.669</v>
          </cell>
        </row>
        <row r="59">
          <cell r="H59">
            <v>1269.1</v>
          </cell>
          <cell r="J59">
            <v>1201.9769999999999</v>
          </cell>
          <cell r="L59">
            <v>433.358</v>
          </cell>
          <cell r="N59">
            <v>342.473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2554.841</v>
          </cell>
          <cell r="L62">
            <v>487.156</v>
          </cell>
          <cell r="N62">
            <v>342.473</v>
          </cell>
          <cell r="P62">
            <v>383.63</v>
          </cell>
          <cell r="R62">
            <v>452.83299999999997</v>
          </cell>
        </row>
        <row r="66">
          <cell r="H66">
            <v>47.77377656585001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</v>
          </cell>
          <cell r="O66" t="str">
            <v>%</v>
          </cell>
          <cell r="P66">
            <v>57.509224044956575</v>
          </cell>
          <cell r="R66">
            <v>44.6297165462561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</v>
          </cell>
          <cell r="P67">
            <v>56.42031650886633</v>
          </cell>
          <cell r="R67">
            <v>45.98705912205024</v>
          </cell>
        </row>
        <row r="68">
          <cell r="H68">
            <v>47.481791930784304</v>
          </cell>
          <cell r="J68">
            <v>59.87390197631858</v>
          </cell>
          <cell r="L68" t="str">
            <v>NA</v>
          </cell>
          <cell r="N68">
            <v>54.9939683709562</v>
          </cell>
          <cell r="P68">
            <v>58.91029117373342</v>
          </cell>
          <cell r="R68">
            <v>46.276150054451925</v>
          </cell>
        </row>
        <row r="69">
          <cell r="H69">
            <v>46.74693890247526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</v>
          </cell>
          <cell r="O69" t="str">
            <v>%</v>
          </cell>
          <cell r="P69">
            <v>57.61327724251877</v>
          </cell>
          <cell r="R69">
            <v>45.63097524091942</v>
          </cell>
        </row>
        <row r="72">
          <cell r="H72">
            <v>19.07745467413251</v>
          </cell>
          <cell r="I72" t="str">
            <v>%</v>
          </cell>
          <cell r="J72">
            <v>14.92820004908381</v>
          </cell>
          <cell r="K72" t="str">
            <v>%</v>
          </cell>
          <cell r="L72">
            <v>16.338549075391175</v>
          </cell>
          <cell r="N72">
            <v>39.36306341225131</v>
          </cell>
          <cell r="O72" t="str">
            <v>%</v>
          </cell>
          <cell r="P72">
            <v>42.38122268263609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39.18802586530511</v>
          </cell>
          <cell r="P73">
            <v>39.38469223259087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39.54115627536063</v>
          </cell>
          <cell r="O75" t="str">
            <v>%</v>
          </cell>
          <cell r="P75">
            <v>40.75972268006868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7.335788924213831</v>
          </cell>
          <cell r="K78" t="str">
            <v>%</v>
          </cell>
          <cell r="L78">
            <v>7.11368858737279</v>
          </cell>
          <cell r="N78">
            <v>30.55394793430994</v>
          </cell>
          <cell r="O78" t="str">
            <v>%</v>
          </cell>
          <cell r="P78">
            <v>32.06088815727233</v>
          </cell>
          <cell r="R78">
            <v>23.094104631476615</v>
          </cell>
        </row>
        <row r="79">
          <cell r="H79">
            <v>9.556928116023707</v>
          </cell>
          <cell r="J79">
            <v>0.09608643818743123</v>
          </cell>
          <cell r="L79" t="str">
            <v>NA</v>
          </cell>
          <cell r="N79">
            <v>30.384112764149858</v>
          </cell>
          <cell r="P79">
            <v>27.77104193628953</v>
          </cell>
          <cell r="R79">
            <v>26.081155375116293</v>
          </cell>
        </row>
        <row r="80">
          <cell r="H80">
            <v>13.815501720164763</v>
          </cell>
          <cell r="J80">
            <v>9.257482344551834</v>
          </cell>
          <cell r="L80" t="str">
            <v>NA</v>
          </cell>
          <cell r="N80">
            <v>31.084464854343235</v>
          </cell>
          <cell r="P80">
            <v>32.12217379369446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</v>
          </cell>
          <cell r="K81" t="str">
            <v>%</v>
          </cell>
          <cell r="L81">
            <v>7.11368858737279</v>
          </cell>
          <cell r="N81">
            <v>30.67417518426768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</v>
          </cell>
          <cell r="R85">
            <v>16.452254081028503</v>
          </cell>
        </row>
        <row r="86">
          <cell r="H86">
            <v>2.358551536397642</v>
          </cell>
          <cell r="J86">
            <v>4.080733971900289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</v>
          </cell>
        </row>
        <row r="87">
          <cell r="H87">
            <v>5.319297342342243</v>
          </cell>
          <cell r="I87" t="str">
            <v>%</v>
          </cell>
          <cell r="J87">
            <v>0.7843382348317015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</v>
          </cell>
          <cell r="J92">
            <v>2856.339</v>
          </cell>
          <cell r="L92">
            <v>473.699</v>
          </cell>
          <cell r="N92">
            <v>406.447</v>
          </cell>
          <cell r="P92">
            <v>533.58</v>
          </cell>
          <cell r="R92">
            <v>481.25499999999994</v>
          </cell>
        </row>
        <row r="93">
          <cell r="H93">
            <v>4804.1</v>
          </cell>
          <cell r="J93">
            <v>2856.339</v>
          </cell>
          <cell r="L93">
            <v>456.95</v>
          </cell>
          <cell r="N93">
            <v>376.678</v>
          </cell>
          <cell r="P93">
            <v>528.51</v>
          </cell>
          <cell r="R93">
            <v>477.256</v>
          </cell>
        </row>
        <row r="94">
          <cell r="H94">
            <v>4669.942</v>
          </cell>
          <cell r="J94">
            <v>3787.215</v>
          </cell>
          <cell r="L94">
            <v>0</v>
          </cell>
          <cell r="N94">
            <v>354.297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</v>
          </cell>
          <cell r="L95">
            <v>0</v>
          </cell>
          <cell r="N95">
            <v>317.493</v>
          </cell>
          <cell r="P95">
            <v>298.722</v>
          </cell>
          <cell r="R95">
            <v>438.001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</v>
          </cell>
          <cell r="P98">
            <v>303.942</v>
          </cell>
          <cell r="R98">
            <v>212.998</v>
          </cell>
        </row>
        <row r="99">
          <cell r="H99">
            <v>2100.785</v>
          </cell>
          <cell r="J99">
            <v>2113.242</v>
          </cell>
          <cell r="L99">
            <v>0</v>
          </cell>
          <cell r="N99">
            <v>192.63600000000002</v>
          </cell>
          <cell r="P99">
            <v>248.492</v>
          </cell>
          <cell r="R99">
            <v>217.482</v>
          </cell>
        </row>
        <row r="100">
          <cell r="H100">
            <v>2182.0209999999997</v>
          </cell>
          <cell r="J100">
            <v>2772.381997462823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</v>
          </cell>
          <cell r="N103">
            <v>168.01399999999998</v>
          </cell>
          <cell r="P103">
            <v>225.723</v>
          </cell>
          <cell r="R103">
            <v>151.98</v>
          </cell>
        </row>
        <row r="104">
          <cell r="H104">
            <v>916.5</v>
          </cell>
          <cell r="J104">
            <v>426.4</v>
          </cell>
          <cell r="L104">
            <v>74.65899999999996</v>
          </cell>
          <cell r="N104">
            <v>148.272</v>
          </cell>
          <cell r="P104">
            <v>223.989</v>
          </cell>
          <cell r="R104">
            <v>152.704</v>
          </cell>
        </row>
        <row r="105">
          <cell r="H105">
            <v>702.6919999999999</v>
          </cell>
          <cell r="J105">
            <v>267.8600000000001</v>
          </cell>
          <cell r="L105">
            <v>0</v>
          </cell>
          <cell r="N105">
            <v>138.84200000000004</v>
          </cell>
          <cell r="P105">
            <v>173.462</v>
          </cell>
          <cell r="R105">
            <v>162.915</v>
          </cell>
        </row>
        <row r="106">
          <cell r="H106">
            <v>880.8999999999996</v>
          </cell>
          <cell r="J106">
            <v>732.0657974232695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691.9000000000001</v>
          </cell>
          <cell r="J109">
            <v>209.53500000000008</v>
          </cell>
          <cell r="L109">
            <v>46.25699999999998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691.9000000000001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169.445</v>
          </cell>
          <cell r="R110">
            <v>110.21800000000002</v>
          </cell>
        </row>
        <row r="111">
          <cell r="H111">
            <v>446.3029999999999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</v>
          </cell>
          <cell r="J112">
            <v>428.6555000877779</v>
          </cell>
          <cell r="L112">
            <v>0</v>
          </cell>
          <cell r="N112">
            <v>98.69099999999997</v>
          </cell>
          <cell r="P112">
            <v>95.95599999999995</v>
          </cell>
          <cell r="R112">
            <v>116.75499999999997</v>
          </cell>
        </row>
        <row r="115">
          <cell r="H115">
            <v>351.6</v>
          </cell>
          <cell r="J115">
            <v>59.732</v>
          </cell>
          <cell r="L115">
            <v>-102.04499999999999</v>
          </cell>
          <cell r="N115">
            <v>57.592</v>
          </cell>
          <cell r="P115">
            <v>62.68</v>
          </cell>
          <cell r="R115">
            <v>57.894</v>
          </cell>
        </row>
        <row r="116">
          <cell r="H116">
            <v>351.6</v>
          </cell>
          <cell r="J116">
            <v>59.732</v>
          </cell>
          <cell r="L116">
            <v>-126.732</v>
          </cell>
          <cell r="N116">
            <v>57.592</v>
          </cell>
          <cell r="P116">
            <v>62.68</v>
          </cell>
          <cell r="R116">
            <v>57.894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48.132</v>
          </cell>
          <cell r="P117">
            <v>41.408</v>
          </cell>
          <cell r="R117">
            <v>77.806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41.443</v>
          </cell>
          <cell r="P118">
            <v>38.669</v>
          </cell>
          <cell r="R118">
            <v>85.804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1.13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1.13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1.13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2.05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0.094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2.05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172.751874</v>
          </cell>
          <cell r="L169">
            <v>8.991262</v>
          </cell>
          <cell r="N169">
            <v>41.88127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</v>
          </cell>
          <cell r="P170">
            <v>0</v>
          </cell>
        </row>
        <row r="171">
          <cell r="J171">
            <v>172.751874</v>
          </cell>
          <cell r="L171">
            <v>8.991262</v>
          </cell>
          <cell r="N171">
            <v>42.68862032831209</v>
          </cell>
          <cell r="P171">
            <v>53.146321</v>
          </cell>
        </row>
        <row r="174">
          <cell r="J174">
            <v>233.095</v>
          </cell>
          <cell r="L174">
            <v>21.466</v>
          </cell>
          <cell r="N174">
            <v>69.5614184</v>
          </cell>
          <cell r="P174">
            <v>92.221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96.568</v>
          </cell>
          <cell r="P183">
            <v>125.759</v>
          </cell>
        </row>
        <row r="184">
          <cell r="L184">
            <v>99.704</v>
          </cell>
          <cell r="N184">
            <v>66.799</v>
          </cell>
          <cell r="P184">
            <v>120.689</v>
          </cell>
        </row>
        <row r="185">
          <cell r="J185">
            <v>2856.339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</v>
          </cell>
          <cell r="N186">
            <v>354.297</v>
          </cell>
          <cell r="P186">
            <v>440.43</v>
          </cell>
        </row>
        <row r="187">
          <cell r="J187">
            <v>4630.368</v>
          </cell>
          <cell r="N187">
            <v>317.493</v>
          </cell>
          <cell r="P187">
            <v>298.722</v>
          </cell>
        </row>
        <row r="189">
          <cell r="L189">
            <v>45.18</v>
          </cell>
          <cell r="N189">
            <v>39.928</v>
          </cell>
          <cell r="P189">
            <v>47.43600000000001</v>
          </cell>
        </row>
        <row r="190">
          <cell r="L190">
            <v>38.923</v>
          </cell>
          <cell r="N190">
            <v>30.744</v>
          </cell>
          <cell r="P190">
            <v>43.82000000000001</v>
          </cell>
        </row>
        <row r="191">
          <cell r="J191">
            <v>1223.483</v>
          </cell>
          <cell r="L191">
            <v>191.391</v>
          </cell>
          <cell r="N191">
            <v>168.093</v>
          </cell>
          <cell r="P191">
            <v>224.568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</v>
          </cell>
        </row>
        <row r="196">
          <cell r="L196">
            <v>48.068000000000005</v>
          </cell>
          <cell r="N196">
            <v>13.512</v>
          </cell>
          <cell r="P196">
            <v>19.508</v>
          </cell>
        </row>
        <row r="197">
          <cell r="J197">
            <v>1423.321</v>
          </cell>
          <cell r="L197">
            <v>190.9</v>
          </cell>
          <cell r="N197">
            <v>60.313</v>
          </cell>
          <cell r="P197">
            <v>79.953</v>
          </cell>
        </row>
        <row r="198">
          <cell r="J198">
            <v>2109.603</v>
          </cell>
          <cell r="N198">
            <v>53.794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59.732</v>
          </cell>
          <cell r="L216">
            <v>-126.732</v>
          </cell>
          <cell r="N216">
            <v>57.592</v>
          </cell>
          <cell r="P216">
            <v>62.68</v>
          </cell>
        </row>
        <row r="217">
          <cell r="J217">
            <v>-144.631</v>
          </cell>
          <cell r="N217">
            <v>48.132</v>
          </cell>
          <cell r="P217">
            <v>41.408</v>
          </cell>
        </row>
        <row r="218">
          <cell r="J218">
            <v>188.953</v>
          </cell>
          <cell r="N218">
            <v>41.443</v>
          </cell>
          <cell r="P218">
            <v>38.669</v>
          </cell>
        </row>
        <row r="221">
          <cell r="L221">
            <v>-0.96</v>
          </cell>
        </row>
        <row r="222">
          <cell r="L222">
            <v>-1.13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1.13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8.027</v>
          </cell>
          <cell r="N230">
            <v>7.923</v>
          </cell>
          <cell r="P230">
            <v>9.913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42.153</v>
          </cell>
          <cell r="N232">
            <v>33.182</v>
          </cell>
          <cell r="P232">
            <v>54.544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</v>
          </cell>
          <cell r="P234">
            <v>25.066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>
        <row r="29">
          <cell r="K29">
            <v>81.17237</v>
          </cell>
        </row>
      </sheetData>
      <sheetData sheetId="2">
        <row r="8">
          <cell r="W8">
            <v>39.905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</v>
          </cell>
        </row>
      </sheetData>
      <sheetData sheetId="3">
        <row r="22">
          <cell r="I22">
            <v>9.25</v>
          </cell>
        </row>
        <row r="29">
          <cell r="I29">
            <v>83.86700298181819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>
        <row r="8">
          <cell r="D8">
            <v>12.65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12">
        <row r="13">
          <cell r="M13">
            <v>16.775267999999997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5634.529999999999</v>
          </cell>
          <cell r="P19">
            <v>2448.57</v>
          </cell>
          <cell r="Q19">
            <v>824.1</v>
          </cell>
          <cell r="R19">
            <v>72092.8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2367.45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-0.03999999999999915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17720.17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</v>
          </cell>
          <cell r="P41">
            <v>723.3299999999999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3562.090000000004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63.89999999999998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5966.790000000001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899.1399999999999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3964.370000000001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311.9</v>
          </cell>
          <cell r="N67">
            <v>312</v>
          </cell>
          <cell r="O67">
            <v>0.10000000000002274</v>
          </cell>
          <cell r="P67">
            <v>311.9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19930.6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2589.2</v>
          </cell>
          <cell r="N79">
            <v>3702</v>
          </cell>
          <cell r="O79">
            <v>1112.8000000000002</v>
          </cell>
          <cell r="P79">
            <v>137.2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</v>
          </cell>
          <cell r="N92">
            <v>10506</v>
          </cell>
          <cell r="O92">
            <v>575.9599999999991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8785.109999999997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6294.620000000001</v>
          </cell>
          <cell r="P101">
            <v>247.53</v>
          </cell>
          <cell r="Q101">
            <v>17.85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</v>
          </cell>
          <cell r="N103">
            <v>14872.59</v>
          </cell>
          <cell r="O103">
            <v>4761.549999999999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-6894.610000000001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28436.96</v>
          </cell>
          <cell r="N175">
            <v>34175</v>
          </cell>
          <cell r="O175">
            <v>5738.040000000001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-2109.170000000002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4867.98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-0.020000000000010232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996.3500000000004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</v>
          </cell>
          <cell r="N240">
            <v>5370</v>
          </cell>
          <cell r="O240">
            <v>841.9799999999996</v>
          </cell>
          <cell r="P240">
            <v>4528.02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38469.21000000001</v>
          </cell>
          <cell r="R252">
            <v>-2984.03</v>
          </cell>
          <cell r="T252">
            <v>76156.20999999999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41278.13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0.4099999999999966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</v>
          </cell>
          <cell r="P287">
            <v>158.11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-73.86000000000013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-776.119999999999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4934.65</v>
          </cell>
          <cell r="N334">
            <v>5182</v>
          </cell>
          <cell r="O334">
            <v>247.35000000000036</v>
          </cell>
          <cell r="P334">
            <v>4934.65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4448.280000000001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665118.0599999995</v>
          </cell>
        </row>
        <row r="371">
          <cell r="M371">
            <v>0</v>
          </cell>
          <cell r="O371">
            <v>665118.0599999996</v>
          </cell>
        </row>
        <row r="372">
          <cell r="L372" t="str">
            <v>Begin</v>
          </cell>
          <cell r="M372">
            <v>1744465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95.347</v>
          </cell>
        </row>
        <row r="63">
          <cell r="K63">
            <v>34.38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> </v>
          </cell>
        </row>
        <row r="4">
          <cell r="I4" t="str">
            <v> </v>
          </cell>
          <cell r="M4" t="str">
            <v> </v>
          </cell>
          <cell r="O4" t="str">
            <v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0.01075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0.01075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0.01075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1537776.542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3649.312</v>
          </cell>
          <cell r="O19">
            <v>49133.062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</v>
          </cell>
          <cell r="O20">
            <v>1216843.85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3303753.454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4105.476</v>
          </cell>
          <cell r="O30">
            <v>54105.476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</v>
          </cell>
          <cell r="O96">
            <v>-31200.76075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-0.7607500000012806</v>
          </cell>
          <cell r="K97">
            <v>0</v>
          </cell>
          <cell r="L97">
            <v>0</v>
          </cell>
          <cell r="M97">
            <v>0</v>
          </cell>
          <cell r="O97">
            <v>-0.7607500000012806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</v>
          </cell>
          <cell r="K100">
            <v>228082</v>
          </cell>
          <cell r="L100">
            <v>0</v>
          </cell>
          <cell r="M100">
            <v>0</v>
          </cell>
          <cell r="O100">
            <v>4181281.98925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39">
        <row r="36">
          <cell r="AD36">
            <v>0</v>
          </cell>
        </row>
      </sheetData>
      <sheetData sheetId="40">
        <row r="13">
          <cell r="O13">
            <v>164608.05000000002</v>
          </cell>
          <cell r="Q13">
            <v>164608.05000000002</v>
          </cell>
        </row>
        <row r="14">
          <cell r="O14">
            <v>12909.53</v>
          </cell>
          <cell r="Q14">
            <v>12909.53</v>
          </cell>
        </row>
        <row r="15">
          <cell r="O15">
            <v>703364</v>
          </cell>
          <cell r="Q15">
            <v>702290.3</v>
          </cell>
        </row>
        <row r="29">
          <cell r="O29">
            <v>1950007.74</v>
          </cell>
          <cell r="Q29">
            <v>1902277.8592307684</v>
          </cell>
        </row>
        <row r="30">
          <cell r="Q30">
            <v>496697.70999999996</v>
          </cell>
        </row>
        <row r="32">
          <cell r="O32">
            <v>1987134.4300000002</v>
          </cell>
          <cell r="Q32">
            <v>1983001.7376923077</v>
          </cell>
        </row>
        <row r="34">
          <cell r="O34">
            <v>976693.02</v>
          </cell>
          <cell r="Q34">
            <v>972527.7484615383</v>
          </cell>
        </row>
        <row r="35">
          <cell r="O35">
            <v>143043.96</v>
          </cell>
          <cell r="Q35">
            <v>142364.9169230769</v>
          </cell>
        </row>
        <row r="36">
          <cell r="O36">
            <v>64177.03</v>
          </cell>
          <cell r="Q36">
            <v>65137.76692307691</v>
          </cell>
        </row>
        <row r="37">
          <cell r="O37">
            <v>62709.32</v>
          </cell>
          <cell r="Q37">
            <v>64324.55692307694</v>
          </cell>
        </row>
        <row r="38">
          <cell r="O38">
            <v>4904342.82</v>
          </cell>
          <cell r="Q38">
            <v>4912497.448461538</v>
          </cell>
        </row>
        <row r="41">
          <cell r="O41">
            <v>18987.63</v>
          </cell>
          <cell r="Q41">
            <v>13145.282307692309</v>
          </cell>
        </row>
        <row r="42">
          <cell r="O42">
            <v>109013.15</v>
          </cell>
          <cell r="Q42">
            <v>66628.62692307691</v>
          </cell>
        </row>
        <row r="43">
          <cell r="O43">
            <v>4280929.9399999995</v>
          </cell>
          <cell r="Q43">
            <v>4242793.1723076925</v>
          </cell>
        </row>
        <row r="44">
          <cell r="O44">
            <v>0</v>
          </cell>
        </row>
        <row r="45">
          <cell r="O45">
            <v>69324.58</v>
          </cell>
          <cell r="Q45">
            <v>69324.57999999999</v>
          </cell>
        </row>
        <row r="47">
          <cell r="O47">
            <v>755326.6</v>
          </cell>
          <cell r="Q47">
            <v>734253.3661538461</v>
          </cell>
        </row>
        <row r="48">
          <cell r="O48">
            <v>901615.37</v>
          </cell>
          <cell r="Q48">
            <v>953857.5530769231</v>
          </cell>
        </row>
        <row r="49">
          <cell r="O49">
            <v>1122656.79</v>
          </cell>
          <cell r="Q49">
            <v>1145564.9223076922</v>
          </cell>
        </row>
        <row r="50">
          <cell r="O50">
            <v>194961.79</v>
          </cell>
          <cell r="Q50">
            <v>194961.79</v>
          </cell>
        </row>
        <row r="72">
          <cell r="O72">
            <v>-9747.61</v>
          </cell>
          <cell r="Q72">
            <v>-9392.59</v>
          </cell>
        </row>
        <row r="73">
          <cell r="O73">
            <v>-42615.41</v>
          </cell>
          <cell r="Q73">
            <v>-35515.22153846153</v>
          </cell>
        </row>
        <row r="89">
          <cell r="O89">
            <v>-664205.95</v>
          </cell>
          <cell r="Q89">
            <v>-625963.2530769231</v>
          </cell>
        </row>
        <row r="91">
          <cell r="O91">
            <v>-726809.73</v>
          </cell>
          <cell r="Q91">
            <v>-695331.2446153845</v>
          </cell>
        </row>
        <row r="92">
          <cell r="O92">
            <v>-346689.1</v>
          </cell>
          <cell r="Q92">
            <v>-302755.0161538461</v>
          </cell>
        </row>
        <row r="93">
          <cell r="O93">
            <v>-63520.119999999995</v>
          </cell>
          <cell r="Q93">
            <v>-56379.25692307693</v>
          </cell>
        </row>
        <row r="94">
          <cell r="O94">
            <v>201368.01</v>
          </cell>
          <cell r="Q94">
            <v>197956.93923076923</v>
          </cell>
        </row>
        <row r="95">
          <cell r="O95">
            <v>-61124.939999999995</v>
          </cell>
          <cell r="Q95">
            <v>-56434.710000000014</v>
          </cell>
        </row>
        <row r="96">
          <cell r="O96">
            <v>-2539802.9299999997</v>
          </cell>
          <cell r="Q96">
            <v>-2223538.815384615</v>
          </cell>
        </row>
        <row r="97">
          <cell r="O97">
            <v>-6011.56</v>
          </cell>
          <cell r="Q97">
            <v>-1641.4246153846154</v>
          </cell>
        </row>
        <row r="98">
          <cell r="O98">
            <v>-59480.8</v>
          </cell>
          <cell r="Q98">
            <v>-55225.366923076945</v>
          </cell>
        </row>
        <row r="99">
          <cell r="O99">
            <v>-1897912.4300000002</v>
          </cell>
          <cell r="Q99">
            <v>-1928651.941538461</v>
          </cell>
        </row>
        <row r="100">
          <cell r="O100">
            <v>-46522.24</v>
          </cell>
          <cell r="Q100">
            <v>-44511.82</v>
          </cell>
        </row>
        <row r="102">
          <cell r="O102">
            <v>-422246.83</v>
          </cell>
          <cell r="Q102">
            <v>-415066.02769230766</v>
          </cell>
        </row>
        <row r="103">
          <cell r="O103">
            <v>-386076.6</v>
          </cell>
          <cell r="Q103">
            <v>-417826.0061538461</v>
          </cell>
        </row>
        <row r="104">
          <cell r="O104">
            <v>-396135.38</v>
          </cell>
          <cell r="Q104">
            <v>-381581.6107692308</v>
          </cell>
        </row>
        <row r="105">
          <cell r="O105">
            <v>-173184.66</v>
          </cell>
          <cell r="Q105">
            <v>-162215.82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Common Plant Allocation Factors"/>
      <sheetName val="FC Depreciation Expense"/>
      <sheetName val="FC PP Plant and AD"/>
      <sheetName val="Corporate and Skipack Alloc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  <sheetDataSet>
      <sheetData sheetId="16">
        <row r="19">
          <cell r="O19">
            <v>212190.55</v>
          </cell>
          <cell r="Q19">
            <v>212190.75769230767</v>
          </cell>
        </row>
        <row r="20">
          <cell r="O20">
            <v>788019</v>
          </cell>
          <cell r="Q20">
            <v>788019</v>
          </cell>
        </row>
        <row r="34">
          <cell r="O34">
            <v>1099525.71</v>
          </cell>
          <cell r="Q34">
            <v>1099525.843846154</v>
          </cell>
        </row>
        <row r="36">
          <cell r="O36">
            <v>68679</v>
          </cell>
          <cell r="Q36">
            <v>68679</v>
          </cell>
        </row>
        <row r="38">
          <cell r="O38">
            <v>93951</v>
          </cell>
          <cell r="Q38">
            <v>93951</v>
          </cell>
        </row>
        <row r="43">
          <cell r="O43">
            <v>86067</v>
          </cell>
          <cell r="Q43">
            <v>86067</v>
          </cell>
        </row>
        <row r="46">
          <cell r="O46">
            <v>287465</v>
          </cell>
          <cell r="Q46">
            <v>287465</v>
          </cell>
        </row>
        <row r="47">
          <cell r="O47">
            <v>452230.64</v>
          </cell>
          <cell r="Q47">
            <v>452230.75076923077</v>
          </cell>
        </row>
        <row r="48">
          <cell r="O48">
            <v>840684.61</v>
          </cell>
          <cell r="Q48">
            <v>856943.8946153845</v>
          </cell>
        </row>
        <row r="50">
          <cell r="O50">
            <v>42473.92</v>
          </cell>
          <cell r="Q50">
            <v>42473.94461538461</v>
          </cell>
        </row>
        <row r="65">
          <cell r="O65">
            <v>-281905.92</v>
          </cell>
          <cell r="Q65">
            <v>-263257.31230769225</v>
          </cell>
        </row>
        <row r="82">
          <cell r="O82">
            <v>-679113.3</v>
          </cell>
          <cell r="Q82">
            <v>-654517.8176923078</v>
          </cell>
        </row>
        <row r="83">
          <cell r="O83">
            <v>-1318</v>
          </cell>
        </row>
        <row r="84">
          <cell r="O84">
            <v>181090</v>
          </cell>
          <cell r="Q84">
            <v>181090</v>
          </cell>
        </row>
        <row r="86">
          <cell r="O86">
            <v>-623616</v>
          </cell>
          <cell r="Q86">
            <v>-623616</v>
          </cell>
        </row>
        <row r="91">
          <cell r="O91">
            <v>30502</v>
          </cell>
          <cell r="Q91">
            <v>30502</v>
          </cell>
        </row>
        <row r="95">
          <cell r="O95">
            <v>-172082.12</v>
          </cell>
          <cell r="Q95">
            <v>-162338.4984615385</v>
          </cell>
        </row>
        <row r="96">
          <cell r="O96">
            <v>-562709</v>
          </cell>
          <cell r="Q96">
            <v>-562709</v>
          </cell>
        </row>
        <row r="97">
          <cell r="O97">
            <v>-496911.2999999998</v>
          </cell>
          <cell r="Q97">
            <v>-493297.80923076917</v>
          </cell>
        </row>
        <row r="99">
          <cell r="O99">
            <v>-21530.64000000001</v>
          </cell>
          <cell r="Q99">
            <v>-21615.900000000005</v>
          </cell>
        </row>
      </sheetData>
      <sheetData sheetId="25">
        <row r="4">
          <cell r="D4" t="str">
            <v>December 31, 2021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inancial Statement Model"/>
      <sheetName val="DCF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04"/>
  <sheetViews>
    <sheetView tabSelected="1" zoomScaleSheetLayoutView="100" zoomScalePageLayoutView="0" workbookViewId="0" topLeftCell="A1">
      <selection activeCell="A48" sqref="A48:IV48"/>
    </sheetView>
  </sheetViews>
  <sheetFormatPr defaultColWidth="9.140625" defaultRowHeight="12.75"/>
  <cols>
    <col min="1" max="1" width="9.28125" style="1" bestFit="1" customWidth="1"/>
    <col min="2" max="4" width="9.140625" style="1" customWidth="1"/>
    <col min="5" max="5" width="15.57421875" style="3" bestFit="1" customWidth="1"/>
    <col min="6" max="6" width="9.140625" style="1" customWidth="1"/>
    <col min="7" max="7" width="10.7109375" style="2" customWidth="1"/>
    <col min="8" max="8" width="9.140625" style="1" customWidth="1"/>
    <col min="9" max="9" width="13.00390625" style="3" bestFit="1" customWidth="1"/>
    <col min="10" max="10" width="66.421875" style="1" customWidth="1"/>
    <col min="11" max="11" width="7.8515625" style="1" customWidth="1"/>
    <col min="12" max="16384" width="9.140625" style="1" customWidth="1"/>
  </cols>
  <sheetData>
    <row r="1" spans="4:10" ht="12.75" customHeight="1">
      <c r="D1" s="14" t="s">
        <v>0</v>
      </c>
      <c r="E1" s="14"/>
      <c r="F1" s="14"/>
      <c r="J1" s="13"/>
    </row>
    <row r="2" spans="4:10" ht="12.75" customHeight="1">
      <c r="D2" s="14" t="s">
        <v>1</v>
      </c>
      <c r="E2" s="14"/>
      <c r="F2" s="14"/>
      <c r="J2" s="13"/>
    </row>
    <row r="3" spans="4:10" ht="12.75" customHeight="1">
      <c r="D3" s="15" t="s">
        <v>53</v>
      </c>
      <c r="E3" s="15"/>
      <c r="F3" s="15"/>
      <c r="J3" s="13"/>
    </row>
    <row r="4" spans="5:10" s="17" customFormat="1" ht="11.25">
      <c r="E4" s="6"/>
      <c r="G4" s="44"/>
      <c r="I4" s="6"/>
      <c r="J4" s="45"/>
    </row>
    <row r="5" spans="5:10" ht="11.25">
      <c r="E5" s="4" t="s">
        <v>2</v>
      </c>
      <c r="F5" s="11"/>
      <c r="G5" s="5"/>
      <c r="H5" s="11"/>
      <c r="I5" s="4"/>
      <c r="J5" s="13" t="s">
        <v>3</v>
      </c>
    </row>
    <row r="6" spans="5:10" ht="11.25">
      <c r="E6" s="4"/>
      <c r="F6" s="11"/>
      <c r="G6" s="5" t="s">
        <v>4</v>
      </c>
      <c r="H6" s="11"/>
      <c r="I6" s="4" t="s">
        <v>5</v>
      </c>
      <c r="J6" s="13"/>
    </row>
    <row r="7" spans="1:10" ht="11.25">
      <c r="A7" s="1" t="s">
        <v>6</v>
      </c>
      <c r="B7" s="1" t="s">
        <v>7</v>
      </c>
      <c r="E7" s="4" t="s">
        <v>8</v>
      </c>
      <c r="F7" s="11"/>
      <c r="G7" s="5" t="s">
        <v>5</v>
      </c>
      <c r="H7" s="11"/>
      <c r="I7" s="4" t="s">
        <v>9</v>
      </c>
      <c r="J7" s="13"/>
    </row>
    <row r="8" spans="1:10" ht="22.5">
      <c r="A8" s="1">
        <v>374</v>
      </c>
      <c r="B8" s="1" t="s">
        <v>10</v>
      </c>
      <c r="E8" s="3">
        <f>SUM('[62]Plant and Acc Dep bal PP'!Q13:Q14)</f>
        <v>177517.58000000002</v>
      </c>
      <c r="G8" s="2">
        <v>0</v>
      </c>
      <c r="I8" s="3">
        <f>E8*G8</f>
        <v>0</v>
      </c>
      <c r="J8" s="13" t="s">
        <v>11</v>
      </c>
    </row>
    <row r="9" spans="1:10" ht="11.25">
      <c r="A9" s="1">
        <v>375</v>
      </c>
      <c r="B9" s="1" t="s">
        <v>12</v>
      </c>
      <c r="E9" s="3">
        <f>SUM('[62]Plant and Acc Dep bal PP'!Q15)</f>
        <v>702290.3</v>
      </c>
      <c r="G9" s="2">
        <v>0</v>
      </c>
      <c r="I9" s="3">
        <f aca="true" t="shared" si="0" ref="I9:I17">E9*G9</f>
        <v>0</v>
      </c>
      <c r="J9" s="13" t="s">
        <v>13</v>
      </c>
    </row>
    <row r="10" spans="1:10" ht="11.25">
      <c r="A10" s="1">
        <v>387</v>
      </c>
      <c r="B10" s="1" t="s">
        <v>14</v>
      </c>
      <c r="E10" s="3">
        <f>SUM('[62]Plant and Acc Dep bal PP'!Q29)</f>
        <v>1902277.8592307684</v>
      </c>
      <c r="G10" s="2">
        <v>0.198</v>
      </c>
      <c r="I10" s="3">
        <f t="shared" si="0"/>
        <v>376651.0161276922</v>
      </c>
      <c r="J10" s="13" t="s">
        <v>32</v>
      </c>
    </row>
    <row r="11" spans="1:10" ht="22.5">
      <c r="A11" s="1">
        <v>389</v>
      </c>
      <c r="B11" s="1" t="s">
        <v>10</v>
      </c>
      <c r="E11" s="6">
        <f>SUM('[62]Plant and Acc Dep bal PP'!Q30)</f>
        <v>496697.70999999996</v>
      </c>
      <c r="G11" s="2">
        <v>0.1</v>
      </c>
      <c r="I11" s="3">
        <f t="shared" si="0"/>
        <v>49669.771</v>
      </c>
      <c r="J11" s="13" t="s">
        <v>33</v>
      </c>
    </row>
    <row r="12" spans="1:10" ht="11.25">
      <c r="A12" s="1">
        <v>390</v>
      </c>
      <c r="B12" s="1" t="s">
        <v>12</v>
      </c>
      <c r="E12" s="3">
        <f>SUM('[62]Plant and Acc Dep bal PP'!Q32)</f>
        <v>1983001.7376923077</v>
      </c>
      <c r="G12" s="2">
        <v>0.121</v>
      </c>
      <c r="I12" s="3">
        <f>E12*G12</f>
        <v>239943.21026076924</v>
      </c>
      <c r="J12" s="13" t="s">
        <v>34</v>
      </c>
    </row>
    <row r="13" spans="1:10" ht="11.25">
      <c r="A13" s="1">
        <v>391</v>
      </c>
      <c r="B13" s="1" t="s">
        <v>15</v>
      </c>
      <c r="E13" s="3">
        <f>SUM('[62]Plant and Acc Dep bal PP'!Q34:Q38)</f>
        <v>6156852.437692307</v>
      </c>
      <c r="G13" s="2">
        <v>0.146476</v>
      </c>
      <c r="I13" s="3">
        <f t="shared" si="0"/>
        <v>901831.1176634183</v>
      </c>
      <c r="J13" s="13" t="s">
        <v>35</v>
      </c>
    </row>
    <row r="14" spans="1:10" ht="11.25">
      <c r="A14" s="1">
        <v>392</v>
      </c>
      <c r="B14" s="1" t="s">
        <v>16</v>
      </c>
      <c r="E14" s="3">
        <f>SUM('[62]Plant and Acc Dep bal PP'!Q41:Q45)</f>
        <v>4391891.661538462</v>
      </c>
      <c r="G14" s="2">
        <v>0.057</v>
      </c>
      <c r="I14" s="3">
        <f t="shared" si="0"/>
        <v>250337.82470769234</v>
      </c>
      <c r="J14" s="13" t="s">
        <v>38</v>
      </c>
    </row>
    <row r="15" spans="1:10" ht="11.25">
      <c r="A15" s="1">
        <v>394</v>
      </c>
      <c r="B15" s="1" t="s">
        <v>17</v>
      </c>
      <c r="E15" s="3">
        <f>SUM('[62]Plant and Acc Dep bal PP'!Q47)</f>
        <v>734253.3661538461</v>
      </c>
      <c r="G15" s="2">
        <v>0.057</v>
      </c>
      <c r="I15" s="3">
        <f t="shared" si="0"/>
        <v>41852.44187076923</v>
      </c>
      <c r="J15" s="13" t="s">
        <v>36</v>
      </c>
    </row>
    <row r="16" spans="1:10" ht="11.25">
      <c r="A16" s="1">
        <v>396</v>
      </c>
      <c r="B16" s="1" t="s">
        <v>18</v>
      </c>
      <c r="E16" s="3">
        <f>SUM('[62]Plant and Acc Dep bal PP'!Q48)</f>
        <v>953857.5530769231</v>
      </c>
      <c r="G16" s="2">
        <v>0.14321</v>
      </c>
      <c r="I16" s="3">
        <f t="shared" si="0"/>
        <v>136601.94017614616</v>
      </c>
      <c r="J16" s="13"/>
    </row>
    <row r="17" spans="1:10" ht="11.25">
      <c r="A17" s="1">
        <v>397</v>
      </c>
      <c r="B17" s="1" t="s">
        <v>19</v>
      </c>
      <c r="E17" s="3">
        <f>SUM('[62]Plant and Acc Dep bal PP'!Q49)</f>
        <v>1145564.9223076922</v>
      </c>
      <c r="G17" s="2">
        <v>0.16971</v>
      </c>
      <c r="I17" s="3">
        <f t="shared" si="0"/>
        <v>194413.82296483844</v>
      </c>
      <c r="J17" s="13"/>
    </row>
    <row r="18" spans="1:10" ht="11.25">
      <c r="A18" s="1">
        <v>398</v>
      </c>
      <c r="B18" s="1" t="s">
        <v>20</v>
      </c>
      <c r="E18" s="7">
        <f>SUM('[62]Plant and Acc Dep bal PP'!Q50)</f>
        <v>194961.79</v>
      </c>
      <c r="G18" s="2">
        <v>0.1661</v>
      </c>
      <c r="I18" s="7">
        <f>E18*G18</f>
        <v>32383.153319</v>
      </c>
      <c r="J18" s="13"/>
    </row>
    <row r="19" ht="11.25">
      <c r="J19" s="13"/>
    </row>
    <row r="20" spans="2:10" ht="12" thickBot="1">
      <c r="B20" s="1" t="s">
        <v>21</v>
      </c>
      <c r="E20" s="8">
        <f>SUM(E8:E19)</f>
        <v>18839166.917692307</v>
      </c>
      <c r="I20" s="8">
        <f>SUM(I8:I19)</f>
        <v>2223684.298090325</v>
      </c>
      <c r="J20" s="13"/>
    </row>
    <row r="21" spans="7:10" ht="12" thickTop="1">
      <c r="G21" s="2" t="s">
        <v>22</v>
      </c>
      <c r="H21" s="1">
        <v>1210</v>
      </c>
      <c r="I21" s="3">
        <v>8436</v>
      </c>
      <c r="J21" s="13"/>
    </row>
    <row r="22" spans="7:10" ht="12" thickBot="1">
      <c r="G22" s="2" t="s">
        <v>23</v>
      </c>
      <c r="I22" s="8">
        <f>+I20+I21</f>
        <v>2232120.298090325</v>
      </c>
      <c r="J22" s="13"/>
    </row>
    <row r="23" ht="12" thickTop="1">
      <c r="J23" s="13"/>
    </row>
    <row r="24" ht="11.25">
      <c r="J24" s="13"/>
    </row>
    <row r="25" spans="5:10" ht="11.25">
      <c r="E25" s="4" t="s">
        <v>24</v>
      </c>
      <c r="F25" s="11"/>
      <c r="G25" s="5"/>
      <c r="H25" s="11"/>
      <c r="I25" s="4"/>
      <c r="J25" s="13"/>
    </row>
    <row r="26" spans="5:10" ht="11.25">
      <c r="E26" s="4"/>
      <c r="F26" s="11"/>
      <c r="G26" s="5" t="s">
        <v>4</v>
      </c>
      <c r="H26" s="11"/>
      <c r="I26" s="4" t="s">
        <v>5</v>
      </c>
      <c r="J26" s="13"/>
    </row>
    <row r="27" spans="1:10" ht="11.25">
      <c r="A27" s="1" t="s">
        <v>6</v>
      </c>
      <c r="B27" s="1" t="s">
        <v>7</v>
      </c>
      <c r="E27" s="4" t="s">
        <v>8</v>
      </c>
      <c r="F27" s="11"/>
      <c r="G27" s="5" t="s">
        <v>5</v>
      </c>
      <c r="H27" s="11"/>
      <c r="I27" s="4" t="s">
        <v>9</v>
      </c>
      <c r="J27" s="13"/>
    </row>
    <row r="28" spans="1:10" ht="11.25">
      <c r="A28" s="1">
        <f>+A8</f>
        <v>374</v>
      </c>
      <c r="B28" s="1" t="str">
        <f aca="true" t="shared" si="1" ref="B28:B38">+B8</f>
        <v>Land</v>
      </c>
      <c r="E28" s="3">
        <f>-SUM('[62]Plant and Acc Dep bal PP'!Q72)</f>
        <v>9392.59</v>
      </c>
      <c r="G28" s="2">
        <v>0</v>
      </c>
      <c r="I28" s="3">
        <f aca="true" t="shared" si="2" ref="I28:I38">E28*G28</f>
        <v>0</v>
      </c>
      <c r="J28" s="13"/>
    </row>
    <row r="29" spans="1:10" ht="11.25">
      <c r="A29" s="1">
        <f aca="true" t="shared" si="3" ref="A29:A38">+A9</f>
        <v>375</v>
      </c>
      <c r="B29" s="1" t="str">
        <f t="shared" si="1"/>
        <v>Structures &amp; Improvements</v>
      </c>
      <c r="E29" s="3">
        <f>-SUM('[62]Plant and Acc Dep bal PP'!Q73)</f>
        <v>35515.22153846153</v>
      </c>
      <c r="G29" s="2">
        <v>0</v>
      </c>
      <c r="I29" s="3">
        <f t="shared" si="2"/>
        <v>0</v>
      </c>
      <c r="J29" s="13"/>
    </row>
    <row r="30" spans="1:10" ht="11.25">
      <c r="A30" s="1">
        <f t="shared" si="3"/>
        <v>387</v>
      </c>
      <c r="B30" s="1" t="str">
        <f t="shared" si="1"/>
        <v>Other Equipment</v>
      </c>
      <c r="E30" s="3">
        <f>-SUM('[62]Plant and Acc Dep bal PP'!Q89)</f>
        <v>625963.2530769231</v>
      </c>
      <c r="G30" s="2">
        <v>0.198</v>
      </c>
      <c r="I30" s="3">
        <f t="shared" si="2"/>
        <v>123940.72410923078</v>
      </c>
      <c r="J30" s="13"/>
    </row>
    <row r="31" spans="1:10" ht="11.25">
      <c r="A31" s="1">
        <f t="shared" si="3"/>
        <v>389</v>
      </c>
      <c r="B31" s="1" t="str">
        <f t="shared" si="1"/>
        <v>Land</v>
      </c>
      <c r="G31" s="2">
        <v>0.1</v>
      </c>
      <c r="I31" s="3">
        <f t="shared" si="2"/>
        <v>0</v>
      </c>
      <c r="J31" s="13"/>
    </row>
    <row r="32" spans="1:10" ht="11.25">
      <c r="A32" s="1">
        <f t="shared" si="3"/>
        <v>390</v>
      </c>
      <c r="B32" s="1" t="str">
        <f t="shared" si="1"/>
        <v>Structures &amp; Improvements</v>
      </c>
      <c r="E32" s="3">
        <f>-SUM('[62]Plant and Acc Dep bal PP'!Q91)</f>
        <v>695331.2446153845</v>
      </c>
      <c r="G32" s="2">
        <v>0.121</v>
      </c>
      <c r="I32" s="3">
        <f t="shared" si="2"/>
        <v>84135.08059846151</v>
      </c>
      <c r="J32" s="13"/>
    </row>
    <row r="33" spans="1:10" ht="11.25">
      <c r="A33" s="1">
        <f t="shared" si="3"/>
        <v>391</v>
      </c>
      <c r="B33" s="1" t="str">
        <f t="shared" si="1"/>
        <v>Office furniture &amp; Equipment</v>
      </c>
      <c r="E33" s="3">
        <f>-SUM('[62]Plant and Acc Dep bal PP'!Q92:Q96)</f>
        <v>2441150.859230769</v>
      </c>
      <c r="G33" s="2">
        <v>0.146476</v>
      </c>
      <c r="I33" s="3">
        <f t="shared" si="2"/>
        <v>357570.0132566861</v>
      </c>
      <c r="J33" s="13"/>
    </row>
    <row r="34" spans="1:10" ht="11.25">
      <c r="A34" s="1">
        <f t="shared" si="3"/>
        <v>392</v>
      </c>
      <c r="B34" s="1" t="str">
        <f t="shared" si="1"/>
        <v>Autos &amp; Trucks</v>
      </c>
      <c r="E34" s="3">
        <f>-SUM('[62]Plant and Acc Dep bal PP'!Q97:Q100)</f>
        <v>2030030.5530769227</v>
      </c>
      <c r="G34" s="2">
        <v>0.057</v>
      </c>
      <c r="I34" s="3">
        <f t="shared" si="2"/>
        <v>115711.7415253846</v>
      </c>
      <c r="J34" s="13"/>
    </row>
    <row r="35" spans="1:10" ht="11.25">
      <c r="A35" s="1">
        <f t="shared" si="3"/>
        <v>394</v>
      </c>
      <c r="B35" s="1" t="str">
        <f t="shared" si="1"/>
        <v>Tool, Shop &amp; Garage</v>
      </c>
      <c r="E35" s="3">
        <f>-SUM('[62]Plant and Acc Dep bal PP'!Q102)</f>
        <v>415066.02769230766</v>
      </c>
      <c r="G35" s="2">
        <v>0.057</v>
      </c>
      <c r="I35" s="3">
        <f t="shared" si="2"/>
        <v>23658.763578461538</v>
      </c>
      <c r="J35" s="13"/>
    </row>
    <row r="36" spans="1:10" ht="11.25">
      <c r="A36" s="1">
        <f t="shared" si="3"/>
        <v>396</v>
      </c>
      <c r="B36" s="1" t="str">
        <f t="shared" si="1"/>
        <v>Power Operated Equipment</v>
      </c>
      <c r="E36" s="3">
        <f>-SUM('[62]Plant and Acc Dep bal PP'!Q103)</f>
        <v>417826.0061538461</v>
      </c>
      <c r="G36" s="2">
        <v>0.14321</v>
      </c>
      <c r="I36" s="3">
        <f t="shared" si="2"/>
        <v>59836.862341292304</v>
      </c>
      <c r="J36" s="13"/>
    </row>
    <row r="37" spans="1:10" ht="11.25">
      <c r="A37" s="1">
        <f t="shared" si="3"/>
        <v>397</v>
      </c>
      <c r="B37" s="1" t="str">
        <f t="shared" si="1"/>
        <v>Communications Equipment</v>
      </c>
      <c r="E37" s="3">
        <f>-SUM('[62]Plant and Acc Dep bal PP'!Q104)</f>
        <v>381581.6107692308</v>
      </c>
      <c r="G37" s="2">
        <v>0.16971</v>
      </c>
      <c r="I37" s="3">
        <f t="shared" si="2"/>
        <v>64758.215163646164</v>
      </c>
      <c r="J37" s="13"/>
    </row>
    <row r="38" spans="1:10" ht="11.25">
      <c r="A38" s="1">
        <f t="shared" si="3"/>
        <v>398</v>
      </c>
      <c r="B38" s="1" t="str">
        <f t="shared" si="1"/>
        <v>Miscellaneous Equipment</v>
      </c>
      <c r="E38" s="7">
        <f>-SUM('[62]Plant and Acc Dep bal PP'!Q105)</f>
        <v>162215.82</v>
      </c>
      <c r="G38" s="2">
        <v>0.1661</v>
      </c>
      <c r="I38" s="7">
        <f t="shared" si="2"/>
        <v>26944.047702</v>
      </c>
      <c r="J38" s="13"/>
    </row>
    <row r="39" ht="11.25">
      <c r="J39" s="13"/>
    </row>
    <row r="40" spans="2:10" ht="12" thickBot="1">
      <c r="B40" s="1" t="s">
        <v>21</v>
      </c>
      <c r="E40" s="8">
        <f>SUM(E28:E39)</f>
        <v>7214073.186153846</v>
      </c>
      <c r="I40" s="8">
        <f>SUM(I28:I39)</f>
        <v>856555.448275163</v>
      </c>
      <c r="J40" s="13"/>
    </row>
    <row r="41" ht="12" thickTop="1">
      <c r="J41" s="13"/>
    </row>
    <row r="42" ht="11.25">
      <c r="J42" s="13"/>
    </row>
    <row r="43" ht="11.25">
      <c r="J43" s="13"/>
    </row>
    <row r="44" ht="11.25">
      <c r="J44" s="13"/>
    </row>
    <row r="45" spans="5:10" ht="11.25">
      <c r="E45" s="4" t="s">
        <v>25</v>
      </c>
      <c r="F45" s="11"/>
      <c r="G45" s="5"/>
      <c r="H45" s="11"/>
      <c r="I45" s="4"/>
      <c r="J45" s="13"/>
    </row>
    <row r="46" spans="5:10" ht="11.25">
      <c r="E46" s="4" t="s">
        <v>26</v>
      </c>
      <c r="F46" s="11"/>
      <c r="G46" s="5" t="s">
        <v>4</v>
      </c>
      <c r="H46" s="11"/>
      <c r="I46" s="4" t="s">
        <v>5</v>
      </c>
      <c r="J46" s="13"/>
    </row>
    <row r="47" spans="1:10" ht="11.25">
      <c r="A47" s="1" t="s">
        <v>6</v>
      </c>
      <c r="B47" s="1" t="s">
        <v>7</v>
      </c>
      <c r="E47" s="4" t="s">
        <v>27</v>
      </c>
      <c r="F47" s="11"/>
      <c r="G47" s="5" t="s">
        <v>5</v>
      </c>
      <c r="H47" s="11"/>
      <c r="I47" s="4" t="s">
        <v>9</v>
      </c>
      <c r="J47" s="13"/>
    </row>
    <row r="48" spans="1:10" s="17" customFormat="1" ht="11.25">
      <c r="A48" s="17">
        <f aca="true" t="shared" si="4" ref="A48:B58">+A8</f>
        <v>374</v>
      </c>
      <c r="B48" s="17" t="str">
        <f t="shared" si="4"/>
        <v>Land</v>
      </c>
      <c r="E48" s="9"/>
      <c r="G48" s="44">
        <v>0</v>
      </c>
      <c r="I48" s="6">
        <f aca="true" t="shared" si="5" ref="I48:I58">E48*G48</f>
        <v>0</v>
      </c>
      <c r="J48" s="46"/>
    </row>
    <row r="49" spans="1:10" ht="11.25">
      <c r="A49" s="1">
        <f t="shared" si="4"/>
        <v>375</v>
      </c>
      <c r="B49" s="1" t="str">
        <f t="shared" si="4"/>
        <v>Structures &amp; Improvements</v>
      </c>
      <c r="E49" s="9">
        <v>15359</v>
      </c>
      <c r="G49" s="2">
        <v>0</v>
      </c>
      <c r="I49" s="3">
        <f t="shared" si="5"/>
        <v>0</v>
      </c>
      <c r="J49" s="13" t="s">
        <v>37</v>
      </c>
    </row>
    <row r="50" spans="1:10" ht="11.25">
      <c r="A50" s="1">
        <f t="shared" si="4"/>
        <v>387</v>
      </c>
      <c r="B50" s="1" t="str">
        <f t="shared" si="4"/>
        <v>Other Equipment</v>
      </c>
      <c r="E50" s="9">
        <v>75932</v>
      </c>
      <c r="G50" s="2">
        <v>0.198</v>
      </c>
      <c r="I50" s="3">
        <f t="shared" si="5"/>
        <v>15034.536</v>
      </c>
      <c r="J50" s="13"/>
    </row>
    <row r="51" spans="1:10" ht="11.25">
      <c r="A51" s="1">
        <f t="shared" si="4"/>
        <v>389</v>
      </c>
      <c r="B51" s="1" t="str">
        <f t="shared" si="4"/>
        <v>Land</v>
      </c>
      <c r="E51" s="6"/>
      <c r="G51" s="2">
        <v>0.1</v>
      </c>
      <c r="I51" s="3">
        <f t="shared" si="5"/>
        <v>0</v>
      </c>
      <c r="J51" s="13"/>
    </row>
    <row r="52" spans="1:10" ht="11.25">
      <c r="A52" s="1">
        <f t="shared" si="4"/>
        <v>390</v>
      </c>
      <c r="B52" s="1" t="str">
        <f t="shared" si="4"/>
        <v>Structures &amp; Improvements</v>
      </c>
      <c r="E52" s="9">
        <v>45601.14</v>
      </c>
      <c r="G52" s="2">
        <v>0.121</v>
      </c>
      <c r="I52" s="3">
        <f t="shared" si="5"/>
        <v>5517.73794</v>
      </c>
      <c r="J52" s="13"/>
    </row>
    <row r="53" spans="1:10" ht="11.25">
      <c r="A53" s="1">
        <f t="shared" si="4"/>
        <v>391</v>
      </c>
      <c r="B53" s="1" t="str">
        <f t="shared" si="4"/>
        <v>Office furniture &amp; Equipment</v>
      </c>
      <c r="E53" s="9">
        <v>750478.07</v>
      </c>
      <c r="G53" s="2">
        <v>0.146476</v>
      </c>
      <c r="I53" s="3">
        <f t="shared" si="5"/>
        <v>109927.02578131999</v>
      </c>
      <c r="J53" s="13"/>
    </row>
    <row r="54" spans="1:10" ht="11.25">
      <c r="A54" s="1">
        <f t="shared" si="4"/>
        <v>392</v>
      </c>
      <c r="B54" s="1" t="str">
        <f t="shared" si="4"/>
        <v>Autos &amp; Trucks</v>
      </c>
      <c r="E54" s="12">
        <f>367199.9-89251.45</f>
        <v>277948.45</v>
      </c>
      <c r="G54" s="2">
        <v>0</v>
      </c>
      <c r="I54" s="3">
        <f t="shared" si="5"/>
        <v>0</v>
      </c>
      <c r="J54" s="13" t="s">
        <v>39</v>
      </c>
    </row>
    <row r="55" spans="1:10" ht="11.25">
      <c r="A55" s="1">
        <f t="shared" si="4"/>
        <v>394</v>
      </c>
      <c r="B55" s="1" t="str">
        <f t="shared" si="4"/>
        <v>Tool, Shop &amp; Garage</v>
      </c>
      <c r="E55" s="9">
        <v>50710</v>
      </c>
      <c r="G55" s="2">
        <v>0.05</v>
      </c>
      <c r="I55" s="3">
        <f t="shared" si="5"/>
        <v>2535.5</v>
      </c>
      <c r="J55" s="13"/>
    </row>
    <row r="56" spans="1:10" ht="11.25">
      <c r="A56" s="1">
        <f t="shared" si="4"/>
        <v>396</v>
      </c>
      <c r="B56" s="1" t="str">
        <f t="shared" si="4"/>
        <v>Power Operated Equipment</v>
      </c>
      <c r="E56" s="9">
        <v>48891</v>
      </c>
      <c r="G56" s="2">
        <v>0.14321</v>
      </c>
      <c r="I56" s="3">
        <f t="shared" si="5"/>
        <v>7001.68011</v>
      </c>
      <c r="J56" s="13"/>
    </row>
    <row r="57" spans="1:10" ht="11.25">
      <c r="A57" s="1">
        <f t="shared" si="4"/>
        <v>397</v>
      </c>
      <c r="B57" s="1" t="str">
        <f t="shared" si="4"/>
        <v>Communications Equipment</v>
      </c>
      <c r="E57" s="9">
        <v>125362</v>
      </c>
      <c r="G57" s="2">
        <v>0.16971</v>
      </c>
      <c r="I57" s="3">
        <f t="shared" si="5"/>
        <v>21275.18502</v>
      </c>
      <c r="J57" s="13"/>
    </row>
    <row r="58" spans="1:10" ht="11.25">
      <c r="A58" s="1">
        <f t="shared" si="4"/>
        <v>398</v>
      </c>
      <c r="B58" s="1" t="str">
        <f t="shared" si="4"/>
        <v>Miscellaneous Equipment</v>
      </c>
      <c r="E58" s="10">
        <v>12230.4</v>
      </c>
      <c r="G58" s="2">
        <v>0.1661</v>
      </c>
      <c r="I58" s="7">
        <f t="shared" si="5"/>
        <v>2031.4694399999998</v>
      </c>
      <c r="J58" s="13"/>
    </row>
    <row r="59" ht="11.25">
      <c r="J59" s="13"/>
    </row>
    <row r="60" spans="2:10" ht="12" thickBot="1">
      <c r="B60" s="1" t="s">
        <v>21</v>
      </c>
      <c r="E60" s="8">
        <f>SUM(E48:E59)</f>
        <v>1402512.0599999998</v>
      </c>
      <c r="I60" s="8">
        <f>SUM(I48:I59)</f>
        <v>163323.13429131996</v>
      </c>
      <c r="J60" s="13"/>
    </row>
    <row r="61" ht="12" thickTop="1">
      <c r="J61" s="13"/>
    </row>
    <row r="62" ht="11.25">
      <c r="J62" s="13"/>
    </row>
    <row r="63" spans="5:10" ht="11.25">
      <c r="E63" s="4" t="s">
        <v>2</v>
      </c>
      <c r="F63" s="11"/>
      <c r="G63" s="5"/>
      <c r="H63" s="11"/>
      <c r="I63" s="4"/>
      <c r="J63" s="13"/>
    </row>
    <row r="64" spans="5:10" ht="11.25">
      <c r="E64" s="4"/>
      <c r="F64" s="11"/>
      <c r="G64" s="5" t="s">
        <v>4</v>
      </c>
      <c r="H64" s="11"/>
      <c r="I64" s="4" t="s">
        <v>5</v>
      </c>
      <c r="J64" s="13"/>
    </row>
    <row r="65" spans="1:10" ht="11.25">
      <c r="A65" s="1" t="s">
        <v>6</v>
      </c>
      <c r="B65" s="1" t="s">
        <v>7</v>
      </c>
      <c r="E65" s="4" t="s">
        <v>28</v>
      </c>
      <c r="F65" s="11"/>
      <c r="G65" s="5" t="s">
        <v>5</v>
      </c>
      <c r="H65" s="11"/>
      <c r="I65" s="4" t="s">
        <v>9</v>
      </c>
      <c r="J65" s="13"/>
    </row>
    <row r="66" spans="1:10" ht="11.25">
      <c r="A66" s="1">
        <f aca="true" t="shared" si="6" ref="A66:B76">+A8</f>
        <v>374</v>
      </c>
      <c r="B66" s="1" t="str">
        <f t="shared" si="6"/>
        <v>Land</v>
      </c>
      <c r="E66" s="6">
        <f>SUM('[62]Plant and Acc Dep bal PP'!O13:O14)</f>
        <v>177517.58000000002</v>
      </c>
      <c r="G66" s="2">
        <v>0</v>
      </c>
      <c r="I66" s="3">
        <f>E66*G66</f>
        <v>0</v>
      </c>
      <c r="J66" s="13"/>
    </row>
    <row r="67" spans="1:10" ht="11.25">
      <c r="A67" s="1">
        <f t="shared" si="6"/>
        <v>375</v>
      </c>
      <c r="B67" s="1" t="str">
        <f t="shared" si="6"/>
        <v>Structures &amp; Improvements</v>
      </c>
      <c r="E67" s="6">
        <f>SUM('[62]Plant and Acc Dep bal PP'!O15)</f>
        <v>703364</v>
      </c>
      <c r="G67" s="2">
        <v>0</v>
      </c>
      <c r="I67" s="3">
        <f>E67*G67</f>
        <v>0</v>
      </c>
      <c r="J67" s="13"/>
    </row>
    <row r="68" spans="1:10" ht="11.25">
      <c r="A68" s="1">
        <f t="shared" si="6"/>
        <v>387</v>
      </c>
      <c r="B68" s="1" t="str">
        <f t="shared" si="6"/>
        <v>Other Equipment</v>
      </c>
      <c r="E68" s="6">
        <f>SUM('[62]Plant and Acc Dep bal PP'!O29)</f>
        <v>1950007.74</v>
      </c>
      <c r="G68" s="2">
        <v>0.198</v>
      </c>
      <c r="I68" s="3">
        <f>E68*G68</f>
        <v>386101.53252</v>
      </c>
      <c r="J68" s="13"/>
    </row>
    <row r="69" spans="1:10" ht="11.25">
      <c r="A69" s="1">
        <f t="shared" si="6"/>
        <v>389</v>
      </c>
      <c r="B69" s="1" t="str">
        <f t="shared" si="6"/>
        <v>Land</v>
      </c>
      <c r="E69" s="6">
        <f>+'[62]FN with allocations'!AD36</f>
        <v>0</v>
      </c>
      <c r="G69" s="2">
        <v>0.1</v>
      </c>
      <c r="I69" s="3">
        <f>E69*G69</f>
        <v>0</v>
      </c>
      <c r="J69" s="13"/>
    </row>
    <row r="70" spans="1:10" ht="11.25">
      <c r="A70" s="1">
        <f t="shared" si="6"/>
        <v>390</v>
      </c>
      <c r="B70" s="1" t="str">
        <f t="shared" si="6"/>
        <v>Structures &amp; Improvements</v>
      </c>
      <c r="E70" s="6">
        <f>SUM('[62]Plant and Acc Dep bal PP'!O32)</f>
        <v>1987134.4300000002</v>
      </c>
      <c r="G70" s="2">
        <v>0.121</v>
      </c>
      <c r="I70" s="3">
        <f>E70*G70</f>
        <v>240443.26603</v>
      </c>
      <c r="J70" s="13"/>
    </row>
    <row r="71" spans="1:10" ht="11.25">
      <c r="A71" s="1">
        <f t="shared" si="6"/>
        <v>391</v>
      </c>
      <c r="B71" s="1" t="str">
        <f t="shared" si="6"/>
        <v>Office furniture &amp; Equipment</v>
      </c>
      <c r="E71" s="6">
        <f>SUM('[62]Plant and Acc Dep bal PP'!O34:O38)</f>
        <v>6150966.15</v>
      </c>
      <c r="G71" s="2">
        <v>0.146476</v>
      </c>
      <c r="I71" s="3">
        <f aca="true" t="shared" si="7" ref="I71:I76">E71*G71</f>
        <v>900968.9177874001</v>
      </c>
      <c r="J71" s="13"/>
    </row>
    <row r="72" spans="1:10" ht="11.25">
      <c r="A72" s="1">
        <f t="shared" si="6"/>
        <v>392</v>
      </c>
      <c r="B72" s="1" t="str">
        <f t="shared" si="6"/>
        <v>Autos &amp; Trucks</v>
      </c>
      <c r="E72" s="6">
        <f>SUM('[62]Plant and Acc Dep bal PP'!O41:O45)</f>
        <v>4478255.3</v>
      </c>
      <c r="G72" s="2">
        <v>0.05</v>
      </c>
      <c r="I72" s="3">
        <f t="shared" si="7"/>
        <v>223912.765</v>
      </c>
      <c r="J72" s="13"/>
    </row>
    <row r="73" spans="1:10" ht="11.25">
      <c r="A73" s="1">
        <f t="shared" si="6"/>
        <v>394</v>
      </c>
      <c r="B73" s="1" t="str">
        <f t="shared" si="6"/>
        <v>Tool, Shop &amp; Garage</v>
      </c>
      <c r="E73" s="6">
        <f>SUM('[62]Plant and Acc Dep bal PP'!O47)</f>
        <v>755326.6</v>
      </c>
      <c r="G73" s="2">
        <v>0.05</v>
      </c>
      <c r="I73" s="3">
        <f t="shared" si="7"/>
        <v>37766.33</v>
      </c>
      <c r="J73" s="13"/>
    </row>
    <row r="74" spans="1:10" ht="11.25">
      <c r="A74" s="1">
        <f t="shared" si="6"/>
        <v>396</v>
      </c>
      <c r="B74" s="1" t="str">
        <f t="shared" si="6"/>
        <v>Power Operated Equipment</v>
      </c>
      <c r="E74" s="6">
        <f>SUM('[62]Plant and Acc Dep bal PP'!O48)</f>
        <v>901615.37</v>
      </c>
      <c r="G74" s="2">
        <v>0.14321</v>
      </c>
      <c r="I74" s="3">
        <f t="shared" si="7"/>
        <v>129120.3371377</v>
      </c>
      <c r="J74" s="13"/>
    </row>
    <row r="75" spans="1:10" ht="11.25">
      <c r="A75" s="1">
        <f t="shared" si="6"/>
        <v>397</v>
      </c>
      <c r="B75" s="1" t="str">
        <f t="shared" si="6"/>
        <v>Communications Equipment</v>
      </c>
      <c r="E75" s="6">
        <f>SUM('[62]Plant and Acc Dep bal PP'!O49)</f>
        <v>1122656.79</v>
      </c>
      <c r="G75" s="2">
        <v>0.16971</v>
      </c>
      <c r="I75" s="3">
        <f t="shared" si="7"/>
        <v>190526.0838309</v>
      </c>
      <c r="J75" s="13"/>
    </row>
    <row r="76" spans="1:10" ht="11.25">
      <c r="A76" s="1">
        <f t="shared" si="6"/>
        <v>398</v>
      </c>
      <c r="B76" s="1" t="str">
        <f t="shared" si="6"/>
        <v>Miscellaneous Equipment</v>
      </c>
      <c r="E76" s="7">
        <f>SUM('[62]Plant and Acc Dep bal PP'!O50)</f>
        <v>194961.79</v>
      </c>
      <c r="G76" s="2">
        <v>0.1661</v>
      </c>
      <c r="I76" s="7">
        <f t="shared" si="7"/>
        <v>32383.153319</v>
      </c>
      <c r="J76" s="13"/>
    </row>
    <row r="77" ht="11.25">
      <c r="J77" s="13"/>
    </row>
    <row r="78" spans="2:10" ht="12" thickBot="1">
      <c r="B78" s="1" t="s">
        <v>21</v>
      </c>
      <c r="E78" s="8">
        <f>SUM(E66:E77)</f>
        <v>18421805.749999996</v>
      </c>
      <c r="I78" s="8">
        <f>SUM(I66:I77)</f>
        <v>2141222.385625</v>
      </c>
      <c r="J78" s="13"/>
    </row>
    <row r="79" spans="7:10" ht="12" thickTop="1">
      <c r="G79" s="2" t="s">
        <v>22</v>
      </c>
      <c r="H79" s="1">
        <v>1210</v>
      </c>
      <c r="I79" s="3">
        <v>8436</v>
      </c>
      <c r="J79" s="13"/>
    </row>
    <row r="80" spans="7:10" ht="12" thickBot="1">
      <c r="G80" s="2" t="s">
        <v>23</v>
      </c>
      <c r="I80" s="8">
        <f>+I78+I79</f>
        <v>2149658.385625</v>
      </c>
      <c r="J80" s="13"/>
    </row>
    <row r="81" ht="12" thickTop="1">
      <c r="J81" s="13"/>
    </row>
    <row r="82" ht="11.25">
      <c r="J82" s="13"/>
    </row>
    <row r="83" spans="5:10" ht="11.25">
      <c r="E83" s="4" t="s">
        <v>24</v>
      </c>
      <c r="F83" s="11"/>
      <c r="G83" s="5"/>
      <c r="H83" s="11"/>
      <c r="I83" s="4"/>
      <c r="J83" s="13"/>
    </row>
    <row r="84" spans="5:10" ht="11.25">
      <c r="E84" s="4"/>
      <c r="F84" s="11"/>
      <c r="G84" s="5" t="s">
        <v>4</v>
      </c>
      <c r="H84" s="11"/>
      <c r="I84" s="4" t="s">
        <v>5</v>
      </c>
      <c r="J84" s="13"/>
    </row>
    <row r="85" spans="1:10" ht="11.25">
      <c r="A85" s="1" t="s">
        <v>6</v>
      </c>
      <c r="B85" s="1" t="s">
        <v>7</v>
      </c>
      <c r="E85" s="4" t="s">
        <v>28</v>
      </c>
      <c r="F85" s="11"/>
      <c r="G85" s="5" t="s">
        <v>5</v>
      </c>
      <c r="H85" s="11"/>
      <c r="I85" s="4" t="s">
        <v>9</v>
      </c>
      <c r="J85" s="13"/>
    </row>
    <row r="86" spans="1:10" ht="11.25">
      <c r="A86" s="1">
        <f aca="true" t="shared" si="8" ref="A86:B96">+A8</f>
        <v>374</v>
      </c>
      <c r="B86" s="1" t="str">
        <f t="shared" si="8"/>
        <v>Land</v>
      </c>
      <c r="E86" s="3">
        <f>-SUM('[62]Plant and Acc Dep bal PP'!O72)</f>
        <v>9747.61</v>
      </c>
      <c r="G86" s="2">
        <v>0</v>
      </c>
      <c r="I86" s="3">
        <f>E86*G86</f>
        <v>0</v>
      </c>
      <c r="J86" s="13"/>
    </row>
    <row r="87" spans="1:10" ht="11.25">
      <c r="A87" s="1">
        <f t="shared" si="8"/>
        <v>375</v>
      </c>
      <c r="B87" s="1" t="str">
        <f t="shared" si="8"/>
        <v>Structures &amp; Improvements</v>
      </c>
      <c r="E87" s="3">
        <f>-SUM('[62]Plant and Acc Dep bal PP'!O73)</f>
        <v>42615.41</v>
      </c>
      <c r="G87" s="2">
        <v>0</v>
      </c>
      <c r="I87" s="3">
        <f>E87*G87</f>
        <v>0</v>
      </c>
      <c r="J87" s="13"/>
    </row>
    <row r="88" spans="1:10" ht="11.25">
      <c r="A88" s="1">
        <f t="shared" si="8"/>
        <v>387</v>
      </c>
      <c r="B88" s="1" t="str">
        <f t="shared" si="8"/>
        <v>Other Equipment</v>
      </c>
      <c r="E88" s="3">
        <f>-SUM('[62]Plant and Acc Dep bal PP'!O89)</f>
        <v>664205.95</v>
      </c>
      <c r="G88" s="2">
        <v>0.198</v>
      </c>
      <c r="I88" s="3">
        <f>E88*G88</f>
        <v>131512.7781</v>
      </c>
      <c r="J88" s="13"/>
    </row>
    <row r="89" spans="1:10" ht="11.25">
      <c r="A89" s="1">
        <f t="shared" si="8"/>
        <v>389</v>
      </c>
      <c r="B89" s="1" t="str">
        <f t="shared" si="8"/>
        <v>Land</v>
      </c>
      <c r="G89" s="2">
        <v>0.1</v>
      </c>
      <c r="I89" s="3">
        <f>E89*G89</f>
        <v>0</v>
      </c>
      <c r="J89" s="13"/>
    </row>
    <row r="90" spans="1:10" ht="11.25">
      <c r="A90" s="1">
        <f t="shared" si="8"/>
        <v>390</v>
      </c>
      <c r="B90" s="1" t="str">
        <f t="shared" si="8"/>
        <v>Structures &amp; Improvements</v>
      </c>
      <c r="E90" s="3">
        <f>-SUM('[62]Plant and Acc Dep bal PP'!O91)</f>
        <v>726809.73</v>
      </c>
      <c r="G90" s="2">
        <v>0.121</v>
      </c>
      <c r="I90" s="3">
        <f>E90*G90</f>
        <v>87943.97733</v>
      </c>
      <c r="J90" s="13"/>
    </row>
    <row r="91" spans="1:10" ht="11.25">
      <c r="A91" s="1">
        <f t="shared" si="8"/>
        <v>391</v>
      </c>
      <c r="B91" s="1" t="str">
        <f t="shared" si="8"/>
        <v>Office furniture &amp; Equipment</v>
      </c>
      <c r="E91" s="3">
        <f>-SUM('[62]Plant and Acc Dep bal PP'!O92:O96)</f>
        <v>2809769.0799999996</v>
      </c>
      <c r="G91" s="2">
        <v>0.146476</v>
      </c>
      <c r="I91" s="3">
        <f aca="true" t="shared" si="9" ref="I91:I96">E91*G91</f>
        <v>411563.73576207994</v>
      </c>
      <c r="J91" s="13"/>
    </row>
    <row r="92" spans="1:10" ht="11.25">
      <c r="A92" s="1">
        <f t="shared" si="8"/>
        <v>392</v>
      </c>
      <c r="B92" s="1" t="str">
        <f t="shared" si="8"/>
        <v>Autos &amp; Trucks</v>
      </c>
      <c r="E92" s="3">
        <f>-SUM('[62]Plant and Acc Dep bal PP'!O97:O100)</f>
        <v>2009927.0300000003</v>
      </c>
      <c r="G92" s="2">
        <v>0</v>
      </c>
      <c r="I92" s="3">
        <f t="shared" si="9"/>
        <v>0</v>
      </c>
      <c r="J92" s="13"/>
    </row>
    <row r="93" spans="1:10" ht="11.25">
      <c r="A93" s="1">
        <f t="shared" si="8"/>
        <v>394</v>
      </c>
      <c r="B93" s="1" t="str">
        <f t="shared" si="8"/>
        <v>Tool, Shop &amp; Garage</v>
      </c>
      <c r="E93" s="3">
        <f>-SUM('[62]Plant and Acc Dep bal PP'!O102)</f>
        <v>422246.83</v>
      </c>
      <c r="G93" s="2">
        <v>0</v>
      </c>
      <c r="I93" s="3">
        <f t="shared" si="9"/>
        <v>0</v>
      </c>
      <c r="J93" s="13"/>
    </row>
    <row r="94" spans="1:10" ht="11.25">
      <c r="A94" s="1">
        <f t="shared" si="8"/>
        <v>396</v>
      </c>
      <c r="B94" s="1" t="str">
        <f t="shared" si="8"/>
        <v>Power Operated Equipment</v>
      </c>
      <c r="E94" s="3">
        <f>-SUM('[62]Plant and Acc Dep bal PP'!O103)</f>
        <v>386076.6</v>
      </c>
      <c r="G94" s="2">
        <v>0.14321</v>
      </c>
      <c r="I94" s="3">
        <f t="shared" si="9"/>
        <v>55290.029886</v>
      </c>
      <c r="J94" s="13"/>
    </row>
    <row r="95" spans="1:10" ht="11.25">
      <c r="A95" s="1">
        <f t="shared" si="8"/>
        <v>397</v>
      </c>
      <c r="B95" s="1" t="str">
        <f t="shared" si="8"/>
        <v>Communications Equipment</v>
      </c>
      <c r="E95" s="3">
        <f>-SUM('[62]Plant and Acc Dep bal PP'!O104)</f>
        <v>396135.38</v>
      </c>
      <c r="G95" s="2">
        <v>0.16971</v>
      </c>
      <c r="I95" s="3">
        <f t="shared" si="9"/>
        <v>67228.1353398</v>
      </c>
      <c r="J95" s="13"/>
    </row>
    <row r="96" spans="1:10" ht="11.25">
      <c r="A96" s="1">
        <f t="shared" si="8"/>
        <v>398</v>
      </c>
      <c r="B96" s="1" t="str">
        <f t="shared" si="8"/>
        <v>Miscellaneous Equipment</v>
      </c>
      <c r="E96" s="7">
        <f>-SUM('[62]Plant and Acc Dep bal PP'!O105)</f>
        <v>173184.66</v>
      </c>
      <c r="G96" s="2">
        <v>0.1661</v>
      </c>
      <c r="I96" s="7">
        <f t="shared" si="9"/>
        <v>28765.972026</v>
      </c>
      <c r="J96" s="13"/>
    </row>
    <row r="97" ht="11.25">
      <c r="J97" s="13"/>
    </row>
    <row r="98" spans="2:10" ht="12" thickBot="1">
      <c r="B98" s="1" t="s">
        <v>21</v>
      </c>
      <c r="E98" s="8">
        <f>SUM(E86:E97)</f>
        <v>7640718.279999999</v>
      </c>
      <c r="I98" s="8">
        <f>SUM(I86:I97)</f>
        <v>782304.62844388</v>
      </c>
      <c r="J98" s="13"/>
    </row>
    <row r="99" ht="12" thickTop="1">
      <c r="J99" s="13"/>
    </row>
    <row r="100" ht="11.25">
      <c r="J100" s="13"/>
    </row>
    <row r="101" ht="11.25">
      <c r="J101" s="13"/>
    </row>
    <row r="102" ht="11.25">
      <c r="J102" s="13"/>
    </row>
    <row r="103" spans="1:10" ht="11.25">
      <c r="A103" s="1" t="s">
        <v>29</v>
      </c>
      <c r="B103" s="1" t="s">
        <v>30</v>
      </c>
      <c r="J103" s="13"/>
    </row>
    <row r="104" spans="1:10" ht="11.25">
      <c r="A104" s="1" t="s">
        <v>29</v>
      </c>
      <c r="B104" s="1" t="s">
        <v>31</v>
      </c>
      <c r="J104" s="13"/>
    </row>
  </sheetData>
  <sheetProtection/>
  <mergeCells count="3">
    <mergeCell ref="D1:F1"/>
    <mergeCell ref="D2:F2"/>
    <mergeCell ref="D3:F3"/>
  </mergeCells>
  <printOptions/>
  <pageMargins left="0.75" right="0.75" top="1" bottom="1" header="0.5" footer="0.5"/>
  <pageSetup fitToHeight="0" fitToWidth="1" horizontalDpi="600" verticalDpi="600" orientation="portrait" scale="79" r:id="rId1"/>
  <headerFooter alignWithMargins="0">
    <oddHeader>&amp;C&amp;A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70">
      <selection activeCell="K23" sqref="K23"/>
    </sheetView>
  </sheetViews>
  <sheetFormatPr defaultColWidth="9.140625" defaultRowHeight="12.75"/>
  <cols>
    <col min="1" max="1" width="9.28125" style="16" bestFit="1" customWidth="1"/>
    <col min="2" max="4" width="9.140625" style="17" customWidth="1"/>
    <col min="5" max="5" width="15.57421875" style="17" bestFit="1" customWidth="1"/>
    <col min="6" max="6" width="9.140625" style="17" customWidth="1"/>
    <col min="7" max="7" width="10.7109375" style="17" customWidth="1"/>
    <col min="8" max="8" width="9.140625" style="17" customWidth="1"/>
    <col min="9" max="9" width="13.00390625" style="17" bestFit="1" customWidth="1"/>
    <col min="10" max="10" width="20.7109375" style="17" bestFit="1" customWidth="1"/>
    <col min="11" max="11" width="7.8515625" style="17" customWidth="1"/>
    <col min="12" max="16384" width="9.140625" style="17" customWidth="1"/>
  </cols>
  <sheetData>
    <row r="1" ht="11.25">
      <c r="E1" s="18" t="s">
        <v>40</v>
      </c>
    </row>
    <row r="2" ht="11.25">
      <c r="E2" s="19" t="s">
        <v>41</v>
      </c>
    </row>
    <row r="3" spans="5:7" ht="11.25">
      <c r="E3" s="20" t="str">
        <f>+'[63]Property Tax'!D4</f>
        <v>December 31, 2021</v>
      </c>
      <c r="G3" s="17" t="s">
        <v>42</v>
      </c>
    </row>
    <row r="4" spans="5:7" ht="11.25">
      <c r="E4" s="19"/>
      <c r="G4" s="17" t="s">
        <v>43</v>
      </c>
    </row>
    <row r="5" ht="11.25">
      <c r="E5" s="21" t="s">
        <v>2</v>
      </c>
    </row>
    <row r="6" spans="7:9" ht="11.25">
      <c r="G6" s="22" t="s">
        <v>4</v>
      </c>
      <c r="I6" s="19" t="s">
        <v>5</v>
      </c>
    </row>
    <row r="7" spans="1:9" ht="11.25">
      <c r="A7" s="23" t="s">
        <v>6</v>
      </c>
      <c r="B7" s="24" t="s">
        <v>7</v>
      </c>
      <c r="E7" s="21" t="s">
        <v>8</v>
      </c>
      <c r="G7" s="21" t="s">
        <v>5</v>
      </c>
      <c r="I7" s="21" t="s">
        <v>9</v>
      </c>
    </row>
    <row r="8" spans="1:10" ht="11.25">
      <c r="A8" s="16">
        <v>374</v>
      </c>
      <c r="B8" s="17" t="s">
        <v>10</v>
      </c>
      <c r="E8" s="25">
        <f>'[63]CFG Reg_BS 13 Mon'!$Q$19-63288.48</f>
        <v>148902.27769230766</v>
      </c>
      <c r="G8" s="26">
        <v>0.05</v>
      </c>
      <c r="I8" s="27">
        <f>E8*G8</f>
        <v>7445.1138846153835</v>
      </c>
      <c r="J8" s="17" t="s">
        <v>44</v>
      </c>
    </row>
    <row r="9" spans="1:9" ht="11.25">
      <c r="A9" s="16">
        <v>375</v>
      </c>
      <c r="B9" s="17" t="s">
        <v>12</v>
      </c>
      <c r="E9" s="25">
        <f>'[63]CFG Reg_BS 13 Mon'!$Q$20</f>
        <v>788019</v>
      </c>
      <c r="G9" s="26">
        <v>0.05</v>
      </c>
      <c r="I9" s="27">
        <f aca="true" t="shared" si="0" ref="I9:I17">E9*G9</f>
        <v>39400.950000000004</v>
      </c>
    </row>
    <row r="10" spans="1:9" ht="11.25">
      <c r="A10" s="16">
        <v>387</v>
      </c>
      <c r="B10" s="17" t="s">
        <v>14</v>
      </c>
      <c r="E10" s="25">
        <f>'[63]CFG Reg_BS 13 Mon'!$Q$34</f>
        <v>1099525.843846154</v>
      </c>
      <c r="G10" s="26">
        <v>0</v>
      </c>
      <c r="I10" s="27">
        <f t="shared" si="0"/>
        <v>0</v>
      </c>
    </row>
    <row r="11" spans="1:9" ht="11.25">
      <c r="A11" s="16">
        <v>389</v>
      </c>
      <c r="B11" s="17" t="s">
        <v>10</v>
      </c>
      <c r="E11" s="6">
        <v>0</v>
      </c>
      <c r="G11" s="26">
        <v>0</v>
      </c>
      <c r="I11" s="27">
        <f t="shared" si="0"/>
        <v>0</v>
      </c>
    </row>
    <row r="12" spans="1:10" ht="11.25">
      <c r="A12" s="16">
        <v>390</v>
      </c>
      <c r="B12" s="17" t="s">
        <v>12</v>
      </c>
      <c r="E12" s="25">
        <f>'[63]CFG Reg_BS 13 Mon'!$Q$36</f>
        <v>68679</v>
      </c>
      <c r="G12" s="26">
        <v>0.05</v>
      </c>
      <c r="I12" s="27">
        <f>E12*G12</f>
        <v>3433.9500000000003</v>
      </c>
      <c r="J12" s="28" t="s">
        <v>45</v>
      </c>
    </row>
    <row r="13" spans="1:9" ht="11.25">
      <c r="A13" s="16">
        <v>391</v>
      </c>
      <c r="B13" s="17" t="s">
        <v>15</v>
      </c>
      <c r="E13" s="25">
        <f>'[63]CFG Reg_BS 13 Mon'!$Q$38</f>
        <v>93951</v>
      </c>
      <c r="G13" s="26">
        <v>0.05</v>
      </c>
      <c r="I13" s="27">
        <f t="shared" si="0"/>
        <v>4697.55</v>
      </c>
    </row>
    <row r="14" spans="1:10" ht="11.25">
      <c r="A14" s="16">
        <v>392</v>
      </c>
      <c r="B14" s="17" t="s">
        <v>16</v>
      </c>
      <c r="E14" s="25">
        <f>'[63]CFG Reg_BS 13 Mon'!$Q$43</f>
        <v>86067</v>
      </c>
      <c r="G14" s="26">
        <v>0.3342</v>
      </c>
      <c r="I14" s="27">
        <f t="shared" si="0"/>
        <v>28763.5914</v>
      </c>
      <c r="J14" s="17" t="s">
        <v>46</v>
      </c>
    </row>
    <row r="15" spans="1:9" ht="11.25">
      <c r="A15" s="16">
        <v>394</v>
      </c>
      <c r="B15" s="17" t="s">
        <v>17</v>
      </c>
      <c r="E15" s="25">
        <f>'[63]CFG Reg_BS 13 Mon'!$Q$46</f>
        <v>287465</v>
      </c>
      <c r="G15" s="26">
        <v>0</v>
      </c>
      <c r="I15" s="27">
        <f t="shared" si="0"/>
        <v>0</v>
      </c>
    </row>
    <row r="16" spans="1:9" ht="11.25">
      <c r="A16" s="16">
        <v>396</v>
      </c>
      <c r="B16" s="17" t="s">
        <v>18</v>
      </c>
      <c r="E16" s="25">
        <f>'[63]CFG Reg_BS 13 Mon'!$Q$47</f>
        <v>452230.75076923077</v>
      </c>
      <c r="G16" s="26">
        <v>0</v>
      </c>
      <c r="I16" s="27">
        <f t="shared" si="0"/>
        <v>0</v>
      </c>
    </row>
    <row r="17" spans="1:11" ht="11.25">
      <c r="A17" s="16">
        <v>397</v>
      </c>
      <c r="B17" s="17" t="s">
        <v>19</v>
      </c>
      <c r="E17" s="25">
        <f>'[63]CFG Reg_BS 13 Mon'!$Q$48</f>
        <v>856943.8946153845</v>
      </c>
      <c r="G17" s="26">
        <v>0.05</v>
      </c>
      <c r="I17" s="27">
        <f t="shared" si="0"/>
        <v>42847.19473076923</v>
      </c>
      <c r="J17" s="18" t="s">
        <v>47</v>
      </c>
      <c r="K17" s="17" t="s">
        <v>48</v>
      </c>
    </row>
    <row r="18" spans="1:9" ht="11.25">
      <c r="A18" s="16">
        <v>398</v>
      </c>
      <c r="B18" s="17" t="s">
        <v>20</v>
      </c>
      <c r="E18" s="29">
        <f>'[63]CFG Reg_BS 13 Mon'!$Q$50</f>
        <v>42473.94461538461</v>
      </c>
      <c r="G18" s="26">
        <v>0</v>
      </c>
      <c r="I18" s="30">
        <f>E18*G18</f>
        <v>0</v>
      </c>
    </row>
    <row r="19" spans="5:9" ht="11.25">
      <c r="E19" s="27"/>
      <c r="I19" s="27"/>
    </row>
    <row r="20" spans="2:9" ht="12" thickBot="1">
      <c r="B20" s="18" t="s">
        <v>21</v>
      </c>
      <c r="E20" s="31">
        <f>SUM(E8:E19)</f>
        <v>3924257.711538462</v>
      </c>
      <c r="I20" s="32">
        <f>SUM(I8:I19)</f>
        <v>126588.35001538463</v>
      </c>
    </row>
    <row r="21" ht="12" thickTop="1">
      <c r="E21" s="27"/>
    </row>
    <row r="22" ht="11.25">
      <c r="B22" s="28" t="s">
        <v>49</v>
      </c>
    </row>
    <row r="23" ht="11.25"/>
    <row r="24" ht="11.25"/>
    <row r="25" spans="4:6" ht="11.25">
      <c r="D25" s="24"/>
      <c r="E25" s="21" t="s">
        <v>24</v>
      </c>
      <c r="F25" s="24"/>
    </row>
    <row r="26" spans="7:9" ht="11.25">
      <c r="G26" s="22" t="s">
        <v>4</v>
      </c>
      <c r="I26" s="19" t="s">
        <v>5</v>
      </c>
    </row>
    <row r="27" spans="1:9" ht="11.25">
      <c r="A27" s="23" t="s">
        <v>6</v>
      </c>
      <c r="B27" s="24" t="s">
        <v>7</v>
      </c>
      <c r="E27" s="21" t="s">
        <v>8</v>
      </c>
      <c r="G27" s="21" t="s">
        <v>5</v>
      </c>
      <c r="I27" s="21" t="s">
        <v>9</v>
      </c>
    </row>
    <row r="28" spans="1:9" ht="11.25">
      <c r="A28" s="16">
        <v>374</v>
      </c>
      <c r="B28" s="17" t="s">
        <v>10</v>
      </c>
      <c r="E28" s="33">
        <v>0</v>
      </c>
      <c r="G28" s="26">
        <v>0</v>
      </c>
      <c r="I28" s="27">
        <f aca="true" t="shared" si="1" ref="I28:I38">E28*G28</f>
        <v>0</v>
      </c>
    </row>
    <row r="29" spans="1:9" ht="11.25">
      <c r="A29" s="16">
        <v>375</v>
      </c>
      <c r="B29" s="17" t="s">
        <v>12</v>
      </c>
      <c r="E29" s="33">
        <f>-'[63]CFG Reg_BS 13 Mon'!$Q$65</f>
        <v>263257.31230769225</v>
      </c>
      <c r="G29" s="26">
        <v>0.05</v>
      </c>
      <c r="I29" s="27">
        <f t="shared" si="1"/>
        <v>13162.865615384613</v>
      </c>
    </row>
    <row r="30" spans="1:9" ht="11.25">
      <c r="A30" s="16">
        <v>387</v>
      </c>
      <c r="B30" s="17" t="s">
        <v>14</v>
      </c>
      <c r="E30" s="33">
        <f>-'[63]CFG Reg_BS 13 Mon'!$Q$82</f>
        <v>654517.8176923078</v>
      </c>
      <c r="G30" s="26">
        <v>0</v>
      </c>
      <c r="I30" s="27">
        <f t="shared" si="1"/>
        <v>0</v>
      </c>
    </row>
    <row r="31" spans="1:9" ht="11.25">
      <c r="A31" s="16">
        <v>389</v>
      </c>
      <c r="B31" s="17" t="s">
        <v>10</v>
      </c>
      <c r="E31" s="33">
        <v>0</v>
      </c>
      <c r="G31" s="26">
        <v>0</v>
      </c>
      <c r="I31" s="27">
        <f t="shared" si="1"/>
        <v>0</v>
      </c>
    </row>
    <row r="32" spans="1:10" ht="11.25">
      <c r="A32" s="16">
        <v>390</v>
      </c>
      <c r="B32" s="17" t="s">
        <v>12</v>
      </c>
      <c r="E32" s="33">
        <f>-'[63]CFG Reg_BS 13 Mon'!$Q$84</f>
        <v>-181090</v>
      </c>
      <c r="G32" s="26">
        <v>0.05</v>
      </c>
      <c r="I32" s="27">
        <f t="shared" si="1"/>
        <v>-9054.5</v>
      </c>
      <c r="J32" s="28" t="s">
        <v>50</v>
      </c>
    </row>
    <row r="33" spans="1:9" ht="11.25">
      <c r="A33" s="16">
        <v>391</v>
      </c>
      <c r="B33" s="17" t="s">
        <v>15</v>
      </c>
      <c r="E33" s="33">
        <f>-'[63]CFG Reg_BS 13 Mon'!$Q$86</f>
        <v>623616</v>
      </c>
      <c r="G33" s="26">
        <v>0.05</v>
      </c>
      <c r="I33" s="27">
        <f t="shared" si="1"/>
        <v>31180.800000000003</v>
      </c>
    </row>
    <row r="34" spans="1:10" ht="11.25">
      <c r="A34" s="16">
        <v>392</v>
      </c>
      <c r="B34" s="17" t="s">
        <v>16</v>
      </c>
      <c r="E34" s="33">
        <f>-'[63]CFG Reg_BS 13 Mon'!$Q$91</f>
        <v>-30502</v>
      </c>
      <c r="G34" s="26">
        <v>0.3342</v>
      </c>
      <c r="I34" s="27">
        <f t="shared" si="1"/>
        <v>-10193.768399999999</v>
      </c>
      <c r="J34" s="17" t="s">
        <v>46</v>
      </c>
    </row>
    <row r="35" spans="1:9" ht="11.25">
      <c r="A35" s="16">
        <v>394</v>
      </c>
      <c r="B35" s="17" t="s">
        <v>17</v>
      </c>
      <c r="E35" s="33">
        <f>-'[63]CFG Reg_BS 13 Mon'!$Q$95</f>
        <v>162338.4984615385</v>
      </c>
      <c r="G35" s="26">
        <v>0</v>
      </c>
      <c r="I35" s="27">
        <f t="shared" si="1"/>
        <v>0</v>
      </c>
    </row>
    <row r="36" spans="1:9" ht="11.25">
      <c r="A36" s="16">
        <v>396</v>
      </c>
      <c r="B36" s="17" t="s">
        <v>18</v>
      </c>
      <c r="E36" s="33">
        <f>-'[63]CFG Reg_BS 13 Mon'!$Q$96</f>
        <v>562709</v>
      </c>
      <c r="G36" s="26">
        <v>0</v>
      </c>
      <c r="I36" s="27">
        <f t="shared" si="1"/>
        <v>0</v>
      </c>
    </row>
    <row r="37" spans="1:11" ht="11.25">
      <c r="A37" s="16">
        <v>397</v>
      </c>
      <c r="B37" s="17" t="s">
        <v>19</v>
      </c>
      <c r="E37" s="33">
        <f>-'[63]CFG Reg_BS 13 Mon'!$Q$97</f>
        <v>493297.80923076917</v>
      </c>
      <c r="G37" s="26">
        <v>0.05</v>
      </c>
      <c r="I37" s="27">
        <f t="shared" si="1"/>
        <v>24664.89046153846</v>
      </c>
      <c r="J37" s="18" t="s">
        <v>47</v>
      </c>
      <c r="K37" s="17" t="s">
        <v>48</v>
      </c>
    </row>
    <row r="38" spans="1:9" ht="11.25">
      <c r="A38" s="16">
        <v>398</v>
      </c>
      <c r="B38" s="17" t="s">
        <v>20</v>
      </c>
      <c r="E38" s="34">
        <f>-'[63]CFG Reg_BS 13 Mon'!$Q$99</f>
        <v>21615.900000000005</v>
      </c>
      <c r="G38" s="26">
        <v>0</v>
      </c>
      <c r="I38" s="30">
        <f t="shared" si="1"/>
        <v>0</v>
      </c>
    </row>
    <row r="39" spans="5:9" ht="11.25">
      <c r="E39" s="27"/>
      <c r="I39" s="27"/>
    </row>
    <row r="40" spans="2:9" ht="12" thickBot="1">
      <c r="B40" s="18" t="s">
        <v>21</v>
      </c>
      <c r="E40" s="32">
        <f>SUM(E28:E39)</f>
        <v>2569760.3376923073</v>
      </c>
      <c r="I40" s="32">
        <f>SUM(I28:I39)</f>
        <v>49760.28767692307</v>
      </c>
    </row>
    <row r="41" ht="12" thickTop="1"/>
    <row r="42" ht="11.25">
      <c r="B42" s="28" t="s">
        <v>51</v>
      </c>
    </row>
    <row r="43" ht="11.25"/>
    <row r="44" ht="11.25"/>
    <row r="45" spans="4:6" ht="11.25">
      <c r="D45" s="24"/>
      <c r="E45" s="21" t="s">
        <v>25</v>
      </c>
      <c r="F45" s="24"/>
    </row>
    <row r="46" spans="5:9" ht="11.25">
      <c r="E46" s="19" t="s">
        <v>26</v>
      </c>
      <c r="G46" s="22" t="s">
        <v>4</v>
      </c>
      <c r="I46" s="19" t="s">
        <v>5</v>
      </c>
    </row>
    <row r="47" spans="1:9" ht="11.25">
      <c r="A47" s="23" t="s">
        <v>6</v>
      </c>
      <c r="B47" s="24" t="s">
        <v>7</v>
      </c>
      <c r="E47" s="21" t="s">
        <v>27</v>
      </c>
      <c r="G47" s="21" t="s">
        <v>5</v>
      </c>
      <c r="I47" s="21" t="s">
        <v>9</v>
      </c>
    </row>
    <row r="48" spans="1:11" ht="11.25">
      <c r="A48" s="16">
        <v>374</v>
      </c>
      <c r="B48" s="17" t="s">
        <v>10</v>
      </c>
      <c r="E48" s="35">
        <v>0</v>
      </c>
      <c r="F48" s="18"/>
      <c r="G48" s="26">
        <v>0</v>
      </c>
      <c r="I48" s="27">
        <f aca="true" t="shared" si="2" ref="I48:I58">E48*G48</f>
        <v>0</v>
      </c>
      <c r="K48" s="18"/>
    </row>
    <row r="49" spans="1:11" ht="11.25">
      <c r="A49" s="16">
        <v>375</v>
      </c>
      <c r="B49" s="17" t="s">
        <v>12</v>
      </c>
      <c r="E49" s="36">
        <v>20272</v>
      </c>
      <c r="F49" s="18"/>
      <c r="G49" s="26">
        <v>0.05</v>
      </c>
      <c r="I49" s="27">
        <f t="shared" si="2"/>
        <v>1013.6</v>
      </c>
      <c r="K49" s="18"/>
    </row>
    <row r="50" spans="1:11" ht="11.25">
      <c r="A50" s="16">
        <v>387</v>
      </c>
      <c r="B50" s="17" t="s">
        <v>14</v>
      </c>
      <c r="E50" s="36">
        <v>44931</v>
      </c>
      <c r="F50" s="18"/>
      <c r="G50" s="26">
        <v>0</v>
      </c>
      <c r="I50" s="27">
        <f t="shared" si="2"/>
        <v>0</v>
      </c>
      <c r="K50" s="18"/>
    </row>
    <row r="51" spans="1:11" ht="11.25">
      <c r="A51" s="16">
        <v>389</v>
      </c>
      <c r="B51" s="17" t="s">
        <v>10</v>
      </c>
      <c r="E51" s="36">
        <v>0</v>
      </c>
      <c r="F51" s="18"/>
      <c r="G51" s="26">
        <v>0</v>
      </c>
      <c r="I51" s="27">
        <f t="shared" si="2"/>
        <v>0</v>
      </c>
      <c r="K51" s="18"/>
    </row>
    <row r="52" spans="1:11" ht="11.25">
      <c r="A52" s="16">
        <v>390</v>
      </c>
      <c r="B52" s="17" t="s">
        <v>12</v>
      </c>
      <c r="E52" s="36">
        <v>3327</v>
      </c>
      <c r="F52" s="18"/>
      <c r="G52" s="26">
        <v>0.05</v>
      </c>
      <c r="I52" s="27">
        <f t="shared" si="2"/>
        <v>166.35000000000002</v>
      </c>
      <c r="K52" s="18"/>
    </row>
    <row r="53" spans="1:11" ht="11.25">
      <c r="A53" s="16">
        <v>391</v>
      </c>
      <c r="B53" s="17" t="s">
        <v>15</v>
      </c>
      <c r="E53" s="36">
        <v>165542</v>
      </c>
      <c r="F53" s="18"/>
      <c r="G53" s="26">
        <v>0.05</v>
      </c>
      <c r="I53" s="27">
        <f t="shared" si="2"/>
        <v>8277.1</v>
      </c>
      <c r="K53" s="18"/>
    </row>
    <row r="54" spans="1:11" ht="11.25">
      <c r="A54" s="16">
        <v>392</v>
      </c>
      <c r="B54" s="17" t="s">
        <v>16</v>
      </c>
      <c r="E54" s="36">
        <v>0</v>
      </c>
      <c r="F54" s="18"/>
      <c r="G54" s="26">
        <v>0</v>
      </c>
      <c r="I54" s="27">
        <f t="shared" si="2"/>
        <v>0</v>
      </c>
      <c r="K54" s="18"/>
    </row>
    <row r="55" spans="1:11" ht="11.25">
      <c r="A55" s="16">
        <v>394</v>
      </c>
      <c r="B55" s="17" t="s">
        <v>17</v>
      </c>
      <c r="E55" s="36">
        <v>23348</v>
      </c>
      <c r="F55" s="18"/>
      <c r="G55" s="26">
        <v>0</v>
      </c>
      <c r="I55" s="27">
        <f t="shared" si="2"/>
        <v>0</v>
      </c>
      <c r="K55" s="18"/>
    </row>
    <row r="56" spans="1:11" ht="11.25">
      <c r="A56" s="16">
        <v>396</v>
      </c>
      <c r="B56" s="17" t="s">
        <v>18</v>
      </c>
      <c r="E56" s="36">
        <v>0</v>
      </c>
      <c r="F56" s="18"/>
      <c r="G56" s="26">
        <v>0</v>
      </c>
      <c r="I56" s="27">
        <f t="shared" si="2"/>
        <v>0</v>
      </c>
      <c r="K56" s="18"/>
    </row>
    <row r="57" spans="1:11" ht="11.25">
      <c r="A57" s="16">
        <v>397</v>
      </c>
      <c r="B57" s="17" t="s">
        <v>19</v>
      </c>
      <c r="E57" s="36">
        <v>6168</v>
      </c>
      <c r="F57" s="18"/>
      <c r="G57" s="26">
        <v>0.05</v>
      </c>
      <c r="I57" s="27">
        <f t="shared" si="2"/>
        <v>308.40000000000003</v>
      </c>
      <c r="J57" s="18" t="s">
        <v>47</v>
      </c>
      <c r="K57" s="18"/>
    </row>
    <row r="58" spans="1:11" ht="11.25">
      <c r="A58" s="16">
        <v>398</v>
      </c>
      <c r="B58" s="17" t="s">
        <v>20</v>
      </c>
      <c r="E58" s="37">
        <v>-171</v>
      </c>
      <c r="F58" s="18"/>
      <c r="G58" s="26">
        <v>0</v>
      </c>
      <c r="I58" s="30">
        <f t="shared" si="2"/>
        <v>0</v>
      </c>
      <c r="K58" s="18"/>
    </row>
    <row r="59" spans="5:9" ht="11.25">
      <c r="E59" s="27"/>
      <c r="I59" s="27"/>
    </row>
    <row r="60" spans="2:9" ht="12" thickBot="1">
      <c r="B60" s="18" t="s">
        <v>21</v>
      </c>
      <c r="E60" s="32">
        <f>SUM(E48:E59)</f>
        <v>263417</v>
      </c>
      <c r="I60" s="32">
        <f>SUM(I48:I59)</f>
        <v>9765.45</v>
      </c>
    </row>
    <row r="61" ht="12" thickTop="1"/>
    <row r="63" ht="11.25">
      <c r="E63" s="21" t="s">
        <v>2</v>
      </c>
    </row>
    <row r="64" spans="7:9" ht="11.25">
      <c r="G64" s="22" t="s">
        <v>4</v>
      </c>
      <c r="I64" s="19" t="s">
        <v>5</v>
      </c>
    </row>
    <row r="65" spans="1:9" ht="11.25">
      <c r="A65" s="23" t="s">
        <v>6</v>
      </c>
      <c r="B65" s="24" t="s">
        <v>7</v>
      </c>
      <c r="E65" s="21" t="s">
        <v>28</v>
      </c>
      <c r="G65" s="21" t="s">
        <v>5</v>
      </c>
      <c r="I65" s="21" t="s">
        <v>9</v>
      </c>
    </row>
    <row r="66" spans="1:10" ht="11.25">
      <c r="A66" s="16">
        <v>374</v>
      </c>
      <c r="B66" s="17" t="s">
        <v>10</v>
      </c>
      <c r="E66" s="25">
        <f>'[63]CFG Reg_BS 13 Mon'!$O$19-63288.48</f>
        <v>148902.06999999998</v>
      </c>
      <c r="G66" s="26">
        <v>0.05</v>
      </c>
      <c r="I66" s="27">
        <f>E66*G66</f>
        <v>7445.103499999999</v>
      </c>
      <c r="J66" s="17" t="s">
        <v>44</v>
      </c>
    </row>
    <row r="67" spans="1:9" ht="11.25">
      <c r="A67" s="16">
        <v>375</v>
      </c>
      <c r="B67" s="17" t="s">
        <v>12</v>
      </c>
      <c r="E67" s="25">
        <f>'[63]CFG Reg_BS 13 Mon'!$O$20</f>
        <v>788019</v>
      </c>
      <c r="G67" s="26">
        <v>0.05</v>
      </c>
      <c r="I67" s="27">
        <f>E67*G67</f>
        <v>39400.950000000004</v>
      </c>
    </row>
    <row r="68" spans="1:9" ht="11.25">
      <c r="A68" s="16">
        <v>387</v>
      </c>
      <c r="B68" s="17" t="s">
        <v>14</v>
      </c>
      <c r="E68" s="25">
        <f>'[63]CFG Reg_BS 13 Mon'!$O$34</f>
        <v>1099525.71</v>
      </c>
      <c r="G68" s="26">
        <v>0</v>
      </c>
      <c r="I68" s="27">
        <f>E68*G68</f>
        <v>0</v>
      </c>
    </row>
    <row r="69" spans="1:9" ht="11.25">
      <c r="A69" s="16">
        <v>389</v>
      </c>
      <c r="B69" s="17" t="s">
        <v>10</v>
      </c>
      <c r="E69" s="6">
        <v>0</v>
      </c>
      <c r="G69" s="26">
        <v>0</v>
      </c>
      <c r="I69" s="27">
        <f>E69*G69</f>
        <v>0</v>
      </c>
    </row>
    <row r="70" spans="1:10" ht="11.25">
      <c r="A70" s="16">
        <v>390</v>
      </c>
      <c r="B70" s="17" t="s">
        <v>12</v>
      </c>
      <c r="E70" s="25">
        <f>'[63]CFG Reg_BS 13 Mon'!$O$36</f>
        <v>68679</v>
      </c>
      <c r="G70" s="26">
        <v>0.05</v>
      </c>
      <c r="I70" s="27">
        <f>E70*G70</f>
        <v>3433.9500000000003</v>
      </c>
      <c r="J70" s="28"/>
    </row>
    <row r="71" spans="1:9" ht="11.25">
      <c r="A71" s="16">
        <v>391</v>
      </c>
      <c r="B71" s="17" t="s">
        <v>15</v>
      </c>
      <c r="E71" s="25">
        <f>'[63]CFG Reg_BS 13 Mon'!$O$38</f>
        <v>93951</v>
      </c>
      <c r="G71" s="26">
        <v>0.05</v>
      </c>
      <c r="I71" s="27">
        <f aca="true" t="shared" si="3" ref="I71:I76">E71*G71</f>
        <v>4697.55</v>
      </c>
    </row>
    <row r="72" spans="1:9" ht="11.25">
      <c r="A72" s="16">
        <v>392</v>
      </c>
      <c r="B72" s="17" t="s">
        <v>16</v>
      </c>
      <c r="E72" s="25">
        <f>'[63]CFG Reg_BS 13 Mon'!$O$43</f>
        <v>86067</v>
      </c>
      <c r="G72" s="26">
        <v>0.3342</v>
      </c>
      <c r="I72" s="27">
        <f t="shared" si="3"/>
        <v>28763.5914</v>
      </c>
    </row>
    <row r="73" spans="1:9" ht="11.25">
      <c r="A73" s="16">
        <v>394</v>
      </c>
      <c r="B73" s="17" t="s">
        <v>17</v>
      </c>
      <c r="E73" s="25">
        <f>'[63]CFG Reg_BS 13 Mon'!$O$46</f>
        <v>287465</v>
      </c>
      <c r="G73" s="26">
        <v>0</v>
      </c>
      <c r="I73" s="27">
        <f t="shared" si="3"/>
        <v>0</v>
      </c>
    </row>
    <row r="74" spans="1:9" ht="11.25">
      <c r="A74" s="16">
        <v>396</v>
      </c>
      <c r="B74" s="17" t="s">
        <v>18</v>
      </c>
      <c r="E74" s="25">
        <f>'[63]CFG Reg_BS 13 Mon'!$O$47</f>
        <v>452230.64</v>
      </c>
      <c r="G74" s="26">
        <v>0</v>
      </c>
      <c r="I74" s="27">
        <f t="shared" si="3"/>
        <v>0</v>
      </c>
    </row>
    <row r="75" spans="1:10" ht="11.25">
      <c r="A75" s="16">
        <v>397</v>
      </c>
      <c r="B75" s="17" t="s">
        <v>19</v>
      </c>
      <c r="E75" s="25">
        <f>'[63]CFG Reg_BS 13 Mon'!$O$48</f>
        <v>840684.61</v>
      </c>
      <c r="G75" s="26">
        <v>0.05</v>
      </c>
      <c r="I75" s="27">
        <f t="shared" si="3"/>
        <v>42034.230500000005</v>
      </c>
      <c r="J75" s="18" t="s">
        <v>47</v>
      </c>
    </row>
    <row r="76" spans="1:9" ht="11.25">
      <c r="A76" s="16">
        <v>398</v>
      </c>
      <c r="B76" s="17" t="s">
        <v>20</v>
      </c>
      <c r="E76" s="29">
        <f>'[63]CFG Reg_BS 13 Mon'!$O$50</f>
        <v>42473.92</v>
      </c>
      <c r="G76" s="26">
        <v>0</v>
      </c>
      <c r="I76" s="30">
        <f t="shared" si="3"/>
        <v>0</v>
      </c>
    </row>
    <row r="77" spans="5:9" ht="11.25">
      <c r="E77" s="27"/>
      <c r="I77" s="27"/>
    </row>
    <row r="78" spans="2:9" ht="12" thickBot="1">
      <c r="B78" s="18" t="s">
        <v>21</v>
      </c>
      <c r="E78" s="31">
        <f>SUM(E66:E77)</f>
        <v>3907997.9499999997</v>
      </c>
      <c r="I78" s="32">
        <f>SUM(I66:I77)</f>
        <v>125775.3754</v>
      </c>
    </row>
    <row r="79" ht="12" thickTop="1">
      <c r="E79" s="27"/>
    </row>
    <row r="80" ht="11.25">
      <c r="B80" s="28"/>
    </row>
    <row r="83" spans="4:6" ht="11.25">
      <c r="D83" s="24"/>
      <c r="E83" s="21" t="s">
        <v>24</v>
      </c>
      <c r="F83" s="24"/>
    </row>
    <row r="84" spans="7:9" ht="11.25">
      <c r="G84" s="22" t="s">
        <v>4</v>
      </c>
      <c r="I84" s="19" t="s">
        <v>5</v>
      </c>
    </row>
    <row r="85" spans="1:9" ht="11.25">
      <c r="A85" s="23" t="s">
        <v>6</v>
      </c>
      <c r="B85" s="24" t="s">
        <v>7</v>
      </c>
      <c r="E85" s="21" t="s">
        <v>28</v>
      </c>
      <c r="G85" s="21" t="s">
        <v>5</v>
      </c>
      <c r="I85" s="21" t="s">
        <v>9</v>
      </c>
    </row>
    <row r="86" spans="1:9" ht="11.25">
      <c r="A86" s="16">
        <v>374</v>
      </c>
      <c r="B86" s="17" t="s">
        <v>10</v>
      </c>
      <c r="E86" s="33">
        <v>0</v>
      </c>
      <c r="G86" s="26">
        <v>0</v>
      </c>
      <c r="I86" s="27">
        <f>E86*G86</f>
        <v>0</v>
      </c>
    </row>
    <row r="87" spans="1:9" ht="11.25">
      <c r="A87" s="16">
        <v>375</v>
      </c>
      <c r="B87" s="17" t="s">
        <v>12</v>
      </c>
      <c r="E87" s="33">
        <f>-'[63]CFG Reg_BS 13 Mon'!$O$65</f>
        <v>281905.92</v>
      </c>
      <c r="G87" s="26">
        <v>0.05</v>
      </c>
      <c r="I87" s="27">
        <f>E87*G87</f>
        <v>14095.296</v>
      </c>
    </row>
    <row r="88" spans="1:9" ht="11.25">
      <c r="A88" s="16">
        <v>387</v>
      </c>
      <c r="B88" s="17" t="s">
        <v>14</v>
      </c>
      <c r="E88" s="33">
        <f>-'[63]CFG Reg_BS 13 Mon'!$O$82</f>
        <v>679113.3</v>
      </c>
      <c r="G88" s="26">
        <v>0</v>
      </c>
      <c r="I88" s="27">
        <f>E88*G88</f>
        <v>0</v>
      </c>
    </row>
    <row r="89" spans="1:9" ht="11.25">
      <c r="A89" s="16">
        <v>389</v>
      </c>
      <c r="B89" s="17" t="s">
        <v>10</v>
      </c>
      <c r="E89" s="33">
        <f>-'[63]CFG Reg_BS 13 Mon'!$O$83</f>
        <v>1318</v>
      </c>
      <c r="G89" s="26">
        <v>0</v>
      </c>
      <c r="I89" s="27">
        <f>E89*G89</f>
        <v>0</v>
      </c>
    </row>
    <row r="90" spans="1:10" ht="11.25">
      <c r="A90" s="16">
        <v>390</v>
      </c>
      <c r="B90" s="17" t="s">
        <v>12</v>
      </c>
      <c r="E90" s="33">
        <f>-'[63]CFG Reg_BS 13 Mon'!$O$84</f>
        <v>-181090</v>
      </c>
      <c r="G90" s="26">
        <v>0.05</v>
      </c>
      <c r="I90" s="27">
        <f>E90*G90</f>
        <v>-9054.5</v>
      </c>
      <c r="J90" s="28"/>
    </row>
    <row r="91" spans="1:9" ht="11.25">
      <c r="A91" s="16">
        <v>391</v>
      </c>
      <c r="B91" s="17" t="s">
        <v>15</v>
      </c>
      <c r="E91" s="33">
        <f>-'[63]CFG Reg_BS 13 Mon'!$O$86</f>
        <v>623616</v>
      </c>
      <c r="G91" s="26">
        <v>0.05</v>
      </c>
      <c r="I91" s="27">
        <f aca="true" t="shared" si="4" ref="I91:I96">E91*G91</f>
        <v>31180.800000000003</v>
      </c>
    </row>
    <row r="92" spans="1:9" ht="11.25">
      <c r="A92" s="16">
        <v>392</v>
      </c>
      <c r="B92" s="17" t="s">
        <v>16</v>
      </c>
      <c r="E92" s="33">
        <f>-'[63]CFG Reg_BS 13 Mon'!$O$91</f>
        <v>-30502</v>
      </c>
      <c r="G92" s="26">
        <v>0.3342</v>
      </c>
      <c r="I92" s="27">
        <f t="shared" si="4"/>
        <v>-10193.768399999999</v>
      </c>
    </row>
    <row r="93" spans="1:9" ht="11.25">
      <c r="A93" s="16">
        <v>394</v>
      </c>
      <c r="B93" s="17" t="s">
        <v>17</v>
      </c>
      <c r="E93" s="33">
        <f>-'[63]CFG Reg_BS 13 Mon'!$O$95</f>
        <v>172082.12</v>
      </c>
      <c r="G93" s="26">
        <v>0</v>
      </c>
      <c r="I93" s="27">
        <f t="shared" si="4"/>
        <v>0</v>
      </c>
    </row>
    <row r="94" spans="1:9" ht="11.25">
      <c r="A94" s="16">
        <v>396</v>
      </c>
      <c r="B94" s="17" t="s">
        <v>18</v>
      </c>
      <c r="E94" s="33">
        <f>-'[63]CFG Reg_BS 13 Mon'!$O$96</f>
        <v>562709</v>
      </c>
      <c r="G94" s="26">
        <v>0</v>
      </c>
      <c r="I94" s="27">
        <f t="shared" si="4"/>
        <v>0</v>
      </c>
    </row>
    <row r="95" spans="1:10" ht="11.25">
      <c r="A95" s="16">
        <v>397</v>
      </c>
      <c r="B95" s="17" t="s">
        <v>19</v>
      </c>
      <c r="E95" s="33">
        <f>-'[63]CFG Reg_BS 13 Mon'!$O$97</f>
        <v>496911.2999999998</v>
      </c>
      <c r="G95" s="26">
        <v>0.05</v>
      </c>
      <c r="I95" s="27">
        <f t="shared" si="4"/>
        <v>24845.56499999999</v>
      </c>
      <c r="J95" s="18" t="s">
        <v>47</v>
      </c>
    </row>
    <row r="96" spans="1:9" ht="11.25">
      <c r="A96" s="16">
        <v>398</v>
      </c>
      <c r="B96" s="17" t="s">
        <v>20</v>
      </c>
      <c r="E96" s="34">
        <f>-'[63]CFG Reg_BS 13 Mon'!$O$99</f>
        <v>21530.64000000001</v>
      </c>
      <c r="G96" s="26">
        <v>0</v>
      </c>
      <c r="I96" s="30">
        <f t="shared" si="4"/>
        <v>0</v>
      </c>
    </row>
    <row r="97" spans="5:9" ht="11.25">
      <c r="E97" s="27"/>
      <c r="I97" s="27"/>
    </row>
    <row r="98" spans="2:9" ht="12" thickBot="1">
      <c r="B98" s="18" t="s">
        <v>21</v>
      </c>
      <c r="E98" s="32">
        <f>SUM(E86:E97)</f>
        <v>2627594.28</v>
      </c>
      <c r="I98" s="32">
        <f>SUM(I86:I97)</f>
        <v>50873.39259999999</v>
      </c>
    </row>
    <row r="99" ht="12" thickTop="1"/>
    <row r="100" ht="11.25">
      <c r="B100" s="28"/>
    </row>
    <row r="103" spans="1:9" ht="11.25">
      <c r="A103" s="38" t="s">
        <v>29</v>
      </c>
      <c r="B103" s="39" t="s">
        <v>30</v>
      </c>
      <c r="C103" s="39"/>
      <c r="D103" s="39"/>
      <c r="E103" s="22"/>
      <c r="F103" s="39"/>
      <c r="G103" s="39"/>
      <c r="H103" s="39"/>
      <c r="I103" s="39"/>
    </row>
    <row r="104" spans="1:9" ht="11.25">
      <c r="A104" s="38" t="s">
        <v>29</v>
      </c>
      <c r="B104" s="39" t="s">
        <v>52</v>
      </c>
      <c r="C104" s="39"/>
      <c r="D104" s="39"/>
      <c r="E104" s="39"/>
      <c r="F104" s="39"/>
      <c r="G104" s="22"/>
      <c r="H104" s="39"/>
      <c r="I104" s="22"/>
    </row>
    <row r="105" spans="1:9" ht="11.25">
      <c r="A105" s="38"/>
      <c r="B105" s="39"/>
      <c r="C105" s="39"/>
      <c r="D105" s="39"/>
      <c r="E105" s="40"/>
      <c r="F105" s="39"/>
      <c r="G105" s="22"/>
      <c r="H105" s="39"/>
      <c r="I105" s="22"/>
    </row>
    <row r="106" spans="1:9" ht="11.25">
      <c r="A106" s="38"/>
      <c r="B106" s="39"/>
      <c r="C106" s="39"/>
      <c r="D106" s="39"/>
      <c r="E106" s="41"/>
      <c r="F106" s="39"/>
      <c r="G106" s="42"/>
      <c r="H106" s="39"/>
      <c r="I106" s="41"/>
    </row>
    <row r="107" spans="1:9" ht="11.25">
      <c r="A107" s="38"/>
      <c r="B107" s="39"/>
      <c r="C107" s="39"/>
      <c r="D107" s="39"/>
      <c r="E107" s="41"/>
      <c r="F107" s="39"/>
      <c r="G107" s="42"/>
      <c r="H107" s="39"/>
      <c r="I107" s="41"/>
    </row>
    <row r="108" spans="1:9" ht="11.25">
      <c r="A108" s="38"/>
      <c r="B108" s="39"/>
      <c r="C108" s="39"/>
      <c r="D108" s="39"/>
      <c r="E108" s="41"/>
      <c r="F108" s="39"/>
      <c r="G108" s="42"/>
      <c r="H108" s="39"/>
      <c r="I108" s="41"/>
    </row>
    <row r="109" spans="1:9" ht="11.25">
      <c r="A109" s="38"/>
      <c r="B109" s="39"/>
      <c r="C109" s="39"/>
      <c r="D109" s="39"/>
      <c r="E109" s="41"/>
      <c r="F109" s="39"/>
      <c r="G109" s="42"/>
      <c r="H109" s="39"/>
      <c r="I109" s="41"/>
    </row>
    <row r="110" spans="1:9" ht="11.25">
      <c r="A110" s="38"/>
      <c r="B110" s="39"/>
      <c r="C110" s="39"/>
      <c r="D110" s="39"/>
      <c r="E110" s="41"/>
      <c r="F110" s="39"/>
      <c r="G110" s="42"/>
      <c r="H110" s="39"/>
      <c r="I110" s="41"/>
    </row>
    <row r="111" spans="1:9" ht="11.25">
      <c r="A111" s="38"/>
      <c r="B111" s="39"/>
      <c r="C111" s="39"/>
      <c r="D111" s="39"/>
      <c r="E111" s="41"/>
      <c r="F111" s="39"/>
      <c r="G111" s="42"/>
      <c r="H111" s="39"/>
      <c r="I111" s="41"/>
    </row>
    <row r="112" spans="1:9" ht="11.25">
      <c r="A112" s="38"/>
      <c r="B112" s="39"/>
      <c r="C112" s="39"/>
      <c r="D112" s="39"/>
      <c r="E112" s="41"/>
      <c r="F112" s="39"/>
      <c r="G112" s="42"/>
      <c r="H112" s="39"/>
      <c r="I112" s="41"/>
    </row>
    <row r="113" spans="1:9" ht="11.25">
      <c r="A113" s="38"/>
      <c r="B113" s="39"/>
      <c r="C113" s="39"/>
      <c r="D113" s="39"/>
      <c r="E113" s="41"/>
      <c r="F113" s="39"/>
      <c r="G113" s="42"/>
      <c r="H113" s="39"/>
      <c r="I113" s="41"/>
    </row>
    <row r="114" spans="1:9" ht="11.25">
      <c r="A114" s="38"/>
      <c r="B114" s="39"/>
      <c r="C114" s="39"/>
      <c r="D114" s="39"/>
      <c r="E114" s="41"/>
      <c r="F114" s="39"/>
      <c r="G114" s="42"/>
      <c r="H114" s="39"/>
      <c r="I114" s="41"/>
    </row>
    <row r="115" spans="1:9" ht="11.25">
      <c r="A115" s="38"/>
      <c r="B115" s="39"/>
      <c r="C115" s="39"/>
      <c r="D115" s="39"/>
      <c r="E115" s="41"/>
      <c r="F115" s="39"/>
      <c r="G115" s="42"/>
      <c r="H115" s="39"/>
      <c r="I115" s="41"/>
    </row>
    <row r="116" spans="1:9" ht="11.25">
      <c r="A116" s="38"/>
      <c r="B116" s="39"/>
      <c r="C116" s="39"/>
      <c r="D116" s="39"/>
      <c r="E116" s="41"/>
      <c r="F116" s="39"/>
      <c r="G116" s="42"/>
      <c r="H116" s="39"/>
      <c r="I116" s="41"/>
    </row>
    <row r="117" spans="1:9" ht="11.25">
      <c r="A117" s="38"/>
      <c r="B117" s="39"/>
      <c r="C117" s="39"/>
      <c r="D117" s="39"/>
      <c r="E117" s="41"/>
      <c r="F117" s="39"/>
      <c r="G117" s="39"/>
      <c r="H117" s="39"/>
      <c r="I117" s="41"/>
    </row>
    <row r="118" spans="1:9" ht="11.25">
      <c r="A118" s="38"/>
      <c r="B118" s="40"/>
      <c r="C118" s="39"/>
      <c r="D118" s="39"/>
      <c r="E118" s="43"/>
      <c r="F118" s="39"/>
      <c r="G118" s="39"/>
      <c r="H118" s="39"/>
      <c r="I118" s="4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Jowi</dc:creator>
  <cp:keywords/>
  <dc:description/>
  <cp:lastModifiedBy>Baugh, Jowi</cp:lastModifiedBy>
  <dcterms:created xsi:type="dcterms:W3CDTF">2022-01-28T20:52:24Z</dcterms:created>
  <dcterms:modified xsi:type="dcterms:W3CDTF">2022-06-11T14:22:47Z</dcterms:modified>
  <cp:category/>
  <cp:version/>
  <cp:contentType/>
  <cp:contentStatus/>
</cp:coreProperties>
</file>