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48C26E14-F1E7-40DA-B566-A7DAAB2EA377}" xr6:coauthVersionLast="47" xr6:coauthVersionMax="47" xr10:uidLastSave="{00000000-0000-0000-0000-000000000000}"/>
  <bookViews>
    <workbookView xWindow="-108" yWindow="-108" windowWidth="23256" windowHeight="12456" xr2:uid="{EA9461C2-4421-4CED-BD9E-1549862C18D1}"/>
  </bookViews>
  <sheets>
    <sheet name="Tie Points &amp; Inputs" sheetId="14" r:id="rId1"/>
    <sheet name="Test Year 3" sheetId="15" r:id="rId2"/>
    <sheet name="Test Year 2" sheetId="16" r:id="rId3"/>
    <sheet name="Test Year 1" sheetId="17" r:id="rId4"/>
    <sheet name="Prior Year" sheetId="18" r:id="rId5"/>
    <sheet name="Historical Year" sheetId="24" r:id="rId6"/>
    <sheet name="SUPPORT UIP ---&gt;" sheetId="22" r:id="rId7"/>
    <sheet name="REG FL  Summary - 2 System Per " sheetId="2" r:id="rId8"/>
    <sheet name="REG FL  Summary - 9 Retail Per " sheetId="9" r:id="rId9"/>
    <sheet name="REG FL  Summary - 13 Retail Adj" sheetId="13" r:id="rId10"/>
    <sheet name="HISTORICAL SUPPORT UIP ---&gt;" sheetId="25" r:id="rId11"/>
    <sheet name="HIST REG FL Summary - 2 System " sheetId="27" r:id="rId12"/>
    <sheet name="HIST REG FL Summary - 9 Retail" sheetId="34" r:id="rId13"/>
    <sheet name="HIST REG FL Summary - 13 RetaiL" sheetId="38" r:id="rId14"/>
  </sheets>
  <definedNames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thinkcellREMAAAAAAAAEAAAARM3YEr2Vska_PC_IFuLITA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ScreenCrv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ScreenCrv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ScreenCrv" hidden="1">#REF!</definedName>
    <definedName name="__123Graph_D" localSheetId="5" hidden="1">#REF!</definedName>
    <definedName name="__123Graph_D" localSheetId="4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" localSheetId="5" hidden="1">#REF!</definedName>
    <definedName name="__123Graph_E" localSheetId="4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5" hidden="1">#REF!</definedName>
    <definedName name="__123Graph_F" localSheetId="4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cp3" hidden="1">{#N/A,#N/A,FALSE,"ALLOC"}</definedName>
    <definedName name="__FDS_HYPERLINK_TOGGLE_STATE__" hidden="1">"ON"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5" hidden="1">#REF!</definedName>
    <definedName name="_123Graph_F1" localSheetId="4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5" hidden="1">#REF!</definedName>
    <definedName name="_Sort1" localSheetId="4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localSheetId="0" hidden="1">#REF!</definedName>
    <definedName name="_Sort1" hidden="1">#REF!</definedName>
    <definedName name="_Table1_In1" localSheetId="5" hidden="1">#REF!</definedName>
    <definedName name="_Table1_In1" localSheetId="4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5" hidden="1">#REF!</definedName>
    <definedName name="_Table1_Out" localSheetId="4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1" localSheetId="5" hidden="1">#REF!</definedName>
    <definedName name="_Table2_In1" localSheetId="4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hidden="1">#REF!</definedName>
    <definedName name="_Table2_Out" localSheetId="5" hidden="1">#REF!</definedName>
    <definedName name="_Table2_Out" localSheetId="4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Table3_In2" hidden="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wvu.print2." hidden="1">#REF!</definedName>
    <definedName name="ACwvu.print3." hidden="1">#REF!</definedName>
    <definedName name="adfadfadfadf" hidden="1">{#N/A,#N/A,FALSE,"EXPENSE"}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werwerewf" hidden="1">{#N/A,#N/A,FALSE,"EXPENSE"}</definedName>
    <definedName name="anscount" hidden="1">1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0" hidden="1">{"balsheet",#N/A,FALSE,"A"}</definedName>
    <definedName name="asd" hidden="1">{"balsheet",#N/A,FALSE,"A"}</definedName>
    <definedName name="asdf" localSheetId="0" hidden="1">#REF!</definedName>
    <definedName name="asdf" hidden="1">#REF!</definedName>
    <definedName name="asdfasfasdfasdfsdfsdf" hidden="1">{#N/A,#N/A,FALSE,"EXPENSE"}</definedName>
    <definedName name="awerwaerwerfw" hidden="1">{#N/A,#N/A,FALSE,"ALLOC"}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hidden="1">{#N/A,#N/A,FALSE,"EXPENSE"}</definedName>
    <definedName name="BNE_MESSAGES_HIDDEN" localSheetId="5" hidden="1">#REF!</definedName>
    <definedName name="BNE_MESSAGES_HIDDEN" localSheetId="4" hidden="1">#REF!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b" hidden="1">{#N/A,#N/A,FALSE,"EXPENSE"}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prange3" hidden="1">{#N/A,#N/A,FALSE,"ALLOC"}</definedName>
    <definedName name="cprrange2" hidden="1">{#N/A,#N/A,FALSE,"ALLOC"}</definedName>
    <definedName name="cvzdfzsdfdsfsf" hidden="1">{#N/A,#N/A,FALSE,"EXPENSE"}</definedName>
    <definedName name="Cwvu.GREY_ALL." hidden="1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atawerawerfe" hidden="1">{#N/A,#N/A,FALSE,"ALLOC"}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0" hidden="1">{"balsheet",#N/A,FALSE,"A"}</definedName>
    <definedName name="essbase12month" hidden="1">{"balsheet",#N/A,FALSE,"A"}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" localSheetId="0" hidden="1">{"Page 1",#N/A,FALSE,"Sheet1";"Page 2",#N/A,FALSE,"Sheet1"}</definedName>
    <definedName name="k" hidden="1">{"Page 1",#N/A,FALSE,"Sheet1";"Page 2",#N/A,FALSE,"Sheet1"}</definedName>
    <definedName name="KAW" hidden="1">#REF!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mmmmmmm" hidden="1">{#N/A,#N/A,FALSE,"EXPENSE"}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ew" hidden="1">{#N/A,#N/A,FALSE,"EXPENSE"}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localSheetId="5" hidden="1">#REF!</definedName>
    <definedName name="none" localSheetId="4" hidden="1">#REF!</definedName>
    <definedName name="none" localSheetId="3" hidden="1">#REF!</definedName>
    <definedName name="none" localSheetId="2" hidden="1">#REF!</definedName>
    <definedName name="none" localSheetId="1" hidden="1">#REF!</definedName>
    <definedName name="none" localSheetId="0" hidden="1">#REF!</definedName>
    <definedName name="none" hidden="1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"1KSSGF3ZWY3E3EQEL76D82LV"</definedName>
    <definedName name="pam" hidden="1">{#N/A,#N/A,FALSE,"ALLOC"}</definedName>
    <definedName name="paul" localSheetId="5" hidden="1">#REF!</definedName>
    <definedName name="paul" localSheetId="4" hidden="1">#REF!</definedName>
    <definedName name="paul" localSheetId="3" hidden="1">#REF!</definedName>
    <definedName name="paul" localSheetId="2" hidden="1">#REF!</definedName>
    <definedName name="paul" localSheetId="1" hidden="1">#REF!</definedName>
    <definedName name="paul" localSheetId="0" hidden="1">#REF!</definedName>
    <definedName name="paul" hidden="1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_xlnm.Print_Area" localSheetId="5">'Historical Year'!$A$1:$M$52</definedName>
    <definedName name="_xlnm.Print_Area" localSheetId="4">'Prior Year'!$A$1:$M$52</definedName>
    <definedName name="_xlnm.Print_Area" localSheetId="3">'Test Year 1'!$A$1:$M$52</definedName>
    <definedName name="_xlnm.Print_Area" localSheetId="2">'Test Year 2'!$A$1:$M$52</definedName>
    <definedName name="_xlnm.Print_Area" localSheetId="1">'Test Year 3'!$A$1:$M$52</definedName>
    <definedName name="qqqqq" hidden="1">{#N/A,#N/A,FALSE,"EXPENSE"}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hidden="1">{#N/A,#N/A,FALSE,"EXPENSE"}</definedName>
    <definedName name="range3" hidden="1">{#N/A,#N/A,FALSE,"EXPENSE"}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eagsrgsrgfaefda" hidden="1">{#N/A,#N/A,FALSE,"ALLOC"}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rr" localSheetId="0" hidden="1">{"capital",#N/A,FALSE,"Analysis";"input data",#N/A,FALSE,"Analysis"}</definedName>
    <definedName name="rrr" hidden="1">{"capital",#N/A,FALSE,"Analysis";"input data",#N/A,FALSE,"Analysis"}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encount" hidden="1">1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faedtgthjtdhfdg" hidden="1">{#N/A,#N/A,FALSE,"EXPENSE"}</definedName>
    <definedName name="ssss" hidden="1">{#N/A,#N/A,FALSE,"EXPENSE"}</definedName>
    <definedName name="StartingPoint" hidden="1">#REF!</definedName>
    <definedName name="stsaeryyjiutjdhg" hidden="1">{#N/A,#N/A,FALSE,"EXPENSE"}</definedName>
    <definedName name="Swvu.print2." hidden="1">#REF!</definedName>
    <definedName name="Swvu.print3." hidden="1">#REF!</definedName>
    <definedName name="t5terer" hidden="1">{#N/A,#N/A,FALSE,"EXPENSE"}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PAYNE" hidden="1">#REF!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cscvbxvbfvb" hidden="1">{#N/A,#N/A,FALSE,"EXPENSE"}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rn.114." localSheetId="0" hidden="1">{#N/A,#N/A,FALSE,"PAGE-114";#N/A,#N/A,FALSE,"Directions"}</definedName>
    <definedName name="wrn.114." hidden="1">{#N/A,#N/A,FALSE,"PAGE-114";#N/A,#N/A,FALSE,"Directions"}</definedName>
    <definedName name="wrn.3cases." hidden="1">{#N/A,"Base",FALSE,"Dividend";#N/A,"Conservative",FALSE,"Dividend";#N/A,"Downside",FALSE,"Dividend"}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hidden="1">{"Accretion",#N/A,FALSE,"Assum"}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Analysis." hidden="1">{"Analysis",#N/A,FALSE,"Analysis";"Details",#N/A,FALSE,"Analysis"}</definedName>
    <definedName name="wrn.Assumptions." hidden="1">{"Assumptions",#N/A,FALSE,"Assum"}</definedName>
    <definedName name="wrn.balsheet." localSheetId="0" hidden="1">{"balsheet",#N/A,FALSE,"A"}</definedName>
    <definedName name="wrn.balsheet." hidden="1">{"balsheet",#N/A,FALSE,"A"}</definedName>
    <definedName name="wrn.CAG." hidden="1">{#N/A,#N/A,FALSE,"CAG"}</definedName>
    <definedName name="wrn.capandinputs." localSheetId="0" hidden="1">{"capital",#N/A,FALSE,"Analysis";"input data",#N/A,FALSE,"Analysis"}</definedName>
    <definedName name="wrn.capandinputs." hidden="1">{"capital",#N/A,FALSE,"Analysis";"input data",#N/A,FALSE,"Analysis"}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0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hidden="1">{#N/A,#N/A,FALSE,"CPB"}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hidden="1">{#N/A,#N/A,FALSE,"Credit Summary"}</definedName>
    <definedName name="wrn.EXPENSE." hidden="1">{#N/A,#N/A,FALSE,"EXPENSE"}</definedName>
    <definedName name="wrn.FCB." hidden="1">{"FCB_ALL",#N/A,FALSE,"FCB"}</definedName>
    <definedName name="wrn.fcb2" hidden="1">{"FCB_ALL",#N/A,FALSE,"FCB"}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hidden="1">{#N/A,#N/A,FALSE,"GIS"}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hidden="1">{#N/A,#N/A,FALSE,"HNZ"}</definedName>
    <definedName name="wrn.INT." hidden="1">{#N/A,#N/A,FALSE,"EXPENSE"}</definedName>
    <definedName name="wrn.K." hidden="1">{#N/A,#N/A,FALSE,"K"}</definedName>
    <definedName name="wrn.Key._.Messages." localSheetId="0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hidden="1">{#N/A,#N/A,FALSE,"Mike"}</definedName>
    <definedName name="wrn.LEM." hidden="1">{#N/A,#N/A,TRUE,"Summary";#N/A,#N/A,TRUE,"Sales";#N/A,#N/A,TRUE,"Inc. Stmt.";#N/A,#N/A,TRUE,"Cash Flow"}</definedName>
    <definedName name="wrn.MCCRK." hidden="1">{#N/A,#N/A,FALSE,"MCCRK"}</definedName>
    <definedName name="wrn.Monthly._.Report." hidden="1">{"Mwh Monthly Analysis",#N/A,FALSE,"Mwh Analysis";"Burn Monthly Analysis",#N/A,FALSE,"Burned Analysis"}</definedName>
    <definedName name="wrn.NA." hidden="1">{#N/A,#N/A,FALSE,"NA"}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Y_Sum." hidden="1">{"PY_SumDol",#N/A,TRUE,"Revenue";"PY_SumPct",#N/A,TRUE,"Revenue"}</definedName>
    <definedName name="wrn.STAND_ALONE_BOTH." hidden="1">{"FCB_ALL",#N/A,FALSE,"FCB";"GREY_ALL",#N/A,FALSE,"GREY"}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rn.Trading._.Summary." hidden="1">{#N/A,#N/A,FALSE,"Trading Summary"}</definedName>
    <definedName name="wrn.USA." hidden="1">{#N/A,#N/A,FALSE,"USA"}</definedName>
    <definedName name="wrn.WWY." hidden="1">{#N/A,#N/A,FALSE,"WWY"}</definedName>
    <definedName name="wrt" hidden="1">{#N/A,#N/A,FALSE,"EXPENSE"}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5" hidden="1">#REF!</definedName>
    <definedName name="XRefActiveRow" localSheetId="4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5" hidden="1">#REF!</definedName>
    <definedName name="XRefCopy1Row" localSheetId="4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5" hidden="1">#REF!</definedName>
    <definedName name="XRefCopy2Row" localSheetId="4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5" hidden="1">#REF!</definedName>
    <definedName name="XRefCopy3Row" localSheetId="4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5" hidden="1">#REF!</definedName>
    <definedName name="XRefPaste1Row" localSheetId="4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5" hidden="1">#REF!</definedName>
    <definedName name="XRefPaste2Row" localSheetId="4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x" localSheetId="0" hidden="1">{"capital",#N/A,FALSE,"Analysis";"input data",#N/A,FALSE,"Analysis"}</definedName>
    <definedName name="xxx" hidden="1">{"capital",#N/A,FALSE,"Analysis";"input data",#N/A,FALSE,"Analysis"}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drtydgdg" hidden="1">{#N/A,#N/A,FALSE,"EXPENSE"}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" localSheetId="0" hidden="1">{"Page 1",#N/A,FALSE,"Sheet1";"Page 2",#N/A,FALSE,"Sheet1"}</definedName>
    <definedName name="z" hidden="1">{"Page 1",#N/A,FALSE,"Sheet1";"Page 2",#N/A,FALSE,"Sheet1"}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4" l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27" i="18"/>
  <c r="A28" i="18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26" i="17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23" i="16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23" i="15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K48" i="24" l="1"/>
  <c r="F45" i="24"/>
  <c r="I45" i="24" s="1"/>
  <c r="L45" i="24" s="1"/>
  <c r="F46" i="24"/>
  <c r="I46" i="24" s="1"/>
  <c r="L46" i="24" s="1"/>
  <c r="F47" i="24"/>
  <c r="I47" i="24" s="1"/>
  <c r="L47" i="24" s="1"/>
  <c r="F44" i="24"/>
  <c r="I44" i="24" s="1"/>
  <c r="L44" i="24" s="1"/>
  <c r="F42" i="24"/>
  <c r="I42" i="24" s="1"/>
  <c r="L42" i="24" s="1"/>
  <c r="F41" i="24"/>
  <c r="I41" i="24" s="1"/>
  <c r="L41" i="24" s="1"/>
  <c r="F47" i="18"/>
  <c r="I47" i="18" s="1"/>
  <c r="F46" i="18"/>
  <c r="I46" i="18" s="1"/>
  <c r="F45" i="18"/>
  <c r="I45" i="18" s="1"/>
  <c r="L45" i="18" s="1"/>
  <c r="F36" i="16"/>
  <c r="F36" i="15"/>
  <c r="F47" i="15"/>
  <c r="I47" i="15" s="1"/>
  <c r="F46" i="15"/>
  <c r="I46" i="15" s="1"/>
  <c r="F45" i="15"/>
  <c r="I45" i="15" s="1"/>
  <c r="F44" i="15"/>
  <c r="F30" i="15"/>
  <c r="I30" i="15" s="1"/>
  <c r="L30" i="15" s="1"/>
  <c r="F40" i="15"/>
  <c r="I40" i="15" s="1"/>
  <c r="L40" i="15" s="1"/>
  <c r="F39" i="15"/>
  <c r="F28" i="15"/>
  <c r="I28" i="15" s="1"/>
  <c r="F38" i="15"/>
  <c r="I38" i="15" s="1"/>
  <c r="L38" i="15" s="1"/>
  <c r="F37" i="15"/>
  <c r="I37" i="15" s="1"/>
  <c r="L37" i="15" s="1"/>
  <c r="F47" i="16"/>
  <c r="I47" i="16" s="1"/>
  <c r="F46" i="16"/>
  <c r="I46" i="16" s="1"/>
  <c r="F45" i="16"/>
  <c r="I45" i="16" s="1"/>
  <c r="F44" i="16"/>
  <c r="F30" i="16"/>
  <c r="I30" i="16" s="1"/>
  <c r="F40" i="16"/>
  <c r="I40" i="16" s="1"/>
  <c r="L40" i="16" s="1"/>
  <c r="F39" i="16"/>
  <c r="F28" i="16"/>
  <c r="I28" i="16" s="1"/>
  <c r="F38" i="16"/>
  <c r="I38" i="16" s="1"/>
  <c r="L38" i="16" s="1"/>
  <c r="F37" i="16"/>
  <c r="I37" i="16" s="1"/>
  <c r="L37" i="16" s="1"/>
  <c r="K48" i="16"/>
  <c r="K48" i="15"/>
  <c r="K48" i="17"/>
  <c r="F47" i="17"/>
  <c r="I47" i="17" s="1"/>
  <c r="K48" i="18"/>
  <c r="F44" i="18"/>
  <c r="F44" i="17"/>
  <c r="F45" i="17"/>
  <c r="I45" i="17" s="1"/>
  <c r="F46" i="17"/>
  <c r="I46" i="17" s="1"/>
  <c r="F36" i="17"/>
  <c r="F37" i="17"/>
  <c r="I37" i="17" s="1"/>
  <c r="F28" i="17"/>
  <c r="F40" i="17"/>
  <c r="I40" i="17" s="1"/>
  <c r="L40" i="17" s="1"/>
  <c r="F30" i="17"/>
  <c r="I30" i="17" s="1"/>
  <c r="L30" i="17" s="1"/>
  <c r="F43" i="18"/>
  <c r="I43" i="18" s="1"/>
  <c r="L43" i="18" s="1"/>
  <c r="F34" i="18"/>
  <c r="F37" i="18"/>
  <c r="I37" i="18" s="1"/>
  <c r="L37" i="18" s="1"/>
  <c r="F38" i="18"/>
  <c r="I38" i="18" s="1"/>
  <c r="F28" i="18"/>
  <c r="I28" i="18" s="1"/>
  <c r="F39" i="18"/>
  <c r="F40" i="18"/>
  <c r="I40" i="18" s="1"/>
  <c r="F30" i="18"/>
  <c r="I30" i="18" s="1"/>
  <c r="F28" i="24"/>
  <c r="I28" i="24" s="1"/>
  <c r="F39" i="24"/>
  <c r="I39" i="24" s="1"/>
  <c r="F40" i="24"/>
  <c r="I40" i="24" s="1"/>
  <c r="F30" i="24"/>
  <c r="I30" i="24" s="1"/>
  <c r="F43" i="24"/>
  <c r="I43" i="24" s="1"/>
  <c r="L43" i="24" s="1"/>
  <c r="F37" i="24"/>
  <c r="I37" i="24" s="1"/>
  <c r="F38" i="24"/>
  <c r="I38" i="24" s="1"/>
  <c r="F36" i="18" l="1"/>
  <c r="F36" i="24"/>
  <c r="I44" i="15" l="1"/>
  <c r="L44" i="15" s="1"/>
  <c r="F38" i="17"/>
  <c r="F34" i="15" l="1"/>
  <c r="I44" i="16"/>
  <c r="L44" i="16" s="1"/>
  <c r="F34" i="16"/>
  <c r="L37" i="17"/>
  <c r="I28" i="17"/>
  <c r="I38" i="17"/>
  <c r="L38" i="17" s="1"/>
  <c r="F39" i="17"/>
  <c r="L46" i="18" l="1"/>
  <c r="F35" i="17"/>
  <c r="I35" i="17" s="1"/>
  <c r="F34" i="17"/>
  <c r="L38" i="18" l="1"/>
  <c r="A7" i="24" l="1"/>
  <c r="L10" i="24"/>
  <c r="M8" i="24"/>
  <c r="K8" i="24"/>
  <c r="M7" i="24"/>
  <c r="K7" i="24"/>
  <c r="M6" i="24"/>
  <c r="K6" i="24"/>
  <c r="M5" i="24"/>
  <c r="K5" i="24"/>
  <c r="M4" i="24"/>
  <c r="K4" i="24"/>
  <c r="K49" i="24" l="1"/>
  <c r="A20" i="24"/>
  <c r="A21" i="24" s="1"/>
  <c r="A22" i="24" s="1"/>
  <c r="A23" i="24" s="1"/>
  <c r="A24" i="24" s="1"/>
  <c r="A25" i="24" s="1"/>
  <c r="D11" i="24"/>
  <c r="E11" i="24" s="1"/>
  <c r="F11" i="24" s="1"/>
  <c r="G11" i="24" s="1"/>
  <c r="H11" i="24" s="1"/>
  <c r="I11" i="24" s="1"/>
  <c r="J11" i="24" s="1"/>
  <c r="K11" i="24" s="1"/>
  <c r="L11" i="24" s="1"/>
  <c r="M6" i="15" l="1"/>
  <c r="M7" i="15"/>
  <c r="M8" i="15"/>
  <c r="A51" i="24" l="1"/>
  <c r="K49" i="18"/>
  <c r="A20" i="18"/>
  <c r="A21" i="18" s="1"/>
  <c r="A22" i="18" s="1"/>
  <c r="A23" i="18" s="1"/>
  <c r="A24" i="18" s="1"/>
  <c r="A25" i="18" s="1"/>
  <c r="A26" i="18" s="1"/>
  <c r="D11" i="18"/>
  <c r="E11" i="18" s="1"/>
  <c r="F11" i="18" s="1"/>
  <c r="G11" i="18" s="1"/>
  <c r="H11" i="18" s="1"/>
  <c r="I11" i="18" s="1"/>
  <c r="J11" i="18" s="1"/>
  <c r="K11" i="18" s="1"/>
  <c r="L11" i="18" s="1"/>
  <c r="L10" i="18"/>
  <c r="M8" i="18"/>
  <c r="K8" i="18"/>
  <c r="M7" i="18"/>
  <c r="K7" i="18"/>
  <c r="A7" i="18"/>
  <c r="M6" i="18"/>
  <c r="K6" i="18"/>
  <c r="M5" i="18"/>
  <c r="K5" i="18"/>
  <c r="M4" i="18"/>
  <c r="K4" i="18"/>
  <c r="K49" i="17"/>
  <c r="A20" i="17"/>
  <c r="A21" i="17" s="1"/>
  <c r="A22" i="17" s="1"/>
  <c r="A23" i="17" s="1"/>
  <c r="A24" i="17" s="1"/>
  <c r="A25" i="17" s="1"/>
  <c r="D11" i="17"/>
  <c r="E11" i="17" s="1"/>
  <c r="F11" i="17" s="1"/>
  <c r="G11" i="17" s="1"/>
  <c r="H11" i="17" s="1"/>
  <c r="I11" i="17" s="1"/>
  <c r="J11" i="17" s="1"/>
  <c r="K11" i="17" s="1"/>
  <c r="L11" i="17" s="1"/>
  <c r="L10" i="17"/>
  <c r="M8" i="17"/>
  <c r="K8" i="17"/>
  <c r="M7" i="17"/>
  <c r="K7" i="17"/>
  <c r="A7" i="17"/>
  <c r="M6" i="17"/>
  <c r="K6" i="17"/>
  <c r="M5" i="17"/>
  <c r="K5" i="17"/>
  <c r="M4" i="17"/>
  <c r="K4" i="17"/>
  <c r="K49" i="16"/>
  <c r="A20" i="16"/>
  <c r="A21" i="16" s="1"/>
  <c r="A22" i="16" s="1"/>
  <c r="D11" i="16"/>
  <c r="E11" i="16" s="1"/>
  <c r="F11" i="16" s="1"/>
  <c r="G11" i="16" s="1"/>
  <c r="H11" i="16" s="1"/>
  <c r="I11" i="16" s="1"/>
  <c r="J11" i="16" s="1"/>
  <c r="K11" i="16" s="1"/>
  <c r="L11" i="16" s="1"/>
  <c r="L10" i="16"/>
  <c r="M8" i="16"/>
  <c r="K8" i="16"/>
  <c r="M7" i="16"/>
  <c r="K7" i="16"/>
  <c r="A7" i="16"/>
  <c r="M6" i="16"/>
  <c r="K6" i="16"/>
  <c r="M5" i="16"/>
  <c r="K5" i="16"/>
  <c r="M4" i="16"/>
  <c r="K4" i="16"/>
  <c r="K49" i="15"/>
  <c r="A20" i="15"/>
  <c r="A21" i="15" s="1"/>
  <c r="A22" i="15" s="1"/>
  <c r="D11" i="15"/>
  <c r="E11" i="15" s="1"/>
  <c r="F11" i="15" s="1"/>
  <c r="G11" i="15" s="1"/>
  <c r="H11" i="15" s="1"/>
  <c r="I11" i="15" s="1"/>
  <c r="J11" i="15" s="1"/>
  <c r="K11" i="15" s="1"/>
  <c r="L11" i="15" s="1"/>
  <c r="L10" i="15"/>
  <c r="K8" i="15"/>
  <c r="K7" i="15"/>
  <c r="A7" i="15"/>
  <c r="K6" i="15"/>
  <c r="M5" i="15"/>
  <c r="K5" i="15"/>
  <c r="M4" i="15"/>
  <c r="K4" i="15"/>
  <c r="G11" i="14"/>
  <c r="J11" i="14" s="1"/>
  <c r="J10" i="14"/>
  <c r="I10" i="14"/>
  <c r="H21" i="14" s="1"/>
  <c r="A9" i="14"/>
  <c r="A17" i="14" s="1"/>
  <c r="F1" i="14" a="1"/>
  <c r="F1" i="14" s="1"/>
  <c r="H44" i="14" l="1"/>
  <c r="H47" i="14" s="1"/>
  <c r="H24" i="14"/>
  <c r="C13" i="15"/>
  <c r="H29" i="14"/>
  <c r="G12" i="14"/>
  <c r="I11" i="14"/>
  <c r="A48" i="17" l="1"/>
  <c r="A49" i="17" s="1"/>
  <c r="A50" i="17" s="1"/>
  <c r="A51" i="17" s="1"/>
  <c r="A51" i="16"/>
  <c r="A51" i="18"/>
  <c r="A50" i="15"/>
  <c r="A51" i="15" s="1"/>
  <c r="H32" i="14"/>
  <c r="H52" i="14"/>
  <c r="H19" i="15"/>
  <c r="H21" i="15"/>
  <c r="G19" i="15"/>
  <c r="E19" i="15"/>
  <c r="D19" i="15"/>
  <c r="J21" i="15"/>
  <c r="G21" i="15"/>
  <c r="J19" i="15"/>
  <c r="E21" i="15"/>
  <c r="D21" i="15"/>
  <c r="G21" i="14"/>
  <c r="G24" i="14" s="1"/>
  <c r="C13" i="16"/>
  <c r="J12" i="14"/>
  <c r="G13" i="14"/>
  <c r="I12" i="14"/>
  <c r="H36" i="14"/>
  <c r="G21" i="16" l="1"/>
  <c r="H21" i="16"/>
  <c r="J21" i="16"/>
  <c r="E21" i="16"/>
  <c r="D21" i="16"/>
  <c r="J19" i="16"/>
  <c r="H19" i="16"/>
  <c r="G19" i="16"/>
  <c r="E19" i="16"/>
  <c r="D19" i="16"/>
  <c r="F19" i="15"/>
  <c r="I19" i="15" s="1"/>
  <c r="L19" i="15" s="1"/>
  <c r="H23" i="14" s="1"/>
  <c r="H25" i="14" s="1"/>
  <c r="F21" i="15"/>
  <c r="D20" i="15"/>
  <c r="H20" i="15"/>
  <c r="J20" i="15"/>
  <c r="G20" i="15"/>
  <c r="E20" i="15"/>
  <c r="G14" i="14"/>
  <c r="I13" i="14"/>
  <c r="J13" i="14"/>
  <c r="C13" i="17"/>
  <c r="F21" i="14"/>
  <c r="F24" i="14" s="1"/>
  <c r="G44" i="14"/>
  <c r="G47" i="14" s="1"/>
  <c r="G29" i="14"/>
  <c r="G32" i="14" l="1"/>
  <c r="G52" i="14"/>
  <c r="H19" i="17"/>
  <c r="G19" i="17"/>
  <c r="D21" i="17"/>
  <c r="J19" i="17"/>
  <c r="E19" i="17"/>
  <c r="D19" i="17"/>
  <c r="J21" i="17"/>
  <c r="G21" i="17"/>
  <c r="E21" i="17"/>
  <c r="H21" i="17"/>
  <c r="F44" i="14"/>
  <c r="F47" i="14" s="1"/>
  <c r="F29" i="14"/>
  <c r="I14" i="14"/>
  <c r="C13" i="24" s="1"/>
  <c r="G36" i="14"/>
  <c r="G20" i="16"/>
  <c r="C13" i="18"/>
  <c r="E21" i="14"/>
  <c r="E24" i="14" s="1"/>
  <c r="E20" i="16"/>
  <c r="F19" i="16"/>
  <c r="I19" i="16" s="1"/>
  <c r="L19" i="16" s="1"/>
  <c r="G23" i="14" s="1"/>
  <c r="G25" i="14" s="1"/>
  <c r="F21" i="16"/>
  <c r="D20" i="16"/>
  <c r="J20" i="16"/>
  <c r="H20" i="16"/>
  <c r="I21" i="15"/>
  <c r="F20" i="15"/>
  <c r="F32" i="14" l="1"/>
  <c r="F52" i="14"/>
  <c r="J19" i="18"/>
  <c r="H19" i="18"/>
  <c r="G19" i="18"/>
  <c r="D19" i="18"/>
  <c r="J21" i="18"/>
  <c r="H21" i="18"/>
  <c r="G21" i="18"/>
  <c r="D21" i="18"/>
  <c r="E19" i="18"/>
  <c r="E21" i="18"/>
  <c r="F19" i="17"/>
  <c r="I19" i="17" s="1"/>
  <c r="L19" i="17" s="1"/>
  <c r="F23" i="14" s="1"/>
  <c r="F25" i="14" s="1"/>
  <c r="H20" i="17"/>
  <c r="I20" i="15"/>
  <c r="L21" i="15"/>
  <c r="F21" i="17"/>
  <c r="D20" i="17"/>
  <c r="D21" i="14"/>
  <c r="D24" i="14" s="1"/>
  <c r="F20" i="16"/>
  <c r="I21" i="16"/>
  <c r="J20" i="17"/>
  <c r="G20" i="17"/>
  <c r="E20" i="17"/>
  <c r="E44" i="14"/>
  <c r="E47" i="14" s="1"/>
  <c r="E29" i="14"/>
  <c r="F36" i="14"/>
  <c r="E32" i="14" l="1"/>
  <c r="E52" i="14"/>
  <c r="J21" i="24"/>
  <c r="E19" i="24"/>
  <c r="E21" i="24"/>
  <c r="G21" i="24"/>
  <c r="H19" i="24"/>
  <c r="H21" i="24"/>
  <c r="J19" i="24"/>
  <c r="G19" i="24"/>
  <c r="D21" i="24"/>
  <c r="D19" i="24"/>
  <c r="F19" i="24" s="1"/>
  <c r="L20" i="15"/>
  <c r="H31" i="14"/>
  <c r="H33" i="14" s="1"/>
  <c r="G20" i="18"/>
  <c r="E20" i="18"/>
  <c r="H20" i="18"/>
  <c r="F19" i="18"/>
  <c r="I19" i="18" s="1"/>
  <c r="L19" i="18" s="1"/>
  <c r="E23" i="14" s="1"/>
  <c r="E25" i="14" s="1"/>
  <c r="D20" i="18"/>
  <c r="F21" i="18"/>
  <c r="J20" i="18"/>
  <c r="I21" i="17"/>
  <c r="F20" i="17"/>
  <c r="E36" i="14"/>
  <c r="L21" i="16"/>
  <c r="I20" i="16"/>
  <c r="D44" i="14"/>
  <c r="D47" i="14" s="1"/>
  <c r="D29" i="14"/>
  <c r="D32" i="14" l="1"/>
  <c r="D52" i="14"/>
  <c r="I19" i="24"/>
  <c r="L19" i="24" s="1"/>
  <c r="E20" i="24"/>
  <c r="J20" i="24"/>
  <c r="G20" i="24"/>
  <c r="D20" i="24"/>
  <c r="F21" i="24"/>
  <c r="H20" i="24"/>
  <c r="F20" i="18"/>
  <c r="I21" i="18"/>
  <c r="G31" i="14"/>
  <c r="G33" i="14" s="1"/>
  <c r="L20" i="16"/>
  <c r="D36" i="14"/>
  <c r="L21" i="17"/>
  <c r="I20" i="17"/>
  <c r="D23" i="14" l="1"/>
  <c r="D25" i="14" s="1"/>
  <c r="D31" i="14"/>
  <c r="F20" i="24"/>
  <c r="I21" i="24"/>
  <c r="L21" i="18"/>
  <c r="I20" i="18"/>
  <c r="F31" i="14"/>
  <c r="F33" i="14" s="1"/>
  <c r="L20" i="17"/>
  <c r="L21" i="24" l="1"/>
  <c r="I20" i="24"/>
  <c r="E31" i="14"/>
  <c r="E33" i="14" s="1"/>
  <c r="L20" i="18"/>
  <c r="L20" i="24" l="1"/>
  <c r="D33" i="14"/>
  <c r="L37" i="24" l="1"/>
  <c r="L38" i="24"/>
  <c r="L30" i="24"/>
  <c r="F31" i="24"/>
  <c r="I31" i="24" s="1"/>
  <c r="L31" i="24" s="1"/>
  <c r="L28" i="24"/>
  <c r="F35" i="24"/>
  <c r="I35" i="24" s="1"/>
  <c r="L35" i="24" s="1"/>
  <c r="F27" i="24"/>
  <c r="I27" i="24" s="1"/>
  <c r="L27" i="24" s="1"/>
  <c r="F32" i="24"/>
  <c r="I32" i="24" s="1"/>
  <c r="L32" i="24" s="1"/>
  <c r="I36" i="24"/>
  <c r="E48" i="24"/>
  <c r="L40" i="24"/>
  <c r="H48" i="24"/>
  <c r="F33" i="24"/>
  <c r="I33" i="24" s="1"/>
  <c r="L33" i="24" s="1"/>
  <c r="F24" i="24"/>
  <c r="D48" i="24"/>
  <c r="F26" i="24"/>
  <c r="I26" i="24" s="1"/>
  <c r="L26" i="24" s="1"/>
  <c r="F34" i="24"/>
  <c r="I34" i="24" s="1"/>
  <c r="L34" i="24" s="1"/>
  <c r="G48" i="24"/>
  <c r="F29" i="24"/>
  <c r="I29" i="24" s="1"/>
  <c r="L29" i="24" s="1"/>
  <c r="F25" i="24"/>
  <c r="I25" i="24" s="1"/>
  <c r="L25" i="24" s="1"/>
  <c r="L39" i="24"/>
  <c r="L36" i="24" l="1"/>
  <c r="J48" i="24"/>
  <c r="D63" i="14"/>
  <c r="D64" i="14" s="1"/>
  <c r="G49" i="24"/>
  <c r="D54" i="14"/>
  <c r="D49" i="24"/>
  <c r="I24" i="24"/>
  <c r="F48" i="24"/>
  <c r="F49" i="24" s="1"/>
  <c r="D68" i="14"/>
  <c r="D69" i="14" s="1"/>
  <c r="H49" i="24"/>
  <c r="D58" i="14"/>
  <c r="D59" i="14" s="1"/>
  <c r="E49" i="24"/>
  <c r="D73" i="14" l="1"/>
  <c r="D74" i="14" s="1"/>
  <c r="J49" i="24"/>
  <c r="I48" i="24"/>
  <c r="I49" i="24" s="1"/>
  <c r="L24" i="24"/>
  <c r="L48" i="24" s="1"/>
  <c r="D55" i="14"/>
  <c r="D78" i="14" l="1"/>
  <c r="D79" i="14" s="1"/>
  <c r="L49" i="24"/>
  <c r="D46" i="14" s="1"/>
  <c r="D48" i="14" s="1"/>
  <c r="D38" i="14"/>
  <c r="D40" i="14" s="1"/>
  <c r="I44" i="17" l="1"/>
  <c r="L44" i="17" s="1"/>
  <c r="L45" i="17" l="1"/>
  <c r="F24" i="17"/>
  <c r="D48" i="17"/>
  <c r="F26" i="17"/>
  <c r="L47" i="17"/>
  <c r="F43" i="17"/>
  <c r="I43" i="17" s="1"/>
  <c r="L43" i="17" s="1"/>
  <c r="F32" i="17"/>
  <c r="I32" i="17" s="1"/>
  <c r="L32" i="17" s="1"/>
  <c r="F33" i="17"/>
  <c r="I33" i="17" s="1"/>
  <c r="L33" i="17" s="1"/>
  <c r="F42" i="17"/>
  <c r="I42" i="17" s="1"/>
  <c r="L42" i="17" s="1"/>
  <c r="I36" i="17"/>
  <c r="E48" i="17"/>
  <c r="I34" i="17"/>
  <c r="L34" i="17" s="1"/>
  <c r="F27" i="17"/>
  <c r="L46" i="17"/>
  <c r="L28" i="17"/>
  <c r="F31" i="17"/>
  <c r="I31" i="17" s="1"/>
  <c r="L31" i="17" s="1"/>
  <c r="L35" i="17"/>
  <c r="F41" i="17"/>
  <c r="I41" i="17" s="1"/>
  <c r="L41" i="17" s="1"/>
  <c r="F29" i="17"/>
  <c r="I29" i="17" s="1"/>
  <c r="L29" i="17" s="1"/>
  <c r="F25" i="17"/>
  <c r="I44" i="18"/>
  <c r="L44" i="18" s="1"/>
  <c r="H48" i="16" l="1"/>
  <c r="I25" i="17"/>
  <c r="L25" i="17" s="1"/>
  <c r="F29" i="16"/>
  <c r="I29" i="16" s="1"/>
  <c r="L29" i="16" s="1"/>
  <c r="F33" i="16"/>
  <c r="I33" i="16" s="1"/>
  <c r="L33" i="16" s="1"/>
  <c r="F33" i="18"/>
  <c r="I33" i="18" s="1"/>
  <c r="L33" i="18" s="1"/>
  <c r="L45" i="15"/>
  <c r="F26" i="15"/>
  <c r="I26" i="15" s="1"/>
  <c r="L26" i="15" s="1"/>
  <c r="E48" i="16"/>
  <c r="F24" i="16"/>
  <c r="D48" i="16"/>
  <c r="L28" i="15"/>
  <c r="I39" i="18"/>
  <c r="L39" i="18" s="1"/>
  <c r="L47" i="15"/>
  <c r="L46" i="15"/>
  <c r="F26" i="18"/>
  <c r="I26" i="18" s="1"/>
  <c r="L26" i="18" s="1"/>
  <c r="I39" i="15"/>
  <c r="L39" i="15" s="1"/>
  <c r="H48" i="17"/>
  <c r="L47" i="16"/>
  <c r="F26" i="16"/>
  <c r="I26" i="16" s="1"/>
  <c r="L26" i="16" s="1"/>
  <c r="F27" i="18"/>
  <c r="I27" i="18" s="1"/>
  <c r="L27" i="18" s="1"/>
  <c r="L45" i="16"/>
  <c r="I39" i="16"/>
  <c r="L39" i="16" s="1"/>
  <c r="F31" i="16"/>
  <c r="I31" i="16" s="1"/>
  <c r="L31" i="16" s="1"/>
  <c r="E48" i="18"/>
  <c r="F32" i="16"/>
  <c r="I32" i="16" s="1"/>
  <c r="L32" i="16" s="1"/>
  <c r="I39" i="17"/>
  <c r="L39" i="17" s="1"/>
  <c r="F27" i="16"/>
  <c r="I27" i="16" s="1"/>
  <c r="L27" i="16" s="1"/>
  <c r="I36" i="16"/>
  <c r="F41" i="16"/>
  <c r="I41" i="16" s="1"/>
  <c r="L41" i="16" s="1"/>
  <c r="F24" i="18"/>
  <c r="D48" i="18"/>
  <c r="F32" i="15"/>
  <c r="I32" i="15" s="1"/>
  <c r="L32" i="15" s="1"/>
  <c r="G48" i="16"/>
  <c r="F25" i="16"/>
  <c r="I25" i="16" s="1"/>
  <c r="L25" i="16" s="1"/>
  <c r="G48" i="18"/>
  <c r="G48" i="17"/>
  <c r="G48" i="15"/>
  <c r="F33" i="15"/>
  <c r="I33" i="15" s="1"/>
  <c r="L33" i="15" s="1"/>
  <c r="I36" i="15"/>
  <c r="F32" i="18"/>
  <c r="I32" i="18" s="1"/>
  <c r="L32" i="18" s="1"/>
  <c r="F41" i="15"/>
  <c r="I41" i="15" s="1"/>
  <c r="L41" i="15" s="1"/>
  <c r="F31" i="15"/>
  <c r="I31" i="15" s="1"/>
  <c r="L31" i="15" s="1"/>
  <c r="I34" i="15"/>
  <c r="L34" i="15" s="1"/>
  <c r="L46" i="16"/>
  <c r="F35" i="16"/>
  <c r="I35" i="16" s="1"/>
  <c r="L35" i="16" s="1"/>
  <c r="F42" i="15"/>
  <c r="I42" i="15" s="1"/>
  <c r="L42" i="15" s="1"/>
  <c r="F31" i="18"/>
  <c r="I31" i="18" s="1"/>
  <c r="L31" i="18" s="1"/>
  <c r="I27" i="17"/>
  <c r="L27" i="17" s="1"/>
  <c r="I26" i="17"/>
  <c r="L26" i="17" s="1"/>
  <c r="I36" i="18"/>
  <c r="F29" i="18"/>
  <c r="I29" i="18" s="1"/>
  <c r="L29" i="18" s="1"/>
  <c r="F43" i="16"/>
  <c r="I43" i="16" s="1"/>
  <c r="L43" i="16" s="1"/>
  <c r="F42" i="16"/>
  <c r="I42" i="16" s="1"/>
  <c r="L42" i="16" s="1"/>
  <c r="L30" i="16"/>
  <c r="E48" i="15"/>
  <c r="F24" i="15"/>
  <c r="D48" i="15"/>
  <c r="I34" i="18"/>
  <c r="L34" i="18" s="1"/>
  <c r="H48" i="15"/>
  <c r="F35" i="15"/>
  <c r="I35" i="15" s="1"/>
  <c r="L35" i="15" s="1"/>
  <c r="F58" i="14"/>
  <c r="E49" i="17"/>
  <c r="F43" i="15"/>
  <c r="I43" i="15" s="1"/>
  <c r="L43" i="15" s="1"/>
  <c r="F25" i="18"/>
  <c r="I25" i="18" s="1"/>
  <c r="L25" i="18" s="1"/>
  <c r="F54" i="14"/>
  <c r="D49" i="17"/>
  <c r="F35" i="18"/>
  <c r="I35" i="18" s="1"/>
  <c r="L35" i="18" s="1"/>
  <c r="F48" i="17"/>
  <c r="F49" i="17" s="1"/>
  <c r="I24" i="17"/>
  <c r="H48" i="18"/>
  <c r="F29" i="15"/>
  <c r="I29" i="15" s="1"/>
  <c r="L29" i="15" s="1"/>
  <c r="F25" i="15"/>
  <c r="I25" i="15" s="1"/>
  <c r="L25" i="15" s="1"/>
  <c r="L30" i="18"/>
  <c r="L28" i="16"/>
  <c r="L47" i="18"/>
  <c r="L40" i="18"/>
  <c r="F27" i="15"/>
  <c r="I27" i="15" s="1"/>
  <c r="L27" i="15" s="1"/>
  <c r="I34" i="16"/>
  <c r="L34" i="16" s="1"/>
  <c r="L28" i="18"/>
  <c r="H49" i="16" l="1"/>
  <c r="G68" i="14"/>
  <c r="F55" i="14"/>
  <c r="F59" i="14"/>
  <c r="F48" i="18"/>
  <c r="F49" i="18" s="1"/>
  <c r="I24" i="18"/>
  <c r="G54" i="14"/>
  <c r="D49" i="16"/>
  <c r="I24" i="15"/>
  <c r="F48" i="15"/>
  <c r="F49" i="15" s="1"/>
  <c r="H63" i="14"/>
  <c r="H64" i="14" s="1"/>
  <c r="G49" i="15"/>
  <c r="I24" i="16"/>
  <c r="F48" i="16"/>
  <c r="F49" i="16" s="1"/>
  <c r="E68" i="14"/>
  <c r="E69" i="14" s="1"/>
  <c r="H49" i="18"/>
  <c r="G58" i="14"/>
  <c r="E49" i="16"/>
  <c r="H58" i="14"/>
  <c r="H59" i="14" s="1"/>
  <c r="E49" i="15"/>
  <c r="F63" i="14"/>
  <c r="F64" i="14" s="1"/>
  <c r="G49" i="17"/>
  <c r="I48" i="17"/>
  <c r="I49" i="17" s="1"/>
  <c r="L24" i="17"/>
  <c r="E63" i="14"/>
  <c r="E64" i="14" s="1"/>
  <c r="G49" i="18"/>
  <c r="F68" i="14"/>
  <c r="F69" i="14" s="1"/>
  <c r="H49" i="17"/>
  <c r="E54" i="14"/>
  <c r="E55" i="14" s="1"/>
  <c r="D49" i="18"/>
  <c r="H68" i="14"/>
  <c r="H49" i="15"/>
  <c r="H54" i="14"/>
  <c r="H55" i="14" s="1"/>
  <c r="D49" i="15"/>
  <c r="E58" i="14"/>
  <c r="E59" i="14" s="1"/>
  <c r="E49" i="18"/>
  <c r="G63" i="14"/>
  <c r="G49" i="16"/>
  <c r="G69" i="14" l="1"/>
  <c r="G64" i="14"/>
  <c r="G55" i="14"/>
  <c r="H69" i="14"/>
  <c r="G59" i="14"/>
  <c r="L24" i="16"/>
  <c r="I48" i="16"/>
  <c r="L24" i="15"/>
  <c r="I48" i="15"/>
  <c r="I48" i="18"/>
  <c r="I49" i="18" s="1"/>
  <c r="L24" i="18"/>
  <c r="I49" i="15" l="1"/>
  <c r="I49" i="16"/>
  <c r="J48" i="16" l="1"/>
  <c r="L36" i="16"/>
  <c r="J48" i="17"/>
  <c r="L36" i="17"/>
  <c r="L48" i="17" s="1"/>
  <c r="J48" i="15"/>
  <c r="L36" i="15"/>
  <c r="J48" i="18"/>
  <c r="L36" i="18"/>
  <c r="L48" i="18" s="1"/>
  <c r="L49" i="18" l="1"/>
  <c r="E46" i="14" s="1"/>
  <c r="E48" i="14" s="1"/>
  <c r="E38" i="14"/>
  <c r="E73" i="14"/>
  <c r="E78" i="14" s="1"/>
  <c r="J49" i="18"/>
  <c r="H73" i="14"/>
  <c r="H78" i="14" s="1"/>
  <c r="J49" i="15"/>
  <c r="L48" i="15"/>
  <c r="L49" i="17"/>
  <c r="F46" i="14" s="1"/>
  <c r="F48" i="14" s="1"/>
  <c r="F38" i="14"/>
  <c r="F73" i="14"/>
  <c r="F78" i="14" s="1"/>
  <c r="J49" i="17"/>
  <c r="G73" i="14"/>
  <c r="G78" i="14" s="1"/>
  <c r="J49" i="16"/>
  <c r="L48" i="16"/>
  <c r="E74" i="14" l="1"/>
  <c r="H74" i="14"/>
  <c r="G74" i="14"/>
  <c r="F74" i="14"/>
  <c r="H79" i="14"/>
  <c r="E40" i="14"/>
  <c r="E79" i="14"/>
  <c r="L49" i="15"/>
  <c r="H46" i="14" s="1"/>
  <c r="H48" i="14" s="1"/>
  <c r="H38" i="14"/>
  <c r="L49" i="16"/>
  <c r="G46" i="14" s="1"/>
  <c r="G48" i="14" s="1"/>
  <c r="G38" i="14"/>
  <c r="F40" i="14"/>
  <c r="F79" i="14"/>
  <c r="G79" i="14"/>
  <c r="G40" i="14" l="1"/>
  <c r="H4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<sst xmlns="http://schemas.openxmlformats.org/spreadsheetml/2006/main" count="2667" uniqueCount="681">
  <si>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</si>
  <si>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</si>
  <si>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</si>
  <si>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</si>
  <si>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</si>
  <si>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DOCKET NO.: 20240025-EI</t>
  </si>
  <si>
    <t>Time Periods:</t>
  </si>
  <si>
    <t>Projected Test Year 3 Ended</t>
  </si>
  <si>
    <t>Year 5</t>
  </si>
  <si>
    <t xml:space="preserve">Test Year </t>
  </si>
  <si>
    <t xml:space="preserve">Year </t>
  </si>
  <si>
    <t>Projected Test Year 2 Ended</t>
  </si>
  <si>
    <t>Year 4</t>
  </si>
  <si>
    <t>Projected Test Year 1 Ended</t>
  </si>
  <si>
    <t>Year 3</t>
  </si>
  <si>
    <t>Prior Year Ended</t>
  </si>
  <si>
    <t>Year 2</t>
  </si>
  <si>
    <t xml:space="preserve">Prior Year </t>
  </si>
  <si>
    <t>Historical Year Ended</t>
  </si>
  <si>
    <t>Year 1</t>
  </si>
  <si>
    <t>Witness:  Olivier</t>
  </si>
  <si>
    <t>check figures</t>
  </si>
  <si>
    <t>System Per Books Total Rate Base</t>
  </si>
  <si>
    <t>*[Total Rate Base]*</t>
  </si>
  <si>
    <t>MFR</t>
  </si>
  <si>
    <t>REG FL SUMMARY</t>
  </si>
  <si>
    <t>Jurisdictional Per Books Total Rate Base</t>
  </si>
  <si>
    <t>Jurisdictional Adjustments</t>
  </si>
  <si>
    <t>MFR B-2</t>
  </si>
  <si>
    <t>Jurisdictional Adjusted Total Rate Base</t>
  </si>
  <si>
    <t>Jurisdictional</t>
  </si>
  <si>
    <t>Plant In Service</t>
  </si>
  <si>
    <t>Amount Per WP for Adjustments</t>
  </si>
  <si>
    <t>Amount Per MFR</t>
  </si>
  <si>
    <t>Accum Depr &amp; Amort</t>
  </si>
  <si>
    <t>CWIP</t>
  </si>
  <si>
    <t>PHFU</t>
  </si>
  <si>
    <t>Working Capital</t>
  </si>
  <si>
    <t>Total Adjustments</t>
  </si>
  <si>
    <t>SCHEDULE B-1</t>
  </si>
  <si>
    <t>ADJUSTED RATE BASE</t>
  </si>
  <si>
    <t>Page 1 of 5</t>
  </si>
  <si>
    <t>FLORIDA PUBLIC SERVICE COMMISSION</t>
  </si>
  <si>
    <t>Explanation:</t>
  </si>
  <si>
    <t>Provide a schedule of the 13-month average adjusted rate base for the test year, the prior year and the most recent historical year. Provide the details of all adjustments on Schedule B-2.</t>
  </si>
  <si>
    <t>Type of Data Shown:</t>
  </si>
  <si>
    <t>X</t>
  </si>
  <si>
    <t>COMPANY: Duke Energy Florida, LLC</t>
  </si>
  <si>
    <t>_</t>
  </si>
  <si>
    <t>($000)</t>
  </si>
  <si>
    <t>*[Plant In Service]*</t>
  </si>
  <si>
    <t>*[Accum Depr &amp; Amort]*</t>
  </si>
  <si>
    <t>*[Const Work In Progress]*</t>
  </si>
  <si>
    <t>*[Future Use &amp; Appd Unrecov Plant]*</t>
  </si>
  <si>
    <t>*[Working Capital (13 Mo. Avg)]*</t>
  </si>
  <si>
    <t>Accumulated</t>
  </si>
  <si>
    <t>Provision for</t>
  </si>
  <si>
    <t>Net Plant</t>
  </si>
  <si>
    <t>Construction</t>
  </si>
  <si>
    <t>Plant</t>
  </si>
  <si>
    <t>Net</t>
  </si>
  <si>
    <t>Working</t>
  </si>
  <si>
    <t>Other</t>
  </si>
  <si>
    <t>Total</t>
  </si>
  <si>
    <t>Line</t>
  </si>
  <si>
    <t>Plant in</t>
  </si>
  <si>
    <t>Depreciation &amp;</t>
  </si>
  <si>
    <t>in Service</t>
  </si>
  <si>
    <t>Work in</t>
  </si>
  <si>
    <t>Held for</t>
  </si>
  <si>
    <t>Utility</t>
  </si>
  <si>
    <t xml:space="preserve">Capital </t>
  </si>
  <si>
    <t>Rate Base</t>
  </si>
  <si>
    <t>Rate</t>
  </si>
  <si>
    <t>No.</t>
  </si>
  <si>
    <t>Description</t>
  </si>
  <si>
    <t>Service</t>
  </si>
  <si>
    <t>Amortization</t>
  </si>
  <si>
    <t>(2 - 3)</t>
  </si>
  <si>
    <t>Progress</t>
  </si>
  <si>
    <t>Future Use</t>
  </si>
  <si>
    <t>Allowance</t>
  </si>
  <si>
    <t>Items</t>
  </si>
  <si>
    <t>Base</t>
  </si>
  <si>
    <t xml:space="preserve"> </t>
  </si>
  <si>
    <t>Utility Per Book</t>
  </si>
  <si>
    <t>Separation Factor</t>
  </si>
  <si>
    <t>Jurisdictional Utility</t>
  </si>
  <si>
    <t>Adjustments:</t>
  </si>
  <si>
    <t>Asset Retirement Obligations</t>
  </si>
  <si>
    <t>ARO </t>
  </si>
  <si>
    <t>Conservation Cost Recovery Clause</t>
  </si>
  <si>
    <t>ECCR </t>
  </si>
  <si>
    <t>Environmental Cost Recovery Clause</t>
  </si>
  <si>
    <t>ECRC </t>
  </si>
  <si>
    <t>Fuel Cost Recovery Clause</t>
  </si>
  <si>
    <t>FUEL </t>
  </si>
  <si>
    <t>Capacity Cost Recovery Clause</t>
  </si>
  <si>
    <t>CCR </t>
  </si>
  <si>
    <t>Storm Protection Plan Cost Recovery Clause</t>
  </si>
  <si>
    <t>SPPCRC </t>
  </si>
  <si>
    <t>Storm Cost Recovery</t>
  </si>
  <si>
    <t>Storm Cost Recovery </t>
  </si>
  <si>
    <t>Capital &amp; Operating leases </t>
  </si>
  <si>
    <t>Non-Utility Property</t>
  </si>
  <si>
    <t>Electric Plant Acquisition Adjustment</t>
  </si>
  <si>
    <t>CWIP - Projects Earning AFUDC</t>
  </si>
  <si>
    <t>CWIP - AFUDC </t>
  </si>
  <si>
    <t>Investments Earning a Return</t>
  </si>
  <si>
    <t>Investments Earning a Return </t>
  </si>
  <si>
    <t>Non-Regulated &amp; Misc</t>
  </si>
  <si>
    <t>Non-Regulated and Miscellaneous </t>
  </si>
  <si>
    <t>Derivatives</t>
  </si>
  <si>
    <t>Derivatives </t>
  </si>
  <si>
    <t>GPIF</t>
  </si>
  <si>
    <t>Deferred GPIF</t>
  </si>
  <si>
    <t>Deferred Costs - Jobbing Accounts</t>
  </si>
  <si>
    <t>Jobbing Accounts </t>
  </si>
  <si>
    <t>Under Recovery - Clauses</t>
  </si>
  <si>
    <t>Clause Under-Recovery </t>
  </si>
  <si>
    <t>Depreciation Study</t>
  </si>
  <si>
    <t>Depreciation Study </t>
  </si>
  <si>
    <t>Dismantlement Study</t>
  </si>
  <si>
    <t>Dismantlement Study </t>
  </si>
  <si>
    <t>Capital Recovery Schedule</t>
  </si>
  <si>
    <t>Capital Recovery Reserve Impact </t>
  </si>
  <si>
    <t>Levy Land</t>
  </si>
  <si>
    <t>COR Reg Asset Amortization</t>
  </si>
  <si>
    <t>Make Ready Credit Program</t>
  </si>
  <si>
    <t>Deferred Rate Case Expenses</t>
  </si>
  <si>
    <t>Adjusted Jurisdictional</t>
  </si>
  <si>
    <t>Note, totals may not add due to rounding.</t>
  </si>
  <si>
    <t>Supporting Schedules: B-2, B-3, B-6</t>
  </si>
  <si>
    <t>Recap Schedules: A-1</t>
  </si>
  <si>
    <t>Page 2 of 5</t>
  </si>
  <si>
    <t>Page 3 of 5</t>
  </si>
  <si>
    <t>Page 4 of 5</t>
  </si>
  <si>
    <t>Page 5 of 5</t>
  </si>
  <si>
    <t>REG FL: 2022 Forecast - Based on 2022 12&amp;00 FL 2024 Rate Case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</si>
  <si>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</si>
  <si>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</si>
  <si>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</si>
  <si>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</si>
  <si>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</si>
  <si>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</si>
  <si>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</si>
  <si>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</si>
  <si>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</si>
  <si>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</si>
  <si>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</si>
  <si>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</si>
  <si>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Year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</si>
  <si>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</si>
  <si>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</si>
  <si>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</si>
  <si>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</si>
  <si>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</si>
  <si>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</si>
  <si>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</si>
  <si>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</si>
  <si>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</si>
  <si>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</si>
  <si>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</si>
  <si>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</si>
  <si>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Year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</si>
  <si>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</si>
  <si>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</si>
  <si>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</si>
  <si>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</si>
  <si>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</si>
  <si>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</si>
  <si>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</si>
  <si>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</si>
  <si>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</si>
  <si>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</si>
  <si>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</si>
  <si>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</si>
  <si>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Year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</si>
  <si>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</si>
  <si>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</si>
  <si>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</si>
  <si>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</si>
  <si>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</si>
  <si>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</si>
  <si>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</si>
  <si>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</si>
  <si>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</si>
  <si>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</si>
  <si>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</si>
  <si>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</si>
  <si>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Year 2027</t>
  </si>
  <si>
    <t>DE Florida (Inp) </t>
  </si>
  <si>
    <t>B:[]</t>
  </si>
  <si>
    <t>C:[Current Entity]</t>
  </si>
  <si>
    <t>D:[Entity ID of PE Florida (Planning Entity)]</t>
  </si>
  <si>
    <t>E:[Entity ID of FPSC Adj - Interest Synch]</t>
  </si>
  <si>
    <t>F:[if]</t>
  </si>
  <si>
    <t>G:[]</t>
  </si>
  <si>
    <t>H:[Start Method]</t>
  </si>
  <si>
    <t>I:[Rpt 7: get value from System Adjusted]</t>
  </si>
  <si>
    <t>J:[Rpt 7: get value from Retail Adjusted]</t>
  </si>
  <si>
    <t>K:[MethodReturns]</t>
  </si>
  <si>
    <t>L:[]</t>
  </si>
  <si>
    <t>M:[&gt;&gt;&gt;RATE BASE&lt;&lt;&lt;]</t>
  </si>
  <si>
    <t>N:[]</t>
  </si>
  <si>
    <t>O:[Plant In Service]</t>
  </si>
  <si>
    <t>P:[Accum Depr &amp; Amort]</t>
  </si>
  <si>
    <t>Q:[Net Plant in Service]</t>
  </si>
  <si>
    <t>R:[Future Use &amp; Appd Unrecov Plant]</t>
  </si>
  <si>
    <t>S:[Const Work In Progress]</t>
  </si>
  <si>
    <t>T:[Other]</t>
  </si>
  <si>
    <t>U:[Net Utility Plant]</t>
  </si>
  <si>
    <t>V:[Working Capital (13 Mo. Avg)]</t>
  </si>
  <si>
    <t>W:[Total Rate Base]</t>
  </si>
  <si>
    <t xml:space="preserve">     X:[Subtract Working Capital - 13 Mo Avg]</t>
  </si>
  <si>
    <t xml:space="preserve">     Y:[Add Working Capital - Per End]</t>
  </si>
  <si>
    <t xml:space="preserve">     Z:[Total Rate Base - Per End for Report 1 only]</t>
  </si>
  <si>
    <t xml:space="preserve">     AA:[Total Capital Structure]</t>
  </si>
  <si>
    <t xml:space="preserve">     AB:[Difference]</t>
  </si>
  <si>
    <t>AC:[]</t>
  </si>
  <si>
    <t xml:space="preserve">     AD:[Pro Forma Adjustments:]</t>
  </si>
  <si>
    <t xml:space="preserve">          AE:[Start Method]</t>
  </si>
  <si>
    <t>AF:[]</t>
  </si>
  <si>
    <t xml:space="preserve">          AG:[MethodReturns]</t>
  </si>
  <si>
    <t xml:space="preserve">               AH:[Rpt 12 - Adjustments:]</t>
  </si>
  <si>
    <t xml:space="preserve">               AI:[Adjust Rate Base ABCD (Input is placeholder for testing only)]</t>
  </si>
  <si>
    <t xml:space="preserve">               AJ:[Adjust Rate Base WXYZ (Input is placeholder for testing only)]</t>
  </si>
  <si>
    <t xml:space="preserve">          AK:[EndMethodCalls]</t>
  </si>
  <si>
    <t xml:space="preserve">          AL:[Total, Pro Forma Adjustments]</t>
  </si>
  <si>
    <t>AM:[]</t>
  </si>
  <si>
    <t xml:space="preserve">     AN:[Total Rate Base - Pro Forma]</t>
  </si>
  <si>
    <t>AO:[]</t>
  </si>
  <si>
    <t>AP:[]</t>
  </si>
  <si>
    <t>AQ:[&gt;&gt;&gt;INCOME STATEMENT&lt;&lt;&lt;]</t>
  </si>
  <si>
    <t>AR:[]</t>
  </si>
  <si>
    <t>AS:[]</t>
  </si>
  <si>
    <t>AT:[Sales of Electric]</t>
  </si>
  <si>
    <t>AU:[Other Operating Revenues]</t>
  </si>
  <si>
    <t>AV:[]</t>
  </si>
  <si>
    <t>AW:[Operating Revenues]</t>
  </si>
  <si>
    <t>AX:[]</t>
  </si>
  <si>
    <t>AY:[Fuel &amp; Net Interchange]</t>
  </si>
  <si>
    <t>AZ:[O&amp;M]</t>
  </si>
  <si>
    <t>BA:[Depr &amp; Amort]</t>
  </si>
  <si>
    <t>BB:[Taxes Other Than Income]</t>
  </si>
  <si>
    <t>BC:[Total Operating Expenses]</t>
  </si>
  <si>
    <t>BD:[]</t>
  </si>
  <si>
    <t xml:space="preserve">     BE:[Net Operating Income Before Taxes]</t>
  </si>
  <si>
    <t>BF:[]</t>
  </si>
  <si>
    <t>BG:[Gain/Loss on Disposition &amp; Other]</t>
  </si>
  <si>
    <t>BH:[]</t>
  </si>
  <si>
    <t xml:space="preserve">     BI:[Gross IS adjustment to NOI (adj. only)]</t>
  </si>
  <si>
    <t xml:space="preserve">     BJ:[Statutory Tax Rate]</t>
  </si>
  <si>
    <t>BK:[]</t>
  </si>
  <si>
    <t>BL:[Current Entity]</t>
  </si>
  <si>
    <t>BM:[Entity ID of PARENT DEBT ADJUSTMENT (FPSC Adjustment)]</t>
  </si>
  <si>
    <t>BN:[Entity ID of INTEREST SYNCHRONIZATION (FPSC Adjustment)]</t>
  </si>
  <si>
    <t>BO:[if]</t>
  </si>
  <si>
    <t xml:space="preserve">     BP:[Parent Debt Adjustment - Sep Factor]</t>
  </si>
  <si>
    <t xml:space="preserve">     BQ:[Current Income Taxes - Parent Debt Adj (System)]</t>
  </si>
  <si>
    <t xml:space="preserve">     BR:[Current Income Taxes - Parent Debt Adj (Retail)]</t>
  </si>
  <si>
    <t xml:space="preserve">     BS:[else if]</t>
  </si>
  <si>
    <t xml:space="preserve">     BT:[Current Income Taxes - Interest Synchronization]</t>
  </si>
  <si>
    <t xml:space="preserve">     BU:[else]</t>
  </si>
  <si>
    <t xml:space="preserve">     BV:[Current Income Taxes - All Others]</t>
  </si>
  <si>
    <t>BW:[end if]</t>
  </si>
  <si>
    <t>BX:[]</t>
  </si>
  <si>
    <t xml:space="preserve">     BY:[Total Operating Expenses (reporting)]</t>
  </si>
  <si>
    <t>BZ:[]</t>
  </si>
  <si>
    <t xml:space="preserve">     CA:[Net Operating Income]</t>
  </si>
  <si>
    <t>CB:[EndMethodCalls]</t>
  </si>
  <si>
    <t>CC:[]</t>
  </si>
  <si>
    <t xml:space="preserve">     CD:[Pro Forma Adjustments:]</t>
  </si>
  <si>
    <t xml:space="preserve">     CE:[Pro Forma Adj's - Weather Normalization (Input is placeholder for testing only)]</t>
  </si>
  <si>
    <t xml:space="preserve">          CF:[Pro Forma Adj's - Weather Normalization - Operating Revenue]</t>
  </si>
  <si>
    <t xml:space="preserve">          CG:[Pro Forma Adj's - Weather Normalization - Fuel &amp; Net Interchange]</t>
  </si>
  <si>
    <t xml:space="preserve">          CH:[Pro Forma Adj's - Weather Normalization - O&amp;M Other]</t>
  </si>
  <si>
    <t xml:space="preserve">          CI:[Pro Forma Adj's - Weather Normalization - Depr &amp; Amort]</t>
  </si>
  <si>
    <t xml:space="preserve">          CJ:[Pro Forma Adj's - Weather Normalization - Taxes Other Than Income]</t>
  </si>
  <si>
    <t xml:space="preserve">          CK:[Pro Forma Adj's - Weather Normalization - Current Income Tax]</t>
  </si>
  <si>
    <t xml:space="preserve">          CL:[Pro Forma Adj's - Weather Normalization - Deferred Income Tax]</t>
  </si>
  <si>
    <t xml:space="preserve">          CM:[Pro Forma Adj's - Weather Normalization - Investment Tax Credit]</t>
  </si>
  <si>
    <t xml:space="preserve">          CN:[Pro Forma Adj's - Weather Normalization - Gain/Loss on Disposition of Plant]</t>
  </si>
  <si>
    <t xml:space="preserve">               CO:[Pro Forma Adj's - Weather Normalization - Total Operating Expenses]</t>
  </si>
  <si>
    <t xml:space="preserve">               CP:[Pro Forma Adj's - Weather Normalization - Net Operating Income]</t>
  </si>
  <si>
    <t>CQ:[]</t>
  </si>
  <si>
    <t xml:space="preserve">     CR:[Pro Forma Adj's - ABCD (Placeholder)]</t>
  </si>
  <si>
    <t xml:space="preserve">          CS:[Pro Forma Adj's - ABCD  - Operating Revenue]</t>
  </si>
  <si>
    <t xml:space="preserve">          CT:[Pro Forma Adj's - ABCD  - Fuel &amp; Net Interchange]</t>
  </si>
  <si>
    <t xml:space="preserve">          CU:[Pro Forma Adj's - ABCD  - O&amp;M Other]</t>
  </si>
  <si>
    <t xml:space="preserve">          CV:[Pro Forma Adj's - ABCD  - Depr &amp; Amort]</t>
  </si>
  <si>
    <t xml:space="preserve">          CW:[Pro Forma Adj's - ABCD  - Taxes Other Than Income]</t>
  </si>
  <si>
    <t xml:space="preserve">          CX:[Pro Forma Adj's - ABCD  - Current Income Tax]</t>
  </si>
  <si>
    <t xml:space="preserve">          CY:[Pro Forma Adj's - ABCD  - Deferred Income Tax]</t>
  </si>
  <si>
    <t xml:space="preserve">          CZ:[Pro Forma Adj's - ABCD  - Investment Tax Credit]</t>
  </si>
  <si>
    <t xml:space="preserve">          DA:[Pro Forma Adj's - ABCD  - Gain/Loss on Disposition of Plant]</t>
  </si>
  <si>
    <t xml:space="preserve">          DB:[Pro Forma Adj's - ABCD  - Total Operating Expenses]</t>
  </si>
  <si>
    <t xml:space="preserve">               DC:[Pro Forma Adj's - ABCD - Net Operating Income]</t>
  </si>
  <si>
    <t>DD:[]</t>
  </si>
  <si>
    <t xml:space="preserve">     DE:[Pro Forma Adj's - Total:]</t>
  </si>
  <si>
    <t xml:space="preserve">          DF:[Pro Forma Adj's - Total - Operating Revenue]</t>
  </si>
  <si>
    <t xml:space="preserve">          DG:[Pro Forma Adj's - Total - Fuel &amp; Net Interchange]</t>
  </si>
  <si>
    <t xml:space="preserve">          DH:[Pro Forma Adj's - Total - O&amp;M Other]</t>
  </si>
  <si>
    <t xml:space="preserve">          DI:[Pro Forma Adj's - Total - Depr &amp; Amort]</t>
  </si>
  <si>
    <t xml:space="preserve">          DJ:[Pro Forma Adj's - Total - Taxes Other Than Income]</t>
  </si>
  <si>
    <t xml:space="preserve">          DK:[Pro Forma Adj's - Total - Current Income Tax]</t>
  </si>
  <si>
    <t xml:space="preserve">          DL:[Pro Forma Adj's - Total - Deferred Income Tax]</t>
  </si>
  <si>
    <t xml:space="preserve">          DM:[Pro Forma Adj's - Total - Investment Tax Credit]</t>
  </si>
  <si>
    <t xml:space="preserve">          DN:[Pro Forma Adj's - Total - Gain/Loss on Disposition of Plant]</t>
  </si>
  <si>
    <t xml:space="preserve">               DO:[Pro Forma Adj's - Total - Total Operating Expenses]</t>
  </si>
  <si>
    <t xml:space="preserve">               DP:[Pro Forma Adj's - Total - Net Operating Income]</t>
  </si>
  <si>
    <t xml:space="preserve">               DQ:[Any?]</t>
  </si>
  <si>
    <t>DR:[]</t>
  </si>
  <si>
    <t xml:space="preserve">     DS:[Pro Forma Adjusted:]</t>
  </si>
  <si>
    <t xml:space="preserve">          DT:[Pro Forma Adj'd - Operating Revenue]</t>
  </si>
  <si>
    <t xml:space="preserve">          DU:[Pro Forma Adj'd - Fuel &amp; Net Interchange]</t>
  </si>
  <si>
    <t xml:space="preserve">          DV:[Pro Forma Adj'd - O&amp;M Other]</t>
  </si>
  <si>
    <t xml:space="preserve">          DW:[Pro Forma Adj'd - Depr &amp; Amort]</t>
  </si>
  <si>
    <t xml:space="preserve">          DX:[Pro Forma Adj'd - Taxes Other Than Income]</t>
  </si>
  <si>
    <t xml:space="preserve">          DY:[Pro Forma Adj'd - Current Income Tax]</t>
  </si>
  <si>
    <t xml:space="preserve">          DZ:[Pro Forma Adj'd - Deferred Income Tax]</t>
  </si>
  <si>
    <t xml:space="preserve">          EA:[Pro Forma Adj'd - Investment Tax Credit]</t>
  </si>
  <si>
    <t xml:space="preserve">          EB:[Pro Forma Adj'd - Gain/Loss on Disposition of Plant]</t>
  </si>
  <si>
    <t xml:space="preserve">               EC:[Pro Forma Adj'd - Total Operating Expenses]</t>
  </si>
  <si>
    <t xml:space="preserve">               ED:[Pro Forma Adj'd - Net Operating Income]</t>
  </si>
  <si>
    <t xml:space="preserve">               EE:[Pro Forma Adj'd - Net Operating Income (DO NOT USE)]</t>
  </si>
  <si>
    <t>EF:[]</t>
  </si>
  <si>
    <t>EG:[]</t>
  </si>
  <si>
    <t>EH:[]</t>
  </si>
  <si>
    <t>EI:[INCOME TAX CALCULATIONS]</t>
  </si>
  <si>
    <t>EJ:[Statutory Tax Rate]</t>
  </si>
  <si>
    <t>EK:[Divide or Multiply by 12]</t>
  </si>
  <si>
    <t>EL:[]</t>
  </si>
  <si>
    <t>EM:[NOIBIT]</t>
  </si>
  <si>
    <t>EN:[]</t>
  </si>
  <si>
    <t>EO:[Rate Base]</t>
  </si>
  <si>
    <t>EP:[WACD]</t>
  </si>
  <si>
    <t>EQ:[Int Exp based on Rate Base]</t>
  </si>
  <si>
    <t>ER:[Int Exp based on Inc Stmt (Reports 1&amp;2 Only)]</t>
  </si>
  <si>
    <t>ES:[Other Int Exp (System)]</t>
  </si>
  <si>
    <t>ET:[Separation Factor]</t>
  </si>
  <si>
    <t>EU:[Other Int Exp (Retail)]</t>
  </si>
  <si>
    <t>EV:[Total Interest Expense]</t>
  </si>
  <si>
    <t>EW:[]</t>
  </si>
  <si>
    <t>EX:[NOIBT]</t>
  </si>
  <si>
    <t>EY:[]</t>
  </si>
  <si>
    <t>EZ:[Income Taxes]</t>
  </si>
  <si>
    <t>FA:[Production Tax Credits (2023 CCR)]</t>
  </si>
  <si>
    <t>FB:[Current Income Tax]</t>
  </si>
  <si>
    <t>FC:[EDIT - Retail - Depreciation Study]</t>
  </si>
  <si>
    <t>FD:[Deferred Income Tax]</t>
  </si>
  <si>
    <t>FE:[Investment Tax Credit]</t>
  </si>
  <si>
    <t>FF:[Total Income Tax]</t>
  </si>
  <si>
    <t>FG:[]</t>
  </si>
  <si>
    <t>FH:[Production Tax Credits - Retail]</t>
  </si>
  <si>
    <t>FI:[Excess Deferred Taxes Adjustment]</t>
  </si>
  <si>
    <t>FJ:[Income Tax Excluding EDIT &amp; PTC]</t>
  </si>
  <si>
    <t>FK:[Effective Tax Rate (Excludes EDIT &amp; PTC &amp; ITC Amort)]</t>
  </si>
  <si>
    <t>FL:[Adjusted Deferred Income Tax (Including EDIT &amp; PTC)]</t>
  </si>
  <si>
    <t>FM:[Total Income Tax After Adjusted Deferred Income Tax]</t>
  </si>
  <si>
    <t>FN:[For Report 6 &amp;,12 Calc Only - Current Income Tax]</t>
  </si>
  <si>
    <t>FO:[For Report 6 &amp; 12 Calc Only - Current Income Tax Adj's]</t>
  </si>
  <si>
    <t>FP:[]</t>
  </si>
  <si>
    <t>FQ:[For Report 5&amp;6 and 8&amp;9 - ITC Amortization]</t>
  </si>
  <si>
    <t>FR:[ITC Amortization Per Books]</t>
  </si>
  <si>
    <t>FS:[ITC Amortization Company adjustment]</t>
  </si>
  <si>
    <t>FT:[ITC Amortization - Total Per Books + Co Adj]</t>
  </si>
  <si>
    <t>FU:[ITC Separation Factor]</t>
  </si>
  <si>
    <t>FV:[]</t>
  </si>
  <si>
    <t>FW:[]</t>
  </si>
  <si>
    <t>FX:[Current Income Tax Ratio From FERC IS - 4]</t>
  </si>
  <si>
    <t>FY:[Deferred Income Tax Ratio From FERC IS -4]</t>
  </si>
  <si>
    <t>FZ:[Production Tax Credits]</t>
  </si>
  <si>
    <t>GA:[Excess Deferred Taxes Adjustment (Retail)]</t>
  </si>
  <si>
    <t>GB:[end if]</t>
  </si>
  <si>
    <t>GC:[]</t>
  </si>
  <si>
    <t>GD:[if]</t>
  </si>
  <si>
    <t>GE:[INTEREST SYNCH ADJUSTMENT:]</t>
  </si>
  <si>
    <t>GF:[Rate Base Retail Adjusted (13 mo avg)]</t>
  </si>
  <si>
    <t>GG:[Less: Rate Base Retail Per Book (13 mo avg)]</t>
  </si>
  <si>
    <t>GH:[Rate Base Retail Adjustments (13 mo avg)]</t>
  </si>
  <si>
    <t>GI:[Multiply by System WACD]</t>
  </si>
  <si>
    <t>GJ:[Subtotal (13 mo avg)]</t>
  </si>
  <si>
    <t>GK:[Subtotal (CM)]</t>
  </si>
  <si>
    <t>GL:[]</t>
  </si>
  <si>
    <t>GM:[Retail WACD]</t>
  </si>
  <si>
    <t>GN:[Less System WACD]</t>
  </si>
  <si>
    <t>GO:[Difference]</t>
  </si>
  <si>
    <t>GP:[x Rate Base Adjusted (13 mo avg)]</t>
  </si>
  <si>
    <t>GQ:[Subtotal (13 mo avg)]</t>
  </si>
  <si>
    <t>GR:[Subtotal (CM)]</t>
  </si>
  <si>
    <t>GS:[]</t>
  </si>
  <si>
    <t>GT:[To Calculate Separation Factor:]</t>
  </si>
  <si>
    <t>GU:[13 Mo Avg System Per Books from Sch 2p1]</t>
  </si>
  <si>
    <t>GV:[13 Mo Avg Retail Per Books from Sch 2p1]</t>
  </si>
  <si>
    <t>GW:[Separation Factor]</t>
  </si>
  <si>
    <t>GX:[]</t>
  </si>
  <si>
    <t>GY:[Remove Misc Interest Exp - System]</t>
  </si>
  <si>
    <t>GZ:[Separation Factor]</t>
  </si>
  <si>
    <t>HA:[Excess Deferred Taxes - Separation Factor]</t>
  </si>
  <si>
    <t>HB:[Remove Misc Interest Exp - Retail]</t>
  </si>
  <si>
    <t>HC:[]</t>
  </si>
  <si>
    <t>HD:[Total Adj to Interest - inc/(dec) int exp]</t>
  </si>
  <si>
    <t>HE:[Multiply by Tax Rate]</t>
  </si>
  <si>
    <t>HF:[Total Int Synch Tax Adj - inc/(dec) tax exp]</t>
  </si>
  <si>
    <t>HG:[end if]</t>
  </si>
  <si>
    <t>HH:[]</t>
  </si>
  <si>
    <t>HI:[RECONCILE SCHEDULE 2-2 TO INCOME STATEMENT:]</t>
  </si>
  <si>
    <t>HJ:[Operating Revenue from Sch 2-2]</t>
  </si>
  <si>
    <t>HK:[Operating Revenue from Income Statement]</t>
  </si>
  <si>
    <t>HL:[Diff:]</t>
  </si>
  <si>
    <t>HM:[]</t>
  </si>
  <si>
    <t>HN:[Fuel &amp; Interchange from Sch 2-2]</t>
  </si>
  <si>
    <t>HO:[Fuel &amp; Interchange from Income Statement]</t>
  </si>
  <si>
    <t>HP:[Diff:]</t>
  </si>
  <si>
    <t>HQ:[]</t>
  </si>
  <si>
    <t>HR:[O&amp;M from Sch 2-2]</t>
  </si>
  <si>
    <t>HS:[O&amp;M from Income Statement]</t>
  </si>
  <si>
    <t>HT:[Diff:]</t>
  </si>
  <si>
    <t>HU:[]</t>
  </si>
  <si>
    <t>HV:[Depr &amp; Amort from Sch 2-2 (Includes Accretion)]</t>
  </si>
  <si>
    <t>HW:[Depr &amp; Amort from Income Statement]</t>
  </si>
  <si>
    <t>HX:[Accretion from Income Statement]</t>
  </si>
  <si>
    <t>HY:[Diff:]</t>
  </si>
  <si>
    <t>HZ:[]</t>
  </si>
  <si>
    <t>IA:[Other Taxes from Sch 2-2]</t>
  </si>
  <si>
    <t>IB:[Other Taxes from Income Statement]</t>
  </si>
  <si>
    <t>IC:[Diff:]</t>
  </si>
  <si>
    <t>ID:[]</t>
  </si>
  <si>
    <t>IE:[Current Income Taxes from Sch 2-2]</t>
  </si>
  <si>
    <t>IG:[Current Income Taxes from Income Statement]</t>
  </si>
  <si>
    <t>IH:[Diff (Applicable to Actuals Only):]</t>
  </si>
  <si>
    <t>II:[&lt;Current Income Tax difference due to the use of statutory tax rate&gt;]</t>
  </si>
  <si>
    <t>IJ:[]</t>
  </si>
  <si>
    <t>IK:[Deferred Income Taxes from Sch 2-2]</t>
  </si>
  <si>
    <t>IL:[Deferred Income Taxes from Income Statement]</t>
  </si>
  <si>
    <t>IM:[Diff (Applicable to Actuals Only):]</t>
  </si>
  <si>
    <t>IN:[&lt;Deferred Income Tax difference due to the use of statutory tax rate&gt;]</t>
  </si>
  <si>
    <t>IO:[]</t>
  </si>
  <si>
    <t>IP:[Investment Tax Credit from Sch 2-2]</t>
  </si>
  <si>
    <t>IQ:[Investment Tax Credit from Income Statement]</t>
  </si>
  <si>
    <t>IR:[Diff:]</t>
  </si>
  <si>
    <t>IS:[]</t>
  </si>
  <si>
    <t>IT:[Total System NOI from Sch 2-2]</t>
  </si>
  <si>
    <t>IU:[Total System NOI from Income Statement]</t>
  </si>
  <si>
    <t>IV:[Total NOI Diff]</t>
  </si>
  <si>
    <t>IW:[]</t>
  </si>
  <si>
    <t>IX:[RECONCILE SCHEDULE 2-1 TO BALANCE SHEET]</t>
  </si>
  <si>
    <t>IY:[EPIS from Sch 2-1]</t>
  </si>
  <si>
    <t>IZ:[EPIS from Balance Sheet]</t>
  </si>
  <si>
    <t>JA:[Diff:]</t>
  </si>
  <si>
    <t>JB:[]</t>
  </si>
  <si>
    <t>JC:[Accum Depn from Sch 2-1]</t>
  </si>
  <si>
    <t>JD:[Accum Depn from Balance Sheet]</t>
  </si>
  <si>
    <t>JE:[Diff:]</t>
  </si>
  <si>
    <t>JF:[]</t>
  </si>
  <si>
    <t>JG:[Future Use from Sch 2-1]</t>
  </si>
  <si>
    <t>JH:[Future Use from Balance Sheet]</t>
  </si>
  <si>
    <t>JI:[Diff:]</t>
  </si>
  <si>
    <t>JJ:[]</t>
  </si>
  <si>
    <t>JK:[CWIP from Sch 2-1]</t>
  </si>
  <si>
    <t>JL:[]</t>
  </si>
  <si>
    <t>JM:[CWIP from Balance Sheet - 107]</t>
  </si>
  <si>
    <t>JN:[CWIP from Balance Sheet - 121.5 Non-Utility CWIP]</t>
  </si>
  <si>
    <t>JO:[CWIP from Balance Sheet - 121.6 Non-Utility CWIP]</t>
  </si>
  <si>
    <t>JP:[Total CWIP from Balance Sheet]</t>
  </si>
  <si>
    <t>JQ:[]</t>
  </si>
  <si>
    <t>JR:[Diff:]</t>
  </si>
  <si>
    <t>JS:[]</t>
  </si>
  <si>
    <t>JT:[CALCULATE RESULTANT ALLOCATORS]</t>
  </si>
  <si>
    <t>JU:[December]</t>
  </si>
  <si>
    <t>JV:[]</t>
  </si>
  <si>
    <t>JW:[O&amp;M - 12 Mo Retail Adjusted]</t>
  </si>
  <si>
    <t>JX:[O&amp;M - 12 Mo System Adjusted]</t>
  </si>
  <si>
    <t>JY:[WTD O&amp;M]</t>
  </si>
  <si>
    <t>JZ:[WTD O&amp;M - same in every month]</t>
  </si>
  <si>
    <t>KA:[]</t>
  </si>
  <si>
    <t>KB:[O&amp;M - 902]</t>
  </si>
  <si>
    <t>KC:[O&amp;M - 903]</t>
  </si>
  <si>
    <t>KD:[O&amp;M 902-903 Total]</t>
  </si>
  <si>
    <t>KE:[O&amp;M - 902 WTD %]</t>
  </si>
  <si>
    <t>KF:[O&amp;M - 903 WTD %]</t>
  </si>
  <si>
    <t>KG:[O&amp;M - 902 Allocator]</t>
  </si>
  <si>
    <t>KH:[O&amp;M - 903 Allocator]</t>
  </si>
  <si>
    <t>KI:[WTD O&amp;M Expense 902 &amp; 903]</t>
  </si>
  <si>
    <t>KJ:[]</t>
  </si>
  <si>
    <t>KK:[Net Plant in Service - 13 Mo Retail Adjusted]</t>
  </si>
  <si>
    <t>KL:[Net Plant in Service - 13 Mo System Adjusted]</t>
  </si>
  <si>
    <t>KM:[WTD Net Plant in Service]</t>
  </si>
  <si>
    <t>KN:[WTD Net Plant in Service - same in every month]</t>
  </si>
  <si>
    <t>KO:[Total Rate Base - 13 Mo Retail Adjusted]</t>
  </si>
  <si>
    <t>KP:[Total Rate Base - 13 Mo System Adjusted]</t>
  </si>
  <si>
    <t>KQ:[WTD Total Rate Base]</t>
  </si>
  <si>
    <t>KR:[WTD Total Rate Base - same in every month]</t>
  </si>
  <si>
    <t>KS:[]</t>
  </si>
  <si>
    <t>KT:[]</t>
  </si>
  <si>
    <t>KU:[]</t>
  </si>
  <si>
    <t>KV:[]</t>
  </si>
  <si>
    <t>KW:[]</t>
  </si>
  <si>
    <t>DE Florida - Retail </t>
  </si>
  <si>
    <t xml:space="preserve">     Gain/Loss On Disposition &amp; Other</t>
  </si>
  <si>
    <t xml:space="preserve">     Base Rate Revenue Sync</t>
  </si>
  <si>
    <t xml:space="preserve">     Capital Recovery Amortization</t>
  </si>
  <si>
    <t xml:space="preserve">     CCR</t>
  </si>
  <si>
    <t xml:space="preserve">     CEC 2.0 Subscription Revenue</t>
  </si>
  <si>
    <t xml:space="preserve">     COR Reg Asset</t>
  </si>
  <si>
    <t xml:space="preserve">     Corporate Aircraft</t>
  </si>
  <si>
    <t xml:space="preserve">     Depreciation Study</t>
  </si>
  <si>
    <t xml:space="preserve">     Directors &amp; Officers Liability Insurance</t>
  </si>
  <si>
    <t xml:space="preserve">     Dismantlement Study</t>
  </si>
  <si>
    <t xml:space="preserve">     ECCR</t>
  </si>
  <si>
    <t xml:space="preserve">     Economic Development</t>
  </si>
  <si>
    <t xml:space="preserve">     ECRC</t>
  </si>
  <si>
    <t xml:space="preserve">     EV Off-Peak Credit</t>
  </si>
  <si>
    <t xml:space="preserve">     FUEL</t>
  </si>
  <si>
    <t xml:space="preserve">     Interest Synchronization</t>
  </si>
  <si>
    <t xml:space="preserve">     LTIP &amp; SERP</t>
  </si>
  <si>
    <t xml:space="preserve">     Miscellaneous Interest Expense</t>
  </si>
  <si>
    <t xml:space="preserve">     MRC Program</t>
  </si>
  <si>
    <t xml:space="preserve">     Non-Regulated and Miscellaneous</t>
  </si>
  <si>
    <t xml:space="preserve">     Organization Dues</t>
  </si>
  <si>
    <t xml:space="preserve">     Parent Debt Adjustment</t>
  </si>
  <si>
    <t xml:space="preserve">     Promotional Advertising</t>
  </si>
  <si>
    <t xml:space="preserve">     Rate Case Expense</t>
  </si>
  <si>
    <t xml:space="preserve">     Revenue Tax</t>
  </si>
  <si>
    <t xml:space="preserve">     SPPCRC</t>
  </si>
  <si>
    <t xml:space="preserve">     Storm Cost Recovery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</si>
  <si>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</si>
  <si>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</si>
  <si>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</si>
  <si>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</si>
  <si>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</si>
  <si>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</si>
  <si>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</si>
  <si>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</si>
  <si>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</si>
  <si>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</si>
  <si>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</si>
  <si>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</si>
  <si>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</si>
  <si>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>Year 2023</t>
  </si>
  <si>
    <t>ET:[Other Int Inc (FERC 0419429- IC Moneypool Int Inc included above the line tax ex]</t>
  </si>
  <si>
    <t>EU:[Separation Factor]</t>
  </si>
  <si>
    <t>EV:[Other Int Exp (Retail)]</t>
  </si>
  <si>
    <t>EW:[Total Interest Expense]</t>
  </si>
  <si>
    <t>EX:[]</t>
  </si>
  <si>
    <t>EY:[NOIBT]</t>
  </si>
  <si>
    <t>EZ:[]</t>
  </si>
  <si>
    <t>FA:[Income Taxes]</t>
  </si>
  <si>
    <t>FB:[Production Tax Credits (2023 CCR)]</t>
  </si>
  <si>
    <t>FC:[Current Income Tax]</t>
  </si>
  <si>
    <t>FD:[DELETE ROW IN 12&amp;0]</t>
  </si>
  <si>
    <t>FE:[Current Income Tax Adj's (FPSC &amp; Company)]</t>
  </si>
  <si>
    <t>FF:[Total Current Income Tax]</t>
  </si>
  <si>
    <t>FH:[Deferred Income Tax b/4 PTCs and EDIT]</t>
  </si>
  <si>
    <t>FJ:[Production Tax Credits - Retail]</t>
  </si>
  <si>
    <t>FK:[Total Deferred Income Tax]</t>
  </si>
  <si>
    <t>FL:[]</t>
  </si>
  <si>
    <t>FM:[Investment Tax Credit]</t>
  </si>
  <si>
    <t>FN:[Total Income Tax]</t>
  </si>
  <si>
    <t>FO:[]</t>
  </si>
  <si>
    <t>FP:[Income Tax Excluding EDIT &amp; PTC &amp; ITC]</t>
  </si>
  <si>
    <t>FQ:[Effective Tax Rate (Excludes EDIT &amp; PTC &amp; ITC Amort)]</t>
  </si>
  <si>
    <t>FR:[For Report 8&amp;9 Calc Only - ITC System Per Books]</t>
  </si>
  <si>
    <t>FS:[]</t>
  </si>
  <si>
    <t>FT:[Current Income Tax Ratio From FERC IS - 4]</t>
  </si>
  <si>
    <t>FU:[Deferred Income Tax Ratio From FERC IS -4]</t>
  </si>
  <si>
    <t>FW:[ITC Separation Factor]</t>
  </si>
  <si>
    <t>FX:[end if]</t>
  </si>
  <si>
    <t>FY:[]</t>
  </si>
  <si>
    <t>FZ:[if]</t>
  </si>
  <si>
    <t>GA:[INTEREST SYNCH ADJUSTMENT:]</t>
  </si>
  <si>
    <t>GB:[Rate Base Retail Adjusted (13 mo avg)]</t>
  </si>
  <si>
    <t>GC:[Less: Rate Base Retail Per Book (13 mo avg)]</t>
  </si>
  <si>
    <t>GD:[Rate Base Retail Adjustments (13 mo avg)]</t>
  </si>
  <si>
    <t>GE:[Multiply by System WACD]</t>
  </si>
  <si>
    <t>GF:[Subtotal (13 mo avg)]</t>
  </si>
  <si>
    <t>GG:[Subtotal (CM)]</t>
  </si>
  <si>
    <t>GH:[]</t>
  </si>
  <si>
    <t>GI:[Retail WACD]</t>
  </si>
  <si>
    <t>GJ:[Less System WACD]</t>
  </si>
  <si>
    <t>GK:[Difference]</t>
  </si>
  <si>
    <t>GL:[x Rate Base Adjusted (13 mo avg)]</t>
  </si>
  <si>
    <t>GM:[Subtotal (13 mo avg)]</t>
  </si>
  <si>
    <t>GN:[Subtotal (CM)]</t>
  </si>
  <si>
    <t>GO:[]</t>
  </si>
  <si>
    <t>GP:[To Calculate Separation Factor:]</t>
  </si>
  <si>
    <t>GQ:[13 Mo Avg System Per Books from Sch 2p1]</t>
  </si>
  <si>
    <t>GR:[13 Mo Avg Retail Per Books from Sch 2p1]</t>
  </si>
  <si>
    <t>GS:[Separation Factor]</t>
  </si>
  <si>
    <t>GT:[]</t>
  </si>
  <si>
    <t>GU:[Remove Misc Interest Exp - System]</t>
  </si>
  <si>
    <t>GV:[Separation Factor]</t>
  </si>
  <si>
    <t>GW:[Excess Deferred Taxes - Separation Factor]</t>
  </si>
  <si>
    <t>GX:[Remove Misc Interest Exp - Retail]</t>
  </si>
  <si>
    <t>GY:[]</t>
  </si>
  <si>
    <t>GZ:[Total Adj to Interest - inc/(dec) int exp]</t>
  </si>
  <si>
    <t>HA:[Multiply by Tax Rate]</t>
  </si>
  <si>
    <t>HB:[Total Int Synch Tax Adj - inc/(dec) tax exp]</t>
  </si>
  <si>
    <t>HC:[end if]</t>
  </si>
  <si>
    <t>HD:[]</t>
  </si>
  <si>
    <t>HE:[RECONCILE SCHEDULE 2-2 TO INCOME STATEMENT:]</t>
  </si>
  <si>
    <t>HF:[Operating Revenue from Sch 2-2]</t>
  </si>
  <si>
    <t>HG:[Operating Revenue from Income Statement]</t>
  </si>
  <si>
    <t>HH:[Diff:]</t>
  </si>
  <si>
    <t>HI:[]</t>
  </si>
  <si>
    <t>HJ:[Fuel &amp; Interchange from Sch 2-2]</t>
  </si>
  <si>
    <t>HK:[Fuel &amp; Interchange from Income Statement]</t>
  </si>
  <si>
    <t>HN:[O&amp;M from Sch 2-2]</t>
  </si>
  <si>
    <t>HO:[O&amp;M from Income Statement]</t>
  </si>
  <si>
    <t>HR:[Depr &amp; Amort from Sch 2-2 (Includes Accretion)]</t>
  </si>
  <si>
    <t>HS:[Depr &amp; Amort from Income Statement]</t>
  </si>
  <si>
    <t>HT:[Accretion from Income Statement]</t>
  </si>
  <si>
    <t>HU:[Diff:]</t>
  </si>
  <si>
    <t>HV:[]</t>
  </si>
  <si>
    <t>HW:[Other Taxes from Sch 2-2]</t>
  </si>
  <si>
    <t>HX:[Other Taxes from Income Statement]</t>
  </si>
  <si>
    <t>IA:[Current Income Taxes from Sch 2-2]</t>
  </si>
  <si>
    <t>IB:[Current Income Taxes from Income Statement]</t>
  </si>
  <si>
    <t>IC:[Diff (Applicable to Actuals Only):]</t>
  </si>
  <si>
    <t>ID:[&lt;Current Income Tax difference due to the use of statutory tax rate&gt;]</t>
  </si>
  <si>
    <t>IE:[]</t>
  </si>
  <si>
    <t>IG:[Deferred Income Taxes from Sch 2-2]</t>
  </si>
  <si>
    <t>IH:[Deferred Income Taxes from Income Statement]</t>
  </si>
  <si>
    <t>II:[Diff (Applicable to Actuals Only):]</t>
  </si>
  <si>
    <t>IJ:[&lt;Deferred Income Tax difference due to the use of statutory tax rate&gt;]</t>
  </si>
  <si>
    <t>IK:[]</t>
  </si>
  <si>
    <t>IL:[Investment Tax Credit from Sch 2-2]</t>
  </si>
  <si>
    <t>IM:[Investment Tax Credit from Income Statement]</t>
  </si>
  <si>
    <t>IN:[Diff:]</t>
  </si>
  <si>
    <t>IP:[Total System NOI from Sch 2-2]</t>
  </si>
  <si>
    <t>IQ:[Total System NOI from Income Statement]</t>
  </si>
  <si>
    <t>IR:[Total NOI Diff]</t>
  </si>
  <si>
    <t>IT:[RECONCILE SCHEDULE 2-1 TO BALANCE SHEET]</t>
  </si>
  <si>
    <t>IU:[EPIS from Sch 2-1]</t>
  </si>
  <si>
    <t>IV:[EPIS from Balance Sheet]</t>
  </si>
  <si>
    <t>IW:[Diff:]</t>
  </si>
  <si>
    <t>IX:[]</t>
  </si>
  <si>
    <t>IY:[Accum Depn from Sch 2-1]</t>
  </si>
  <si>
    <t>IZ:[Accum Depn from Balance Sheet]</t>
  </si>
  <si>
    <t>JC:[Future Use from Sch 2-1]</t>
  </si>
  <si>
    <t>JD:[Future Use from Balance Sheet]</t>
  </si>
  <si>
    <t>JG:[CWIP from Sch 2-1]</t>
  </si>
  <si>
    <t>JH:[]</t>
  </si>
  <si>
    <t>JI:[CWIP from Balance Sheet - 107]</t>
  </si>
  <si>
    <t>JJ:[CWIP from Balance Sheet - 121.5 Non-Utility CWIP]</t>
  </si>
  <si>
    <t>JK:[CWIP from Balance Sheet - 121.6 Non-Utility CWIP]</t>
  </si>
  <si>
    <t>JL:[Total CWIP from Balance Sheet]</t>
  </si>
  <si>
    <t>JM:[]</t>
  </si>
  <si>
    <t>JN:[Diff:]</t>
  </si>
  <si>
    <t>JO:[]</t>
  </si>
  <si>
    <t>JP:[CALCULATE RESULTANT ALLOCATORS]</t>
  </si>
  <si>
    <t>JQ:[December]</t>
  </si>
  <si>
    <t>JR:[]</t>
  </si>
  <si>
    <t>JS:[O&amp;M - 12 Mo Retail Adjusted]</t>
  </si>
  <si>
    <t>JT:[O&amp;M - 12 Mo System Adjusted]</t>
  </si>
  <si>
    <t>JU:[WTD O&amp;M]</t>
  </si>
  <si>
    <t>JV:[WTD O&amp;M - same in every month]</t>
  </si>
  <si>
    <t>JW:[]</t>
  </si>
  <si>
    <t>JX:[O&amp;M - 902]</t>
  </si>
  <si>
    <t>JY:[O&amp;M - 903]</t>
  </si>
  <si>
    <t>JZ:[O&amp;M 902-903 Total]</t>
  </si>
  <si>
    <t>KA:[O&amp;M - 902 WTD %]</t>
  </si>
  <si>
    <t>KB:[O&amp;M - 903 WTD %]</t>
  </si>
  <si>
    <t>KC:[O&amp;M - 902 Allocator]</t>
  </si>
  <si>
    <t>KD:[O&amp;M - 903 Allocator]</t>
  </si>
  <si>
    <t>KE:[WTD O&amp;M Expense 902 &amp; 903]</t>
  </si>
  <si>
    <t>KF:[]</t>
  </si>
  <si>
    <t>KG:[Net Plant in Service - 13 Mo Retail Adjusted]</t>
  </si>
  <si>
    <t>KH:[Net Plant in Service - 13 Mo System Adjusted]</t>
  </si>
  <si>
    <t>KI:[WTD Net Plant in Service]</t>
  </si>
  <si>
    <t>KJ:[WTD Net Plant in Service - same in every month]</t>
  </si>
  <si>
    <t>KK:[Total Rate Base - 13 Mo Retail Adjusted]</t>
  </si>
  <si>
    <t>KL:[Total Rate Base - 13 Mo System Adjusted]</t>
  </si>
  <si>
    <t>KM:[WTD Total Rate Base]</t>
  </si>
  <si>
    <t>KN:[WTD Total Rate Base - same in every month]</t>
  </si>
  <si>
    <t>KO:[]</t>
  </si>
  <si>
    <t>KP:[]</t>
  </si>
  <si>
    <t>KQ:[]</t>
  </si>
  <si>
    <t>KR:[]</t>
  </si>
  <si>
    <t xml:space="preserve">     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</si>
</sst>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[Red]\(#,##0\);&quot; &quot;"/>
    <numFmt numFmtId="165" formatCode="#,##0.00%_);[Red]\(#,##0.00%\);&quot; &quot;"/>
    <numFmt numFmtId="166" formatCode="#,##0.000%_);[Red]\(#,##0.000%\);&quot; &quot;"/>
    <numFmt numFmtId="167" formatCode="0.\ "/>
    <numFmt numFmtId="168" formatCode="0.\ \ "/>
    <numFmt numFmtId="169" formatCode="0_);\(0\)"/>
    <numFmt numFmtId="170" formatCode="_(* #,##0_);_(* \(#,##0\);_(* &quot;-&quot;??_);_(@_)"/>
    <numFmt numFmtId="171" formatCode="0.0000_)"/>
    <numFmt numFmtId="172" formatCode="_(* #,##0.00000_);_(* \(#,##0.00000\);_(* &quot;-&quot;??_);_(@_)"/>
    <numFmt numFmtId="173" formatCode="#,##0.0000%_);[Red]\(#,##0.0000%\);&quot; 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Calibri"/>
      <family val="2"/>
    </font>
    <font>
      <b/>
      <i/>
      <u/>
      <sz val="12"/>
      <color rgb="FF000000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</font>
    <font>
      <u/>
      <sz val="10"/>
      <name val="Calibri"/>
      <family val="2"/>
      <scheme val="minor"/>
    </font>
    <font>
      <sz val="9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33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1" fillId="0" borderId="0"/>
    <xf numFmtId="0" fontId="17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4" fillId="2" borderId="4" xfId="0" applyNumberFormat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5" borderId="0" xfId="0" applyNumberFormat="1" applyFont="1" applyFill="1" applyAlignment="1">
      <alignment horizontal="left"/>
    </xf>
    <xf numFmtId="166" fontId="3" fillId="5" borderId="0" xfId="0" applyNumberFormat="1" applyFont="1" applyFill="1" applyAlignment="1">
      <alignment horizontal="left"/>
    </xf>
    <xf numFmtId="164" fontId="3" fillId="6" borderId="0" xfId="0" applyNumberFormat="1" applyFont="1" applyFill="1" applyAlignment="1">
      <alignment horizontal="left"/>
    </xf>
    <xf numFmtId="167" fontId="7" fillId="0" borderId="0" xfId="1" applyNumberFormat="1" applyFont="1"/>
    <xf numFmtId="0" fontId="7" fillId="0" borderId="0" xfId="1" applyFont="1"/>
    <xf numFmtId="0" fontId="6" fillId="0" borderId="0" xfId="1"/>
    <xf numFmtId="3" fontId="6" fillId="0" borderId="0" xfId="1" applyNumberFormat="1"/>
    <xf numFmtId="0" fontId="8" fillId="0" borderId="0" xfId="1" applyFont="1" applyAlignment="1">
      <alignment horizontal="center"/>
    </xf>
    <xf numFmtId="168" fontId="7" fillId="0" borderId="0" xfId="1" applyNumberFormat="1" applyFont="1"/>
    <xf numFmtId="0" fontId="8" fillId="0" borderId="5" xfId="1" applyFont="1" applyBorder="1"/>
    <xf numFmtId="0" fontId="7" fillId="0" borderId="5" xfId="1" applyFont="1" applyBorder="1"/>
    <xf numFmtId="0" fontId="6" fillId="0" borderId="5" xfId="1" applyBorder="1"/>
    <xf numFmtId="14" fontId="10" fillId="0" borderId="0" xfId="1" applyNumberFormat="1" applyFont="1"/>
    <xf numFmtId="168" fontId="8" fillId="0" borderId="0" xfId="1" applyNumberFormat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1" fillId="0" borderId="0" xfId="1" applyFont="1"/>
    <xf numFmtId="14" fontId="10" fillId="0" borderId="0" xfId="1" applyNumberFormat="1" applyFont="1" applyAlignment="1">
      <alignment horizontal="center"/>
    </xf>
    <xf numFmtId="0" fontId="6" fillId="0" borderId="0" xfId="2"/>
    <xf numFmtId="0" fontId="6" fillId="7" borderId="0" xfId="1" applyFill="1" applyAlignment="1">
      <alignment horizontal="centerContinuous" vertical="center"/>
    </xf>
    <xf numFmtId="0" fontId="6" fillId="0" borderId="0" xfId="1" applyAlignment="1">
      <alignment horizontal="center"/>
    </xf>
    <xf numFmtId="164" fontId="3" fillId="0" borderId="0" xfId="3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37" fontId="12" fillId="0" borderId="0" xfId="3" applyNumberFormat="1" applyFont="1"/>
    <xf numFmtId="0" fontId="13" fillId="0" borderId="0" xfId="1" applyFont="1"/>
    <xf numFmtId="0" fontId="14" fillId="0" borderId="0" xfId="1" applyFont="1" applyAlignment="1">
      <alignment horizontal="left"/>
    </xf>
    <xf numFmtId="0" fontId="14" fillId="0" borderId="0" xfId="1" applyFont="1"/>
    <xf numFmtId="0" fontId="12" fillId="0" borderId="0" xfId="3" applyFont="1"/>
    <xf numFmtId="0" fontId="13" fillId="0" borderId="0" xfId="1" applyFont="1" applyAlignment="1">
      <alignment horizontal="right"/>
    </xf>
    <xf numFmtId="0" fontId="15" fillId="0" borderId="5" xfId="1" applyFont="1" applyBorder="1"/>
    <xf numFmtId="0" fontId="16" fillId="0" borderId="5" xfId="1" applyFont="1" applyBorder="1" applyAlignment="1">
      <alignment horizontal="left"/>
    </xf>
    <xf numFmtId="0" fontId="16" fillId="0" borderId="5" xfId="1" applyFont="1" applyBorder="1"/>
    <xf numFmtId="0" fontId="6" fillId="0" borderId="5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17" fillId="0" borderId="0" xfId="4"/>
    <xf numFmtId="0" fontId="6" fillId="0" borderId="0" xfId="1" applyAlignment="1">
      <alignment horizontal="left" wrapText="1"/>
    </xf>
    <xf numFmtId="0" fontId="18" fillId="0" borderId="0" xfId="1" applyFont="1" applyAlignment="1">
      <alignment vertical="center"/>
    </xf>
    <xf numFmtId="0" fontId="6" fillId="0" borderId="0" xfId="1" applyAlignment="1">
      <alignment wrapText="1"/>
    </xf>
    <xf numFmtId="0" fontId="13" fillId="0" borderId="0" xfId="1" applyFont="1" applyAlignment="1">
      <alignment horizontal="centerContinuous" wrapText="1"/>
    </xf>
    <xf numFmtId="0" fontId="6" fillId="0" borderId="0" xfId="1" applyAlignment="1">
      <alignment horizontal="centerContinuous" wrapText="1"/>
    </xf>
    <xf numFmtId="14" fontId="18" fillId="0" borderId="0" xfId="1" applyNumberFormat="1" applyFont="1" applyAlignment="1">
      <alignment vertical="center"/>
    </xf>
    <xf numFmtId="0" fontId="19" fillId="0" borderId="0" xfId="1" applyFont="1" applyAlignment="1">
      <alignment horizontal="left"/>
    </xf>
    <xf numFmtId="0" fontId="19" fillId="0" borderId="0" xfId="1" applyFont="1"/>
    <xf numFmtId="0" fontId="13" fillId="0" borderId="0" xfId="1" applyFont="1" applyAlignment="1">
      <alignment vertical="top" wrapText="1"/>
    </xf>
    <xf numFmtId="14" fontId="20" fillId="0" borderId="0" xfId="4" applyNumberFormat="1" applyFont="1" applyAlignment="1">
      <alignment horizontal="left"/>
    </xf>
    <xf numFmtId="14" fontId="12" fillId="0" borderId="0" xfId="3" applyNumberFormat="1" applyFont="1"/>
    <xf numFmtId="0" fontId="12" fillId="0" borderId="0" xfId="3" applyFont="1" applyAlignment="1">
      <alignment horizontal="left"/>
    </xf>
    <xf numFmtId="0" fontId="13" fillId="0" borderId="0" xfId="1" applyFont="1" applyAlignment="1">
      <alignment horizontal="left" vertical="top" wrapText="1"/>
    </xf>
    <xf numFmtId="0" fontId="13" fillId="0" borderId="0" xfId="1" quotePrefix="1" applyFont="1" applyAlignment="1">
      <alignment horizontal="center" vertical="top" wrapText="1"/>
    </xf>
    <xf numFmtId="0" fontId="20" fillId="0" borderId="5" xfId="3" applyFont="1" applyBorder="1" applyAlignment="1">
      <alignment horizontal="left" vertical="center"/>
    </xf>
    <xf numFmtId="0" fontId="20" fillId="0" borderId="5" xfId="3" applyFont="1" applyBorder="1" applyAlignment="1">
      <alignment horizontal="fill" vertical="center"/>
    </xf>
    <xf numFmtId="0" fontId="13" fillId="0" borderId="5" xfId="1" applyFont="1" applyBorder="1" applyAlignment="1">
      <alignment vertical="top" wrapText="1"/>
    </xf>
    <xf numFmtId="14" fontId="18" fillId="0" borderId="5" xfId="1" applyNumberFormat="1" applyFont="1" applyBorder="1" applyAlignment="1">
      <alignment vertical="center"/>
    </xf>
    <xf numFmtId="0" fontId="20" fillId="0" borderId="0" xfId="3" applyFont="1" applyAlignment="1">
      <alignment horizontal="fill" vertical="center"/>
    </xf>
    <xf numFmtId="0" fontId="21" fillId="0" borderId="0" xfId="3" applyFont="1" applyAlignment="1">
      <alignment horizontal="fill" vertical="center"/>
    </xf>
    <xf numFmtId="0" fontId="12" fillId="0" borderId="0" xfId="3" applyFont="1" applyAlignment="1">
      <alignment vertical="center"/>
    </xf>
    <xf numFmtId="0" fontId="12" fillId="0" borderId="1" xfId="3" applyFont="1" applyBorder="1"/>
    <xf numFmtId="169" fontId="20" fillId="0" borderId="0" xfId="3" quotePrefix="1" applyNumberFormat="1" applyFont="1" applyAlignment="1">
      <alignment horizontal="center" vertical="center"/>
    </xf>
    <xf numFmtId="0" fontId="20" fillId="0" borderId="0" xfId="3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0" fillId="0" borderId="5" xfId="3" applyFont="1" applyBorder="1" applyAlignment="1">
      <alignment horizontal="center" vertical="center"/>
    </xf>
    <xf numFmtId="0" fontId="20" fillId="0" borderId="5" xfId="3" quotePrefix="1" applyFont="1" applyBorder="1" applyAlignment="1">
      <alignment horizontal="left" vertical="center"/>
    </xf>
    <xf numFmtId="0" fontId="20" fillId="0" borderId="5" xfId="3" quotePrefix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170" fontId="20" fillId="0" borderId="0" xfId="5" applyNumberFormat="1" applyFont="1" applyFill="1" applyAlignment="1">
      <alignment horizontal="center" vertical="center"/>
    </xf>
    <xf numFmtId="3" fontId="20" fillId="0" borderId="0" xfId="5" applyNumberFormat="1" applyFont="1" applyFill="1" applyBorder="1" applyAlignment="1" applyProtection="1">
      <alignment vertical="center"/>
    </xf>
    <xf numFmtId="0" fontId="20" fillId="0" borderId="0" xfId="1" applyFont="1" applyAlignme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center"/>
    </xf>
    <xf numFmtId="14" fontId="20" fillId="0" borderId="0" xfId="1" applyNumberFormat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20" fillId="0" borderId="0" xfId="1" applyNumberFormat="1" applyFont="1" applyAlignment="1">
      <alignment horizontal="center" vertical="center"/>
    </xf>
    <xf numFmtId="3" fontId="12" fillId="0" borderId="0" xfId="5" applyNumberFormat="1" applyFont="1" applyFill="1" applyBorder="1" applyAlignment="1">
      <alignment vertical="center"/>
    </xf>
    <xf numFmtId="171" fontId="20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5" xfId="3" applyFont="1" applyBorder="1" applyAlignment="1">
      <alignment horizontal="left" wrapText="1"/>
    </xf>
    <xf numFmtId="0" fontId="12" fillId="0" borderId="6" xfId="3" applyFont="1" applyBorder="1" applyAlignment="1">
      <alignment horizontal="left"/>
    </xf>
    <xf numFmtId="170" fontId="12" fillId="0" borderId="6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vertical="center"/>
    </xf>
    <xf numFmtId="3" fontId="12" fillId="0" borderId="0" xfId="3" applyNumberFormat="1" applyFont="1"/>
    <xf numFmtId="37" fontId="20" fillId="0" borderId="0" xfId="1" applyNumberFormat="1" applyFont="1" applyAlignment="1">
      <alignment vertical="center"/>
    </xf>
    <xf numFmtId="0" fontId="12" fillId="0" borderId="4" xfId="3" applyFont="1" applyBorder="1" applyAlignment="1">
      <alignment horizontal="left"/>
    </xf>
    <xf numFmtId="0" fontId="12" fillId="0" borderId="4" xfId="3" applyFont="1" applyBorder="1"/>
    <xf numFmtId="0" fontId="23" fillId="0" borderId="0" xfId="4" applyFont="1" applyAlignment="1">
      <alignment horizontal="right"/>
    </xf>
    <xf numFmtId="43" fontId="12" fillId="0" borderId="0" xfId="3" applyNumberFormat="1" applyFont="1" applyAlignment="1">
      <alignment vertical="center"/>
    </xf>
    <xf numFmtId="172" fontId="12" fillId="0" borderId="0" xfId="5" applyNumberFormat="1" applyFont="1" applyFill="1" applyBorder="1" applyAlignment="1">
      <alignment horizontal="center"/>
    </xf>
    <xf numFmtId="172" fontId="20" fillId="0" borderId="0" xfId="5" applyNumberFormat="1" applyFont="1" applyFill="1" applyAlignment="1">
      <alignment horizontal="center" vertical="center"/>
    </xf>
    <xf numFmtId="17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right"/>
    </xf>
    <xf numFmtId="164" fontId="24" fillId="0" borderId="0" xfId="3" applyNumberFormat="1" applyFont="1" applyAlignment="1">
      <alignment horizontal="left"/>
    </xf>
    <xf numFmtId="0" fontId="25" fillId="0" borderId="0" xfId="3" applyFont="1" applyAlignment="1">
      <alignment vertical="center"/>
    </xf>
    <xf numFmtId="164" fontId="26" fillId="0" borderId="0" xfId="3" applyNumberFormat="1" applyFont="1" applyAlignment="1">
      <alignment horizontal="left"/>
    </xf>
    <xf numFmtId="170" fontId="12" fillId="0" borderId="0" xfId="8" applyNumberFormat="1" applyFont="1" applyAlignment="1">
      <alignment vertical="center"/>
    </xf>
    <xf numFmtId="37" fontId="12" fillId="0" borderId="2" xfId="3" applyNumberFormat="1" applyFont="1" applyBorder="1"/>
    <xf numFmtId="170" fontId="12" fillId="0" borderId="0" xfId="8" applyNumberFormat="1" applyFont="1" applyFill="1" applyAlignment="1">
      <alignment vertical="center"/>
    </xf>
    <xf numFmtId="0" fontId="16" fillId="0" borderId="0" xfId="1" applyFont="1"/>
    <xf numFmtId="170" fontId="6" fillId="0" borderId="0" xfId="8" applyNumberFormat="1" applyFont="1"/>
    <xf numFmtId="0" fontId="6" fillId="8" borderId="0" xfId="1" applyFill="1" applyAlignment="1">
      <alignment horizontal="centerContinuous"/>
    </xf>
    <xf numFmtId="170" fontId="12" fillId="0" borderId="0" xfId="3" applyNumberFormat="1" applyFont="1" applyAlignment="1">
      <alignment vertical="center"/>
    </xf>
    <xf numFmtId="170" fontId="20" fillId="0" borderId="2" xfId="5" applyNumberFormat="1" applyFont="1" applyFill="1" applyBorder="1" applyAlignment="1">
      <alignment horizontal="center" vertical="center"/>
    </xf>
    <xf numFmtId="164" fontId="3" fillId="9" borderId="0" xfId="3" applyNumberFormat="1" applyFont="1" applyFill="1" applyAlignment="1">
      <alignment horizontal="left"/>
    </xf>
    <xf numFmtId="0" fontId="12" fillId="0" borderId="0" xfId="3" applyFont="1" applyAlignment="1">
      <alignment horizontal="left" wrapText="1"/>
    </xf>
    <xf numFmtId="0" fontId="13" fillId="0" borderId="1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</cellXfs>
  <cellStyles count="9">
    <cellStyle name="Comma" xfId="8" builtinId="3"/>
    <cellStyle name="Comma 2" xfId="5" xr:uid="{0B1D639D-D045-4A32-B9D4-427B10F725DE}"/>
    <cellStyle name="Comma 4" xfId="6" xr:uid="{2210C15A-5904-451C-AE78-28E798A90FFE}"/>
    <cellStyle name="Normal" xfId="0" builtinId="0"/>
    <cellStyle name="Normal 11" xfId="1" xr:uid="{CA02EF8F-F89C-4935-93EF-766B7164D0C4}"/>
    <cellStyle name="Normal 2 2 2 2" xfId="3" xr:uid="{82A746BC-54B6-4DAF-9C67-30B3D473216E}"/>
    <cellStyle name="Normal 2 5" xfId="7" xr:uid="{67948120-3CA6-42A1-91E2-9784DA40A240}"/>
    <cellStyle name="Normal 5" xfId="4" xr:uid="{86F5F31D-98B9-470D-AC33-30E331F9ECF1}"/>
    <cellStyle name="Normal 7 2" xfId="2" xr:uid="{C5453FA0-7DB1-48C0-B952-4FF7FAA89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24F770-9058-4B98-9A63-023EE291AF67}"/>
            </a:ext>
          </a:extLst>
        </xdr:cNvPr>
        <xdr:cNvSpPr txBox="1"/>
      </xdr:nvSpPr>
      <xdr:spPr>
        <a:xfrm>
          <a:off x="133540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F7D7E6-1EF8-4A33-9C1C-09721A76DD8C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B78B5F-D6FD-4B2B-888D-98AD02E29AC9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E7D244-5A0C-41BB-BDBE-E677E94057BF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9B3BDD-68E3-46AD-AF5D-F38097A31198}"/>
            </a:ext>
          </a:extLst>
        </xdr:cNvPr>
        <xdr:cNvSpPr txBox="1"/>
      </xdr:nvSpPr>
      <xdr:spPr>
        <a:xfrm>
          <a:off x="1335405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ECB18E-AD88-48F1-9AB2-C4335B246765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43E4BC-E67D-4387-9CCE-ECA16B3CF030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66893B-D3BA-43F3-A109-374B659E4928}"/>
            </a:ext>
          </a:extLst>
        </xdr:cNvPr>
        <xdr:cNvSpPr txBox="1"/>
      </xdr:nvSpPr>
      <xdr:spPr>
        <a:xfrm>
          <a:off x="13354050" y="78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417BFF-F18E-4DEA-B75E-C94A8F4A6635}"/>
            </a:ext>
          </a:extLst>
        </xdr:cNvPr>
        <xdr:cNvSpPr txBox="1"/>
      </xdr:nvSpPr>
      <xdr:spPr>
        <a:xfrm>
          <a:off x="133540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3DB1CC-6DAF-489E-8081-EAB0BAF2851D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AED9F7-7029-413F-BFBF-ECEF601C0A17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55D6D0-D9B2-48F4-B3D5-6F3D183BC27D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456AED-5315-4137-8990-DC77E4DD1D62}"/>
            </a:ext>
          </a:extLst>
        </xdr:cNvPr>
        <xdr:cNvSpPr txBox="1"/>
      </xdr:nvSpPr>
      <xdr:spPr>
        <a:xfrm>
          <a:off x="13354050" y="52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785163-4AB7-44DC-946C-66F78B7FDEDC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45D99D-A7AA-4FB2-B3A6-1728102D7D0D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7419B2-A6AB-4EDA-A5BB-B5C330BEACA6}"/>
            </a:ext>
          </a:extLst>
        </xdr:cNvPr>
        <xdr:cNvSpPr txBox="1"/>
      </xdr:nvSpPr>
      <xdr:spPr>
        <a:xfrm>
          <a:off x="133540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9D5FAA-C6BD-47F3-B986-34222952C31F}"/>
            </a:ext>
          </a:extLst>
        </xdr:cNvPr>
        <xdr:cNvSpPr txBox="1"/>
      </xdr:nvSpPr>
      <xdr:spPr>
        <a:xfrm>
          <a:off x="1451610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E25CFB-9FD1-4501-91A8-79C157FC345F}"/>
            </a:ext>
          </a:extLst>
        </xdr:cNvPr>
        <xdr:cNvSpPr txBox="1"/>
      </xdr:nvSpPr>
      <xdr:spPr>
        <a:xfrm>
          <a:off x="14516100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FA652E-49B1-4413-8E24-4B38E7E0E191}"/>
            </a:ext>
          </a:extLst>
        </xdr:cNvPr>
        <xdr:cNvSpPr txBox="1"/>
      </xdr:nvSpPr>
      <xdr:spPr>
        <a:xfrm>
          <a:off x="14516100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12C797-FD9B-4435-BF8B-69801261B6DA}"/>
            </a:ext>
          </a:extLst>
        </xdr:cNvPr>
        <xdr:cNvSpPr txBox="1"/>
      </xdr:nvSpPr>
      <xdr:spPr>
        <a:xfrm>
          <a:off x="14516100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0D64-5293-4F42-A5CD-8759445248D3}">
  <sheetPr>
    <pageSetUpPr fitToPage="1"/>
  </sheetPr>
  <dimension ref="A1:U80"/>
  <sheetViews>
    <sheetView tabSelected="1" topLeftCell="A3" zoomScale="85" zoomScaleNormal="85" workbookViewId="0">
      <selection activeCell="D23" sqref="D23"/>
    </sheetView>
  </sheetViews>
  <sheetFormatPr defaultColWidth="8.6640625" defaultRowHeight="13.2" x14ac:dyDescent="0.25"/>
  <cols>
    <col min="1" max="1" width="4.109375" style="24" customWidth="1"/>
    <col min="2" max="2" width="17" style="24" customWidth="1"/>
    <col min="3" max="3" width="15.109375" style="24" customWidth="1"/>
    <col min="4" max="4" width="12.109375" style="24" customWidth="1"/>
    <col min="5" max="5" width="11.33203125" style="24" bestFit="1" customWidth="1"/>
    <col min="6" max="6" width="13.109375" style="24" customWidth="1"/>
    <col min="7" max="8" width="11.109375" style="24" customWidth="1"/>
    <col min="9" max="9" width="9.44140625" style="24" customWidth="1"/>
    <col min="10" max="10" width="13.33203125" style="24" customWidth="1"/>
    <col min="11" max="11" width="10.33203125" style="24" customWidth="1"/>
    <col min="12" max="14" width="10.88671875" style="24" bestFit="1" customWidth="1"/>
    <col min="15" max="15" width="10.33203125" style="24" customWidth="1"/>
    <col min="16" max="16" width="8.6640625" style="25"/>
    <col min="17" max="17" width="8.6640625" style="24"/>
    <col min="18" max="18" width="26.6640625" style="24" bestFit="1" customWidth="1"/>
    <col min="19" max="16384" width="8.6640625" style="24"/>
  </cols>
  <sheetData>
    <row r="1" spans="1:21" ht="14.4" x14ac:dyDescent="0.3">
      <c r="A1" s="22" t="s">
        <v>0</v>
      </c>
      <c r="B1" s="23"/>
      <c r="C1" s="23"/>
      <c r="D1" s="23"/>
      <c r="E1" s="23"/>
      <c r="F1" s="23" t="str" cm="1">
        <f t="array" aca="1" ref="F1" ca="1">CELL("filename",A1)</f>
        <v>K:\REGULATORY MATTERS 2009 FORWARD\20240025-Petition for Rate Case Increase\Discovery\OPC POD 1 (1-26)\Attachments\Q7\MFR B\[B- 1  Adjusted Rate Base.xlsx]Tie Points &amp; Inputs</v>
      </c>
      <c r="G1" s="23"/>
      <c r="I1" s="23"/>
      <c r="J1" s="23"/>
    </row>
    <row r="2" spans="1:21" ht="14.4" x14ac:dyDescent="0.3">
      <c r="A2" s="22"/>
      <c r="B2" s="23"/>
      <c r="C2" s="23"/>
      <c r="D2" s="23"/>
      <c r="E2" s="23"/>
      <c r="F2" s="23"/>
      <c r="G2" s="23"/>
      <c r="H2" s="23"/>
      <c r="I2" s="23"/>
      <c r="J2" s="23"/>
    </row>
    <row r="3" spans="1:21" ht="14.4" x14ac:dyDescent="0.3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21" ht="14.4" x14ac:dyDescent="0.3">
      <c r="A4" s="22"/>
      <c r="B4" s="26" t="s">
        <v>2</v>
      </c>
      <c r="C4" s="26"/>
      <c r="D4" s="26"/>
      <c r="E4" s="26"/>
      <c r="F4" s="27" t="s">
        <v>3</v>
      </c>
      <c r="G4" s="23"/>
      <c r="H4" s="23"/>
      <c r="I4" s="23"/>
      <c r="J4" s="23"/>
    </row>
    <row r="5" spans="1:21" ht="14.4" x14ac:dyDescent="0.3">
      <c r="A5" s="22"/>
      <c r="B5" s="23"/>
      <c r="C5" s="23"/>
      <c r="D5" s="23"/>
      <c r="E5" s="23"/>
      <c r="F5" s="23"/>
      <c r="G5" s="23"/>
      <c r="H5" s="23"/>
      <c r="I5" s="23"/>
      <c r="J5" s="23"/>
    </row>
    <row r="6" spans="1:21" ht="14.4" x14ac:dyDescent="0.3">
      <c r="A6" s="22"/>
      <c r="B6" s="28" t="s">
        <v>4</v>
      </c>
      <c r="C6" s="29"/>
      <c r="D6" s="29"/>
      <c r="E6" s="29"/>
      <c r="F6" s="29"/>
      <c r="G6" s="29"/>
      <c r="H6" s="29"/>
      <c r="I6" s="29"/>
      <c r="J6" s="29"/>
      <c r="K6" s="30"/>
      <c r="L6" s="30"/>
      <c r="M6" s="30"/>
    </row>
    <row r="7" spans="1:21" ht="14.4" x14ac:dyDescent="0.3">
      <c r="A7" s="22">
        <v>1</v>
      </c>
      <c r="B7" s="31" t="s">
        <v>5</v>
      </c>
      <c r="C7" s="31"/>
      <c r="D7" s="31"/>
      <c r="E7" s="31"/>
      <c r="F7" s="23"/>
      <c r="G7" s="23"/>
      <c r="H7" s="23"/>
      <c r="I7" s="23"/>
      <c r="J7" s="23"/>
    </row>
    <row r="8" spans="1:21" ht="14.4" x14ac:dyDescent="0.3">
      <c r="A8" s="22"/>
      <c r="B8" s="23"/>
      <c r="C8" s="23"/>
      <c r="D8" s="23"/>
      <c r="E8" s="23"/>
      <c r="F8" s="23"/>
      <c r="G8" s="23"/>
      <c r="H8" s="23"/>
      <c r="I8" s="23"/>
      <c r="J8" s="23"/>
    </row>
    <row r="9" spans="1:21" ht="14.4" x14ac:dyDescent="0.3">
      <c r="A9" s="22">
        <f>+A7+1</f>
        <v>2</v>
      </c>
      <c r="B9" s="32" t="s">
        <v>6</v>
      </c>
      <c r="C9" s="32"/>
      <c r="D9" s="27"/>
      <c r="E9" s="27"/>
      <c r="F9" s="23"/>
      <c r="G9" s="23"/>
      <c r="H9" s="23"/>
      <c r="I9" s="33"/>
      <c r="J9" s="23"/>
    </row>
    <row r="10" spans="1:21" ht="14.4" x14ac:dyDescent="0.3">
      <c r="A10" s="22"/>
      <c r="B10" s="34" t="s">
        <v>7</v>
      </c>
      <c r="C10" s="34"/>
      <c r="D10" s="35"/>
      <c r="E10" s="35"/>
      <c r="F10" s="33" t="s">
        <v>8</v>
      </c>
      <c r="G10" s="36">
        <v>2027</v>
      </c>
      <c r="H10" s="37">
        <v>46752</v>
      </c>
      <c r="I10" s="23" t="str">
        <f>_xlfn.CONCAT(M10,G10)</f>
        <v>Year 2027</v>
      </c>
      <c r="J10" s="23" t="str">
        <f>_xlfn.CONCAT(K10,G10)</f>
        <v>Test Year 2027</v>
      </c>
      <c r="K10" s="24" t="s">
        <v>9</v>
      </c>
      <c r="M10" s="24" t="s">
        <v>10</v>
      </c>
    </row>
    <row r="11" spans="1:21" ht="14.4" x14ac:dyDescent="0.3">
      <c r="A11" s="22"/>
      <c r="B11" s="34" t="s">
        <v>11</v>
      </c>
      <c r="C11" s="34"/>
      <c r="D11" s="35"/>
      <c r="E11" s="35"/>
      <c r="F11" s="33" t="s">
        <v>12</v>
      </c>
      <c r="G11" s="23">
        <f>+G10-1</f>
        <v>2026</v>
      </c>
      <c r="H11" s="37">
        <v>46387</v>
      </c>
      <c r="I11" s="23" t="str">
        <f t="shared" ref="I11:I14" si="0">_xlfn.CONCAT(M11,G11)</f>
        <v>Year 2026</v>
      </c>
      <c r="J11" s="23" t="str">
        <f t="shared" ref="J11:J13" si="1">_xlfn.CONCAT(K11,G11)</f>
        <v>Test Year 2026</v>
      </c>
      <c r="K11" s="24" t="s">
        <v>9</v>
      </c>
      <c r="M11" s="24" t="s">
        <v>10</v>
      </c>
    </row>
    <row r="12" spans="1:21" ht="14.4" x14ac:dyDescent="0.3">
      <c r="A12" s="22"/>
      <c r="B12" s="34" t="s">
        <v>13</v>
      </c>
      <c r="C12" s="34"/>
      <c r="D12" s="35"/>
      <c r="E12" s="35"/>
      <c r="F12" s="33" t="s">
        <v>14</v>
      </c>
      <c r="G12" s="23">
        <f t="shared" ref="G12:G14" si="2">+G11-1</f>
        <v>2025</v>
      </c>
      <c r="H12" s="37">
        <v>46022</v>
      </c>
      <c r="I12" s="23" t="str">
        <f t="shared" si="0"/>
        <v>Year 2025</v>
      </c>
      <c r="J12" s="23" t="str">
        <f t="shared" si="1"/>
        <v>Test Year 2025</v>
      </c>
      <c r="K12" s="24" t="s">
        <v>9</v>
      </c>
      <c r="M12" s="24" t="s">
        <v>10</v>
      </c>
    </row>
    <row r="13" spans="1:21" ht="14.4" x14ac:dyDescent="0.3">
      <c r="A13" s="22"/>
      <c r="B13" s="34" t="s">
        <v>15</v>
      </c>
      <c r="C13" s="34"/>
      <c r="D13" s="34"/>
      <c r="E13" s="34"/>
      <c r="F13" s="33" t="s">
        <v>16</v>
      </c>
      <c r="G13" s="23">
        <f t="shared" si="2"/>
        <v>2024</v>
      </c>
      <c r="H13" s="37">
        <v>45657</v>
      </c>
      <c r="I13" s="23" t="str">
        <f t="shared" si="0"/>
        <v>Year 2024</v>
      </c>
      <c r="J13" s="23" t="str">
        <f t="shared" si="1"/>
        <v>Prior Year 2024</v>
      </c>
      <c r="K13" s="24" t="s">
        <v>17</v>
      </c>
      <c r="M13" s="24" t="s">
        <v>10</v>
      </c>
    </row>
    <row r="14" spans="1:21" ht="14.4" x14ac:dyDescent="0.3">
      <c r="A14" s="22"/>
      <c r="B14" s="34" t="s">
        <v>18</v>
      </c>
      <c r="C14" s="34"/>
      <c r="D14" s="34"/>
      <c r="E14" s="34"/>
      <c r="F14" s="33" t="s">
        <v>19</v>
      </c>
      <c r="G14" s="23">
        <f t="shared" si="2"/>
        <v>2023</v>
      </c>
      <c r="H14" s="37">
        <v>45291</v>
      </c>
      <c r="I14" s="23" t="str">
        <f t="shared" si="0"/>
        <v>Year 2023</v>
      </c>
      <c r="J14" s="23"/>
      <c r="K14" s="23"/>
      <c r="L14" s="23"/>
      <c r="M14" s="24" t="s">
        <v>10</v>
      </c>
    </row>
    <row r="15" spans="1:21" ht="14.4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U15" s="38"/>
    </row>
    <row r="16" spans="1:21" x14ac:dyDescent="0.25">
      <c r="U16" s="38"/>
    </row>
    <row r="17" spans="1:20" ht="14.4" x14ac:dyDescent="0.3">
      <c r="A17" s="22">
        <f>+A9+1</f>
        <v>3</v>
      </c>
      <c r="B17" s="31" t="s">
        <v>20</v>
      </c>
      <c r="C17" s="31"/>
      <c r="D17" s="31"/>
      <c r="E17" s="31"/>
    </row>
    <row r="18" spans="1:20" ht="14.4" x14ac:dyDescent="0.3">
      <c r="A18" s="22"/>
      <c r="B18" s="31"/>
      <c r="C18" s="31"/>
      <c r="D18" s="31"/>
      <c r="E18" s="31"/>
    </row>
    <row r="19" spans="1:20" ht="14.4" x14ac:dyDescent="0.3">
      <c r="C19" s="31"/>
    </row>
    <row r="20" spans="1:20" ht="14.4" x14ac:dyDescent="0.3">
      <c r="B20" s="24" t="s">
        <v>21</v>
      </c>
      <c r="C20" s="31"/>
      <c r="D20" s="39" t="s">
        <v>22</v>
      </c>
      <c r="E20" s="39"/>
      <c r="F20" s="39"/>
      <c r="G20" s="39"/>
      <c r="H20" s="39"/>
      <c r="P20" s="24"/>
    </row>
    <row r="21" spans="1:20" ht="14.4" x14ac:dyDescent="0.3">
      <c r="C21" s="31"/>
      <c r="D21" s="40" t="str">
        <f>+I14</f>
        <v>Year 2023</v>
      </c>
      <c r="E21" s="40" t="str">
        <f>+I13</f>
        <v>Year 2024</v>
      </c>
      <c r="F21" s="40" t="str">
        <f>+I12</f>
        <v>Year 2025</v>
      </c>
      <c r="G21" s="40" t="str">
        <f>+I11</f>
        <v>Year 2026</v>
      </c>
      <c r="H21" s="24" t="str">
        <f>+I10</f>
        <v>Year 2027</v>
      </c>
      <c r="P21" s="24"/>
    </row>
    <row r="22" spans="1:20" s="25" customFormat="1" ht="14.4" x14ac:dyDescent="0.3">
      <c r="B22" s="126" t="s">
        <v>23</v>
      </c>
      <c r="C22" s="31"/>
      <c r="D22" s="24"/>
      <c r="E22" s="24"/>
      <c r="F22" s="22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s="25" customFormat="1" ht="14.4" x14ac:dyDescent="0.3">
      <c r="A23" s="22"/>
      <c r="B23" s="24" t="s">
        <v>24</v>
      </c>
      <c r="C23" s="31"/>
      <c r="D23" s="43">
        <f>+'Historical Year'!L19</f>
        <v>22703756.00330225</v>
      </c>
      <c r="E23" s="43">
        <f>+'Prior Year'!L19</f>
        <v>23513476.027986344</v>
      </c>
      <c r="F23" s="43">
        <f>+'Test Year 1'!L19</f>
        <v>24917406.205938414</v>
      </c>
      <c r="G23" s="43">
        <f>+'Test Year 2'!L19</f>
        <v>26653104.417365775</v>
      </c>
      <c r="H23" s="43">
        <f>+'Test Year 3'!L19</f>
        <v>28237463.068026844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s="25" customFormat="1" ht="14.4" x14ac:dyDescent="0.3">
      <c r="A24" s="22"/>
      <c r="B24" s="24" t="s">
        <v>25</v>
      </c>
      <c r="C24" s="31"/>
      <c r="D24" s="43">
        <f>VLOOKUP($B22,'HIST REG FL Summary - 2 System '!$A:$N,MATCH(D21,'HIST REG FL Summary - 2 System '!$2:$2,0),FALSE)/1000</f>
        <v>22703756.003302298</v>
      </c>
      <c r="E24" s="43">
        <f>VLOOKUP($B22,'REG FL  Summary - 2 System Per '!$A:$AA,MATCH(E21,'REG FL  Summary - 2 System Per '!$2:$2,0),FALSE)/1000</f>
        <v>23513476.027986303</v>
      </c>
      <c r="F24" s="43">
        <f>VLOOKUP($B22,'REG FL  Summary - 2 System Per '!$A:$AA,MATCH(F21,'REG FL  Summary - 2 System Per '!$2:$2,0),FALSE)/1000</f>
        <v>24917406.205938499</v>
      </c>
      <c r="G24" s="43">
        <f>VLOOKUP($B22,'REG FL  Summary - 2 System Per '!$A:$BA,MATCH(G21,'REG FL  Summary - 2 System Per '!$2:$2,0),FALSE)/1000</f>
        <v>26653104.417365801</v>
      </c>
      <c r="H24" s="43">
        <f>VLOOKUP($B22,'REG FL  Summary - 2 System Per '!$A:$BA,MATCH(H21,'REG FL  Summary - 2 System Per '!$2:$2,0),FALSE)/1000</f>
        <v>28237463.0680268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s="25" customFormat="1" ht="14.4" x14ac:dyDescent="0.3">
      <c r="A25" s="22"/>
      <c r="C25" s="31"/>
      <c r="D25" s="43">
        <f>+D23-D24</f>
        <v>-4.8428773880004883E-8</v>
      </c>
      <c r="E25" s="43">
        <f t="shared" ref="E25:H25" si="3">+E23-E24</f>
        <v>4.0978193283081055E-8</v>
      </c>
      <c r="F25" s="43">
        <f t="shared" si="3"/>
        <v>-8.5681676864624023E-8</v>
      </c>
      <c r="G25" s="43">
        <f t="shared" si="3"/>
        <v>0</v>
      </c>
      <c r="H25" s="43">
        <f t="shared" si="3"/>
        <v>4.4703483581542969E-8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s="25" customFormat="1" ht="14.4" x14ac:dyDescent="0.3">
      <c r="A26" s="22"/>
      <c r="B26" s="42"/>
      <c r="C26" s="31"/>
      <c r="D26" s="42"/>
      <c r="E26" s="4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4"/>
      <c r="R26" s="24"/>
      <c r="S26" s="24"/>
      <c r="T26" s="24"/>
    </row>
    <row r="27" spans="1:20" s="25" customFormat="1" ht="14.4" x14ac:dyDescent="0.3">
      <c r="A27" s="22"/>
      <c r="B27" s="22"/>
      <c r="C27" s="3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4"/>
      <c r="R27" s="24"/>
      <c r="S27" s="24"/>
      <c r="T27" s="24"/>
    </row>
    <row r="28" spans="1:20" s="25" customFormat="1" ht="14.4" x14ac:dyDescent="0.3">
      <c r="A28" s="22"/>
      <c r="B28" s="24" t="s">
        <v>21</v>
      </c>
      <c r="C28" s="31"/>
      <c r="D28" s="39" t="s">
        <v>26</v>
      </c>
      <c r="E28" s="39"/>
      <c r="F28" s="39"/>
      <c r="G28" s="39"/>
      <c r="H28" s="39"/>
      <c r="I28" s="22"/>
      <c r="J28" s="22"/>
      <c r="K28" s="22"/>
      <c r="L28" s="22"/>
      <c r="M28" s="22"/>
      <c r="N28" s="22"/>
      <c r="O28" s="22"/>
      <c r="Q28" s="24"/>
      <c r="R28" s="24"/>
      <c r="S28" s="24"/>
      <c r="T28" s="24"/>
    </row>
    <row r="29" spans="1:20" s="25" customFormat="1" ht="14.4" x14ac:dyDescent="0.3">
      <c r="A29" s="22"/>
      <c r="B29" s="24"/>
      <c r="C29" s="31"/>
      <c r="D29" s="40" t="str">
        <f>+D21</f>
        <v>Year 2023</v>
      </c>
      <c r="E29" s="40" t="str">
        <f t="shared" ref="E29:H29" si="4">+E21</f>
        <v>Year 2024</v>
      </c>
      <c r="F29" s="40" t="str">
        <f t="shared" si="4"/>
        <v>Year 2025</v>
      </c>
      <c r="G29" s="40" t="str">
        <f t="shared" si="4"/>
        <v>Year 2026</v>
      </c>
      <c r="H29" s="40" t="str">
        <f t="shared" si="4"/>
        <v>Year 2027</v>
      </c>
      <c r="I29" s="22"/>
      <c r="J29" s="22"/>
      <c r="K29" s="22"/>
      <c r="L29" s="22"/>
      <c r="M29" s="22"/>
      <c r="N29" s="22"/>
      <c r="O29" s="22"/>
      <c r="Q29" s="24"/>
      <c r="R29" s="24"/>
      <c r="S29" s="24"/>
      <c r="T29" s="24"/>
    </row>
    <row r="30" spans="1:20" s="25" customFormat="1" ht="14.4" x14ac:dyDescent="0.3">
      <c r="A30" s="22"/>
      <c r="B30" s="126" t="s">
        <v>23</v>
      </c>
      <c r="C30" s="31"/>
      <c r="D30" s="24"/>
      <c r="E30" s="24"/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4"/>
      <c r="R30" s="24"/>
      <c r="S30" s="24"/>
      <c r="T30" s="24"/>
    </row>
    <row r="31" spans="1:20" s="25" customFormat="1" ht="14.4" x14ac:dyDescent="0.3">
      <c r="A31" s="22"/>
      <c r="B31" s="24" t="s">
        <v>24</v>
      </c>
      <c r="C31" s="31"/>
      <c r="D31" s="43">
        <f>+'Historical Year'!L19</f>
        <v>22703756.00330225</v>
      </c>
      <c r="E31" s="43">
        <f>+'Prior Year'!L21</f>
        <v>21651576.459630392</v>
      </c>
      <c r="F31" s="43">
        <f>+'Test Year 1'!L21</f>
        <v>22974331.822514962</v>
      </c>
      <c r="G31" s="43">
        <f>+'Test Year 2'!L21</f>
        <v>24563970.326157834</v>
      </c>
      <c r="H31" s="43">
        <f>+'Test Year 3'!L21</f>
        <v>26013289.370584261</v>
      </c>
      <c r="I31" s="22"/>
      <c r="J31" s="22"/>
      <c r="K31" s="22"/>
      <c r="L31" s="22"/>
      <c r="M31" s="22"/>
      <c r="N31" s="22"/>
      <c r="O31" s="22"/>
      <c r="Q31" s="24"/>
      <c r="R31" s="24"/>
      <c r="S31" s="24"/>
      <c r="T31" s="24"/>
    </row>
    <row r="32" spans="1:20" s="25" customFormat="1" ht="14.4" x14ac:dyDescent="0.3">
      <c r="A32" s="22"/>
      <c r="B32" s="24" t="s">
        <v>25</v>
      </c>
      <c r="C32" s="31"/>
      <c r="D32" s="43">
        <f>VLOOKUP($B30,'HIST REG FL Summary - 2 System '!$A:$N,MATCH(D29,'HIST REG FL Summary - 2 System '!$2:$2,0),FALSE)/1000</f>
        <v>22703756.003302298</v>
      </c>
      <c r="E32" s="43">
        <f>VLOOKUP($B30,'REG FL  Summary - 9 Retail Per '!$A:$AA,MATCH(E29,'REG FL  Summary - 9 Retail Per '!$2:$2,0),FALSE)/1000</f>
        <v>21651576.4596304</v>
      </c>
      <c r="F32" s="43">
        <f>VLOOKUP($B30,'REG FL  Summary - 9 Retail Per '!$A:$AA,MATCH(F29,'REG FL  Summary - 9 Retail Per '!$2:$2,0),FALSE)/1000</f>
        <v>22974331.822514899</v>
      </c>
      <c r="G32" s="43">
        <f>VLOOKUP($B30,'REG FL  Summary - 9 Retail Per '!$A:$BA,MATCH(G29,'REG FL  Summary - 9 Retail Per '!$2:$2,0),FALSE)/1000</f>
        <v>24563970.326157797</v>
      </c>
      <c r="H32" s="43">
        <f>VLOOKUP($B30,'REG FL  Summary - 9 Retail Per '!$A:$BA,MATCH(H29,'REG FL  Summary - 9 Retail Per '!$2:$2,0),FALSE)/1000</f>
        <v>26013289.370584302</v>
      </c>
      <c r="I32" s="22"/>
      <c r="J32" s="22"/>
      <c r="K32" s="22"/>
      <c r="L32" s="22"/>
      <c r="M32" s="22"/>
      <c r="N32" s="22"/>
      <c r="O32" s="22"/>
      <c r="Q32" s="24"/>
      <c r="R32" s="24"/>
      <c r="S32" s="24"/>
      <c r="T32" s="24"/>
    </row>
    <row r="33" spans="1:20" s="25" customFormat="1" ht="14.4" x14ac:dyDescent="0.3">
      <c r="A33" s="22"/>
      <c r="C33" s="31"/>
      <c r="D33" s="43">
        <f>+D31-D32</f>
        <v>-4.8428773880004883E-8</v>
      </c>
      <c r="E33" s="43">
        <f t="shared" ref="E33:G33" si="5">+E31-E32</f>
        <v>0</v>
      </c>
      <c r="F33" s="43">
        <f t="shared" si="5"/>
        <v>6.3329935073852539E-8</v>
      </c>
      <c r="G33" s="43">
        <f t="shared" si="5"/>
        <v>3.7252902984619141E-8</v>
      </c>
      <c r="H33" s="43">
        <f>+H31-H32</f>
        <v>-4.0978193283081055E-8</v>
      </c>
      <c r="I33" s="22"/>
      <c r="J33" s="22"/>
      <c r="K33" s="22"/>
      <c r="L33" s="22"/>
      <c r="M33" s="22"/>
      <c r="N33" s="22"/>
      <c r="O33" s="22"/>
      <c r="Q33" s="24"/>
      <c r="R33" s="24"/>
      <c r="S33" s="24"/>
      <c r="T33" s="24"/>
    </row>
    <row r="34" spans="1:20" s="25" customFormat="1" ht="14.4" x14ac:dyDescent="0.3">
      <c r="A34" s="22"/>
      <c r="B34" s="22"/>
      <c r="C34" s="3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4"/>
      <c r="R34" s="24"/>
      <c r="S34" s="24"/>
      <c r="T34" s="24"/>
    </row>
    <row r="35" spans="1:20" s="25" customFormat="1" ht="14.4" x14ac:dyDescent="0.3">
      <c r="A35" s="22"/>
      <c r="B35" s="24" t="s">
        <v>21</v>
      </c>
      <c r="C35" s="31"/>
      <c r="D35" s="39" t="s">
        <v>27</v>
      </c>
      <c r="E35" s="39"/>
      <c r="F35" s="39"/>
      <c r="G35" s="39"/>
      <c r="H35" s="39"/>
      <c r="I35" s="22"/>
      <c r="J35" s="22"/>
      <c r="K35" s="22"/>
      <c r="L35" s="22"/>
      <c r="M35" s="22"/>
      <c r="N35" s="22"/>
      <c r="O35" s="22"/>
      <c r="Q35" s="24"/>
      <c r="R35" s="24"/>
      <c r="S35" s="24"/>
      <c r="T35" s="24"/>
    </row>
    <row r="36" spans="1:20" s="25" customFormat="1" ht="14.4" x14ac:dyDescent="0.3">
      <c r="A36" s="22"/>
      <c r="B36" s="24"/>
      <c r="C36" s="31"/>
      <c r="D36" s="40" t="str">
        <f t="shared" ref="D36:H36" si="6">+D29</f>
        <v>Year 2023</v>
      </c>
      <c r="E36" s="40" t="str">
        <f t="shared" si="6"/>
        <v>Year 2024</v>
      </c>
      <c r="F36" s="40" t="str">
        <f t="shared" si="6"/>
        <v>Year 2025</v>
      </c>
      <c r="G36" s="40" t="str">
        <f t="shared" si="6"/>
        <v>Year 2026</v>
      </c>
      <c r="H36" s="40" t="str">
        <f t="shared" si="6"/>
        <v>Year 2027</v>
      </c>
      <c r="I36" s="22"/>
      <c r="J36" s="22"/>
      <c r="K36" s="22"/>
      <c r="L36" s="22"/>
      <c r="M36" s="22"/>
      <c r="N36" s="22"/>
      <c r="O36" s="22"/>
      <c r="Q36" s="24"/>
      <c r="R36" s="24"/>
      <c r="S36" s="24"/>
      <c r="T36" s="24"/>
    </row>
    <row r="37" spans="1:20" s="25" customFormat="1" ht="14.4" x14ac:dyDescent="0.3">
      <c r="A37" s="22"/>
      <c r="B37" s="126" t="s">
        <v>23</v>
      </c>
      <c r="C37" s="31"/>
      <c r="D37" s="24"/>
      <c r="E37" s="24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4"/>
      <c r="R37" s="24"/>
      <c r="S37" s="24"/>
      <c r="T37" s="24"/>
    </row>
    <row r="38" spans="1:20" s="25" customFormat="1" ht="14.4" x14ac:dyDescent="0.3">
      <c r="A38" s="22"/>
      <c r="B38" s="24" t="s">
        <v>24</v>
      </c>
      <c r="C38" s="31"/>
      <c r="D38" s="43">
        <f>+'Historical Year'!L48</f>
        <v>-2766946.1982545592</v>
      </c>
      <c r="E38" s="43">
        <f>+'Prior Year'!L48</f>
        <v>-2375059.9927462987</v>
      </c>
      <c r="F38" s="43">
        <f>+'Test Year 1'!L48</f>
        <v>-2440060.9399254695</v>
      </c>
      <c r="G38" s="43">
        <f>+'Test Year 2'!L48</f>
        <v>-3134974.9802605878</v>
      </c>
      <c r="H38" s="43">
        <f>+'Test Year 3'!L48</f>
        <v>-3815132.5188538493</v>
      </c>
      <c r="I38" s="22"/>
      <c r="J38" s="22"/>
      <c r="K38" s="22"/>
      <c r="L38" s="22"/>
      <c r="M38" s="22"/>
      <c r="N38" s="22"/>
      <c r="O38" s="22"/>
      <c r="Q38" s="24"/>
      <c r="R38" s="24"/>
      <c r="S38" s="24"/>
      <c r="T38" s="24"/>
    </row>
    <row r="39" spans="1:20" s="25" customFormat="1" ht="14.4" x14ac:dyDescent="0.3">
      <c r="A39" s="22"/>
      <c r="B39" s="24" t="s">
        <v>28</v>
      </c>
      <c r="C39" s="31"/>
      <c r="D39" s="43">
        <v>-2766946.1982545601</v>
      </c>
      <c r="E39" s="43">
        <v>-2375059.9927462987</v>
      </c>
      <c r="F39" s="43">
        <v>-2440060.9399254695</v>
      </c>
      <c r="G39" s="43">
        <v>-3134974.9802605873</v>
      </c>
      <c r="H39" s="43">
        <v>-3815132.5188538483</v>
      </c>
      <c r="I39" s="22"/>
      <c r="J39" s="22"/>
      <c r="K39" s="22"/>
      <c r="L39" s="22"/>
      <c r="M39" s="22"/>
      <c r="N39" s="22"/>
      <c r="O39" s="22"/>
      <c r="Q39" s="24"/>
      <c r="R39" s="24"/>
      <c r="S39" s="24"/>
      <c r="T39" s="24"/>
    </row>
    <row r="40" spans="1:20" s="25" customFormat="1" ht="14.4" x14ac:dyDescent="0.3">
      <c r="A40" s="22"/>
      <c r="C40" s="31"/>
      <c r="D40" s="43">
        <f>+D38-D39</f>
        <v>0</v>
      </c>
      <c r="E40" s="43">
        <f t="shared" ref="E40:G40" si="7">+E38-E39</f>
        <v>0</v>
      </c>
      <c r="F40" s="43">
        <f t="shared" si="7"/>
        <v>0</v>
      </c>
      <c r="G40" s="43">
        <f t="shared" si="7"/>
        <v>0</v>
      </c>
      <c r="H40" s="43">
        <f>+H38-H39</f>
        <v>0</v>
      </c>
      <c r="I40" s="22"/>
      <c r="J40" s="22"/>
      <c r="K40" s="22"/>
      <c r="L40" s="22"/>
      <c r="M40" s="22"/>
      <c r="N40" s="22"/>
      <c r="O40" s="22"/>
      <c r="Q40" s="24"/>
      <c r="R40" s="24"/>
      <c r="S40" s="24"/>
      <c r="T40" s="24"/>
    </row>
    <row r="41" spans="1:20" s="25" customFormat="1" ht="14.4" x14ac:dyDescent="0.3">
      <c r="A41" s="22"/>
      <c r="C41" s="31"/>
      <c r="D41" s="43"/>
      <c r="E41" s="43"/>
      <c r="F41" s="43"/>
      <c r="G41" s="43"/>
      <c r="H41" s="43"/>
      <c r="I41" s="22"/>
      <c r="J41" s="22"/>
      <c r="K41" s="22"/>
      <c r="L41" s="22"/>
      <c r="M41" s="22"/>
      <c r="N41" s="22"/>
      <c r="O41" s="22"/>
      <c r="Q41" s="24"/>
      <c r="R41" s="24"/>
      <c r="S41" s="24"/>
      <c r="T41" s="24"/>
    </row>
    <row r="42" spans="1:20" ht="14.4" x14ac:dyDescent="0.3">
      <c r="C42" s="31"/>
    </row>
    <row r="43" spans="1:20" ht="14.4" x14ac:dyDescent="0.3">
      <c r="B43" s="24" t="s">
        <v>21</v>
      </c>
      <c r="C43" s="31"/>
      <c r="D43" s="39" t="s">
        <v>29</v>
      </c>
      <c r="E43" s="39"/>
      <c r="F43" s="39"/>
      <c r="G43" s="39"/>
      <c r="H43" s="39"/>
    </row>
    <row r="44" spans="1:20" ht="14.4" x14ac:dyDescent="0.3">
      <c r="C44" s="31"/>
      <c r="D44" s="40" t="str">
        <f t="shared" ref="D44:H44" si="8">+D21</f>
        <v>Year 2023</v>
      </c>
      <c r="E44" s="40" t="str">
        <f t="shared" si="8"/>
        <v>Year 2024</v>
      </c>
      <c r="F44" s="40" t="str">
        <f t="shared" si="8"/>
        <v>Year 2025</v>
      </c>
      <c r="G44" s="40" t="str">
        <f t="shared" si="8"/>
        <v>Year 2026</v>
      </c>
      <c r="H44" s="40" t="str">
        <f t="shared" si="8"/>
        <v>Year 2027</v>
      </c>
    </row>
    <row r="45" spans="1:20" ht="14.4" x14ac:dyDescent="0.3">
      <c r="B45" s="126" t="s">
        <v>23</v>
      </c>
      <c r="C45" s="31"/>
      <c r="F45" s="22"/>
      <c r="G45" s="22"/>
      <c r="H45" s="22"/>
    </row>
    <row r="46" spans="1:20" ht="14.4" x14ac:dyDescent="0.3">
      <c r="B46" s="24" t="s">
        <v>24</v>
      </c>
      <c r="C46" s="31"/>
      <c r="D46" s="43">
        <f>+'Historical Year'!L49</f>
        <v>18234212.941746019</v>
      </c>
      <c r="E46" s="43">
        <f>+'Prior Year'!L49</f>
        <v>19276516.466884095</v>
      </c>
      <c r="F46" s="43">
        <f>+'Test Year 1'!L49</f>
        <v>20534270.882589493</v>
      </c>
      <c r="G46" s="43">
        <f>+'Test Year 2'!L49</f>
        <v>21428995.345897246</v>
      </c>
      <c r="H46" s="43">
        <f>+'Test Year 3'!L49</f>
        <v>22198156.85173041</v>
      </c>
    </row>
    <row r="47" spans="1:20" ht="14.4" x14ac:dyDescent="0.3">
      <c r="B47" s="24" t="s">
        <v>25</v>
      </c>
      <c r="C47" s="31"/>
      <c r="D47" s="43">
        <f>VLOOKUP($B45,'HIST REG FL Summary - 13 RetaiL'!$A:$N,MATCH(D44,'HIST REG FL Summary - 13 RetaiL'!$2:$2,0),FALSE)/1000</f>
        <v>18234212.938053701</v>
      </c>
      <c r="E47" s="43">
        <f>VLOOKUP($B45,'REG FL  Summary - 13 Retail Adj'!$A:$AA,MATCH(E44,'REG FL  Summary - 13 Retail Adj'!$2:$2,0),FALSE)/1000</f>
        <v>19276516.462884102</v>
      </c>
      <c r="F47" s="43">
        <f>VLOOKUP($B45,'REG FL  Summary - 13 Retail Adj'!$A:$AA,MATCH(F44,'REG FL  Summary - 13 Retail Adj'!$2:$2,0),FALSE)/1000</f>
        <v>20534270.8785895</v>
      </c>
      <c r="G47" s="43">
        <f>VLOOKUP($B45,'REG FL  Summary - 13 Retail Adj'!$A:$BA,MATCH(G44,'REG FL  Summary - 13 Retail Adj'!$2:$2,0),FALSE)/1000</f>
        <v>21428995.341897201</v>
      </c>
      <c r="H47" s="43">
        <f>VLOOKUP($B45,'REG FL  Summary - 13 Retail Adj'!$A:$BA,MATCH(H44,'REG FL  Summary - 13 Retail Adj'!$2:$2,0),FALSE)/1000</f>
        <v>22198156.847730402</v>
      </c>
    </row>
    <row r="48" spans="1:20" ht="14.4" x14ac:dyDescent="0.3">
      <c r="B48" s="25"/>
      <c r="C48" s="31"/>
      <c r="D48" s="43">
        <f>+D46-D47</f>
        <v>3.6923177540302277E-3</v>
      </c>
      <c r="E48" s="43">
        <f t="shared" ref="E48:G48" si="9">+E46-E47</f>
        <v>3.9999932050704956E-3</v>
      </c>
      <c r="F48" s="43">
        <f t="shared" si="9"/>
        <v>3.9999932050704956E-3</v>
      </c>
      <c r="G48" s="43">
        <f t="shared" si="9"/>
        <v>4.0000453591346741E-3</v>
      </c>
      <c r="H48" s="43">
        <f>+H46-H47</f>
        <v>4.0000081062316895E-3</v>
      </c>
    </row>
    <row r="49" spans="2:8" ht="14.4" x14ac:dyDescent="0.3">
      <c r="B49" s="22"/>
      <c r="C49" s="31"/>
      <c r="D49" s="22"/>
      <c r="E49" s="22"/>
      <c r="F49" s="22"/>
      <c r="G49" s="22"/>
      <c r="H49" s="22"/>
    </row>
    <row r="50" spans="2:8" ht="14.4" x14ac:dyDescent="0.3">
      <c r="C50" s="31"/>
    </row>
    <row r="51" spans="2:8" x14ac:dyDescent="0.25">
      <c r="D51" s="123" t="s">
        <v>30</v>
      </c>
      <c r="E51" s="123"/>
      <c r="F51" s="123"/>
      <c r="G51" s="123"/>
      <c r="H51" s="123"/>
    </row>
    <row r="52" spans="2:8" x14ac:dyDescent="0.25">
      <c r="B52" s="121" t="s">
        <v>31</v>
      </c>
      <c r="D52" s="40" t="str">
        <f t="shared" ref="D52:H52" si="10">+D29</f>
        <v>Year 2023</v>
      </c>
      <c r="E52" s="40" t="str">
        <f t="shared" si="10"/>
        <v>Year 2024</v>
      </c>
      <c r="F52" s="40" t="str">
        <f t="shared" si="10"/>
        <v>Year 2025</v>
      </c>
      <c r="G52" s="40" t="str">
        <f t="shared" si="10"/>
        <v>Year 2026</v>
      </c>
      <c r="H52" s="40" t="str">
        <f t="shared" si="10"/>
        <v>Year 2027</v>
      </c>
    </row>
    <row r="53" spans="2:8" ht="14.4" x14ac:dyDescent="0.3">
      <c r="B53" s="22" t="s">
        <v>32</v>
      </c>
      <c r="C53" s="22"/>
      <c r="D53" s="122">
        <v>-1106941.9003176305</v>
      </c>
      <c r="E53" s="122">
        <v>-1500615.1898630117</v>
      </c>
      <c r="F53" s="122">
        <v>-2093284.8220859729</v>
      </c>
      <c r="G53" s="122">
        <v>-2927105.7543615745</v>
      </c>
      <c r="H53" s="122">
        <v>-3278877.7200503936</v>
      </c>
    </row>
    <row r="54" spans="2:8" ht="14.4" x14ac:dyDescent="0.3">
      <c r="B54" s="22" t="s">
        <v>33</v>
      </c>
      <c r="C54" s="22"/>
      <c r="D54" s="122">
        <f>+'Historical Year'!D48</f>
        <v>-1106941.9003176303</v>
      </c>
      <c r="E54" s="122">
        <f>+'Prior Year'!D48</f>
        <v>-1500615.1898630117</v>
      </c>
      <c r="F54" s="122">
        <f>+'Test Year 1'!D48</f>
        <v>-2093284.8220859729</v>
      </c>
      <c r="G54" s="122">
        <f>+'Test Year 2'!D48</f>
        <v>-2927105.7543615745</v>
      </c>
      <c r="H54" s="122">
        <f>+'Test Year 3'!D48</f>
        <v>-3278877.7200503936</v>
      </c>
    </row>
    <row r="55" spans="2:8" ht="14.4" x14ac:dyDescent="0.3">
      <c r="B55" s="22"/>
      <c r="C55" s="22"/>
      <c r="D55" s="122">
        <f>+D53-D54</f>
        <v>0</v>
      </c>
      <c r="E55" s="122">
        <f t="shared" ref="E55:H55" si="11">+E53-E54</f>
        <v>0</v>
      </c>
      <c r="F55" s="122">
        <f t="shared" si="11"/>
        <v>0</v>
      </c>
      <c r="G55" s="122">
        <f t="shared" si="11"/>
        <v>0</v>
      </c>
      <c r="H55" s="122">
        <f t="shared" si="11"/>
        <v>0</v>
      </c>
    </row>
    <row r="56" spans="2:8" x14ac:dyDescent="0.25">
      <c r="B56" s="121" t="s">
        <v>34</v>
      </c>
      <c r="D56" s="122"/>
      <c r="E56" s="122"/>
      <c r="G56" s="122"/>
      <c r="H56" s="122"/>
    </row>
    <row r="57" spans="2:8" ht="14.4" x14ac:dyDescent="0.3">
      <c r="B57" s="22" t="s">
        <v>32</v>
      </c>
      <c r="C57" s="22"/>
      <c r="D57" s="122">
        <v>-441001.33723269217</v>
      </c>
      <c r="E57" s="122">
        <v>-460376.88062612101</v>
      </c>
      <c r="F57" s="122">
        <v>-456784.7409203237</v>
      </c>
      <c r="G57" s="122">
        <v>-458837.30428828968</v>
      </c>
      <c r="H57" s="122">
        <v>-469536.5246789956</v>
      </c>
    </row>
    <row r="58" spans="2:8" ht="14.4" x14ac:dyDescent="0.3">
      <c r="B58" s="22" t="s">
        <v>33</v>
      </c>
      <c r="C58" s="22"/>
      <c r="D58" s="122">
        <f>+'Historical Year'!E48</f>
        <v>-441001.33723269211</v>
      </c>
      <c r="E58" s="122">
        <f>+'Prior Year'!E48</f>
        <v>-460376.88062612101</v>
      </c>
      <c r="F58" s="122">
        <f>+'Test Year 1'!E48</f>
        <v>-456784.74092032376</v>
      </c>
      <c r="G58" s="122">
        <f>+'Test Year 2'!E48</f>
        <v>-458837.30428828968</v>
      </c>
      <c r="H58" s="122">
        <f>+'Test Year 3'!E48</f>
        <v>-469536.52467899548</v>
      </c>
    </row>
    <row r="59" spans="2:8" x14ac:dyDescent="0.25">
      <c r="D59" s="122">
        <f>+D57-D58</f>
        <v>0</v>
      </c>
      <c r="E59" s="122">
        <f t="shared" ref="E59" si="12">+E57-E58</f>
        <v>0</v>
      </c>
      <c r="F59" s="122">
        <f t="shared" ref="F59" si="13">+F57-F58</f>
        <v>0</v>
      </c>
      <c r="G59" s="122">
        <f t="shared" ref="G59" si="14">+G57-G58</f>
        <v>0</v>
      </c>
      <c r="H59" s="122">
        <f t="shared" ref="H59" si="15">+H57-H58</f>
        <v>0</v>
      </c>
    </row>
    <row r="60" spans="2:8" x14ac:dyDescent="0.25">
      <c r="D60" s="122"/>
      <c r="E60" s="122"/>
      <c r="F60" s="122"/>
      <c r="G60" s="122"/>
      <c r="H60" s="122"/>
    </row>
    <row r="61" spans="2:8" x14ac:dyDescent="0.25">
      <c r="B61" s="121" t="s">
        <v>35</v>
      </c>
    </row>
    <row r="62" spans="2:8" ht="14.4" x14ac:dyDescent="0.3">
      <c r="B62" s="22" t="s">
        <v>32</v>
      </c>
      <c r="C62" s="22"/>
      <c r="D62" s="122">
        <v>-692686.25550374587</v>
      </c>
      <c r="E62" s="122">
        <v>-700791.02320972795</v>
      </c>
      <c r="F62" s="122">
        <v>-638270.76818913745</v>
      </c>
      <c r="G62" s="122">
        <v>-501548.32418217271</v>
      </c>
      <c r="H62" s="122">
        <v>-835099.0721292349</v>
      </c>
    </row>
    <row r="63" spans="2:8" ht="14.4" x14ac:dyDescent="0.3">
      <c r="B63" s="22" t="s">
        <v>33</v>
      </c>
      <c r="C63" s="22"/>
      <c r="D63" s="122">
        <f>+'Historical Year'!G48</f>
        <v>-692686.25550374575</v>
      </c>
      <c r="E63" s="122">
        <f>+'Prior Year'!G48</f>
        <v>-700791.02320972795</v>
      </c>
      <c r="F63" s="122">
        <f>+'Test Year 1'!G48</f>
        <v>-638270.76818913734</v>
      </c>
      <c r="G63" s="122">
        <f>+'Test Year 2'!G48</f>
        <v>-501548.32418217266</v>
      </c>
      <c r="H63" s="122">
        <f>+'Test Year 3'!G48</f>
        <v>-835099.0721292349</v>
      </c>
    </row>
    <row r="64" spans="2:8" ht="14.4" x14ac:dyDescent="0.3">
      <c r="B64" s="22"/>
      <c r="C64" s="22"/>
      <c r="D64" s="122">
        <f>+D62-D63</f>
        <v>0</v>
      </c>
      <c r="E64" s="122">
        <f t="shared" ref="E64" si="16">+E62-E63</f>
        <v>0</v>
      </c>
      <c r="F64" s="122">
        <f t="shared" ref="F64" si="17">+F62-F63</f>
        <v>0</v>
      </c>
      <c r="G64" s="122">
        <f t="shared" ref="G64" si="18">+G62-G63</f>
        <v>0</v>
      </c>
      <c r="H64" s="122">
        <f t="shared" ref="H64" si="19">+H62-H63</f>
        <v>0</v>
      </c>
    </row>
    <row r="65" spans="2:8" ht="14.4" x14ac:dyDescent="0.3">
      <c r="B65" s="22"/>
      <c r="C65" s="22"/>
      <c r="D65" s="122"/>
      <c r="E65" s="122"/>
      <c r="F65" s="122"/>
      <c r="G65" s="122"/>
      <c r="H65" s="122"/>
    </row>
    <row r="66" spans="2:8" x14ac:dyDescent="0.25">
      <c r="B66" s="121" t="s">
        <v>36</v>
      </c>
    </row>
    <row r="67" spans="2:8" ht="14.4" x14ac:dyDescent="0.3">
      <c r="B67" s="22" t="s">
        <v>32</v>
      </c>
      <c r="C67" s="22"/>
      <c r="D67" s="122">
        <v>-87009.786969635607</v>
      </c>
      <c r="E67" s="122">
        <v>-92014.818105563594</v>
      </c>
      <c r="F67" s="122">
        <v>-7266.76670643752</v>
      </c>
      <c r="G67" s="122">
        <v>0</v>
      </c>
      <c r="H67" s="122">
        <v>0</v>
      </c>
    </row>
    <row r="68" spans="2:8" ht="14.4" x14ac:dyDescent="0.3">
      <c r="B68" s="22" t="s">
        <v>33</v>
      </c>
      <c r="C68" s="22"/>
      <c r="D68" s="122">
        <f>+'Historical Year'!H48</f>
        <v>-87009.786969635607</v>
      </c>
      <c r="E68" s="122">
        <f>+'Prior Year'!H48</f>
        <v>-92014.818105563594</v>
      </c>
      <c r="F68" s="122">
        <f>+'Test Year 1'!H48</f>
        <v>-7266.76670643752</v>
      </c>
      <c r="G68" s="122">
        <f>+'Test Year 2'!H48</f>
        <v>0</v>
      </c>
      <c r="H68" s="122">
        <f>+'Test Year 3'!H48</f>
        <v>0</v>
      </c>
    </row>
    <row r="69" spans="2:8" ht="14.4" x14ac:dyDescent="0.3">
      <c r="B69" s="22"/>
      <c r="C69" s="22"/>
      <c r="D69" s="122">
        <f>+D67-D68</f>
        <v>0</v>
      </c>
      <c r="E69" s="122">
        <f t="shared" ref="E69" si="20">+E67-E68</f>
        <v>0</v>
      </c>
      <c r="F69" s="122">
        <f t="shared" ref="F69" si="21">+F67-F68</f>
        <v>0</v>
      </c>
      <c r="G69" s="122">
        <f t="shared" ref="G69" si="22">+G67-G68</f>
        <v>0</v>
      </c>
      <c r="H69" s="122">
        <f t="shared" ref="H69" si="23">+H67-H68</f>
        <v>0</v>
      </c>
    </row>
    <row r="70" spans="2:8" ht="14.4" x14ac:dyDescent="0.3">
      <c r="B70" s="22"/>
      <c r="C70" s="22"/>
      <c r="D70" s="122"/>
      <c r="E70" s="122"/>
      <c r="F70" s="122"/>
      <c r="G70" s="122"/>
      <c r="H70" s="122"/>
    </row>
    <row r="71" spans="2:8" x14ac:dyDescent="0.25">
      <c r="B71" s="121" t="s">
        <v>37</v>
      </c>
    </row>
    <row r="72" spans="2:8" ht="14.4" x14ac:dyDescent="0.3">
      <c r="B72" s="22" t="s">
        <v>32</v>
      </c>
      <c r="C72" s="22"/>
      <c r="D72" s="122">
        <v>-1321309.5926962399</v>
      </c>
      <c r="E72" s="122">
        <v>-542015.84219411667</v>
      </c>
      <c r="F72" s="122">
        <v>-158023.32386424532</v>
      </c>
      <c r="G72" s="122">
        <v>-165158.20600512941</v>
      </c>
      <c r="H72" s="122">
        <v>-170692.25135321604</v>
      </c>
    </row>
    <row r="73" spans="2:8" ht="14.4" x14ac:dyDescent="0.3">
      <c r="B73" s="22" t="s">
        <v>33</v>
      </c>
      <c r="C73" s="22"/>
      <c r="D73" s="122">
        <f>+'Historical Year'!J48</f>
        <v>-1321309.5926962399</v>
      </c>
      <c r="E73" s="122">
        <f>+'Prior Year'!J48</f>
        <v>-542015.84219411667</v>
      </c>
      <c r="F73" s="122">
        <f>+'Test Year 1'!J48</f>
        <v>-158023.32386424532</v>
      </c>
      <c r="G73" s="122">
        <f>+'Test Year 2'!J48</f>
        <v>-165158.20600512944</v>
      </c>
      <c r="H73" s="122">
        <f>+'Test Year 3'!J48</f>
        <v>-170692.25135321604</v>
      </c>
    </row>
    <row r="74" spans="2:8" ht="14.4" x14ac:dyDescent="0.3">
      <c r="B74" s="22"/>
      <c r="C74" s="22"/>
      <c r="D74" s="122">
        <f>+D72-D73</f>
        <v>0</v>
      </c>
      <c r="E74" s="122">
        <f t="shared" ref="E74" si="24">+E72-E73</f>
        <v>0</v>
      </c>
      <c r="F74" s="122">
        <f t="shared" ref="F74" si="25">+F72-F73</f>
        <v>0</v>
      </c>
      <c r="G74" s="122">
        <f t="shared" ref="G74" si="26">+G72-G73</f>
        <v>0</v>
      </c>
      <c r="H74" s="122">
        <f t="shared" ref="H74" si="27">+H72-H73</f>
        <v>0</v>
      </c>
    </row>
    <row r="75" spans="2:8" ht="14.4" x14ac:dyDescent="0.3">
      <c r="B75" s="22"/>
      <c r="C75" s="22"/>
      <c r="D75" s="122"/>
      <c r="E75" s="122"/>
      <c r="F75" s="122"/>
      <c r="G75" s="122"/>
      <c r="H75" s="122"/>
    </row>
    <row r="76" spans="2:8" x14ac:dyDescent="0.25">
      <c r="B76" s="121" t="s">
        <v>38</v>
      </c>
      <c r="D76" s="122"/>
      <c r="E76" s="122"/>
      <c r="F76" s="122"/>
      <c r="G76" s="122"/>
      <c r="H76" s="122"/>
    </row>
    <row r="77" spans="2:8" ht="14.4" x14ac:dyDescent="0.3">
      <c r="B77" s="22" t="s">
        <v>32</v>
      </c>
      <c r="D77" s="122">
        <v>-2766946.1982545601</v>
      </c>
      <c r="E77" s="122">
        <v>-2375059.9927462987</v>
      </c>
      <c r="F77" s="122">
        <v>-2440060.9399254695</v>
      </c>
      <c r="G77" s="122">
        <v>-3134974.9802605873</v>
      </c>
      <c r="H77" s="122">
        <v>-3815132.5188538483</v>
      </c>
    </row>
    <row r="78" spans="2:8" ht="14.4" x14ac:dyDescent="0.3">
      <c r="B78" s="24" t="s">
        <v>33</v>
      </c>
      <c r="C78" s="22"/>
      <c r="D78" s="122">
        <f>+D54-D58+D63+D68+D73</f>
        <v>-2766946.1982545592</v>
      </c>
      <c r="E78" s="122">
        <f t="shared" ref="E78:H78" si="28">+E54-E58+E63+E68+E73</f>
        <v>-2375059.9927462987</v>
      </c>
      <c r="F78" s="122">
        <f t="shared" si="28"/>
        <v>-2440060.939925469</v>
      </c>
      <c r="G78" s="122">
        <f t="shared" si="28"/>
        <v>-3134974.9802605873</v>
      </c>
      <c r="H78" s="122">
        <f t="shared" si="28"/>
        <v>-3815132.5188538493</v>
      </c>
    </row>
    <row r="79" spans="2:8" x14ac:dyDescent="0.25">
      <c r="D79" s="122">
        <f>+D77-D78</f>
        <v>0</v>
      </c>
      <c r="E79" s="122">
        <f t="shared" ref="E79" si="29">+E77-E78</f>
        <v>0</v>
      </c>
      <c r="F79" s="122">
        <f t="shared" ref="F79" si="30">+F77-F78</f>
        <v>0</v>
      </c>
      <c r="G79" s="122">
        <f t="shared" ref="G79" si="31">+G77-G78</f>
        <v>0</v>
      </c>
      <c r="H79" s="122">
        <f t="shared" ref="H79" si="32">+H77-H78</f>
        <v>0</v>
      </c>
    </row>
    <row r="80" spans="2:8" x14ac:dyDescent="0.25">
      <c r="D80" s="122"/>
      <c r="E80" s="122"/>
      <c r="F80" s="122"/>
      <c r="G80" s="122"/>
      <c r="H80" s="122"/>
    </row>
  </sheetData>
  <pageMargins left="0.7" right="0.7" top="0.75" bottom="0.75" header="0.3" footer="0.3"/>
  <pageSetup paperSize="119" scale="60" orientation="landscape" r:id="rId1"/>
  <headerFooter>
    <oddHeader>&amp;RDEF’s Response to OPC POD 1 (1-26)
Q7
Page &amp;P of &amp;N</oddHeader>
    <oddFooter>&amp;R20240025-OPCPOD1-00004210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D959-06F5-4D82-A2B1-C87D2AFBBF35}">
  <sheetPr>
    <pageSetUpPr fitToPage="1"/>
  </sheetPr>
  <dimension ref="A1:P52"/>
  <sheetViews>
    <sheetView tabSelected="1" workbookViewId="0">
      <selection activeCell="D23" sqref="D23"/>
    </sheetView>
  </sheetViews>
  <sheetFormatPr defaultColWidth="8.44140625" defaultRowHeight="13.8" outlineLevelRow="1" outlineLevelCol="1" x14ac:dyDescent="0.3"/>
  <cols>
    <col min="1" max="1" width="3.88671875" style="47" customWidth="1"/>
    <col min="2" max="2" width="37.109375" style="66" bestFit="1" customWidth="1"/>
    <col min="3" max="3" width="16.88671875" style="66" hidden="1" customWidth="1" outlineLevel="1"/>
    <col min="4" max="4" width="12.44140625" style="47" customWidth="1" collapsed="1"/>
    <col min="5" max="10" width="12.44140625" style="47" customWidth="1"/>
    <col min="11" max="11" width="10.88671875" style="47" customWidth="1"/>
    <col min="12" max="12" width="11.44140625" style="47" customWidth="1"/>
    <col min="13" max="13" width="10.5546875" style="47" bestFit="1" customWidth="1"/>
    <col min="14" max="14" width="11.109375" style="47" customWidth="1"/>
    <col min="15" max="15" width="12" style="47" customWidth="1"/>
    <col min="16" max="16" width="10.88671875" style="47" customWidth="1"/>
    <col min="17" max="16384" width="8.44140625" style="47"/>
  </cols>
  <sheetData>
    <row r="1" spans="1:16" ht="12.75" customHeight="1" x14ac:dyDescent="0.4">
      <c r="A1" s="44" t="s">
        <v>39</v>
      </c>
      <c r="B1" s="45"/>
      <c r="C1" s="45"/>
      <c r="D1" s="46"/>
      <c r="F1" s="44" t="s">
        <v>40</v>
      </c>
      <c r="G1" s="44"/>
      <c r="H1" s="44"/>
      <c r="I1" s="44"/>
      <c r="J1" s="44"/>
      <c r="K1" s="44"/>
      <c r="L1" s="44"/>
      <c r="M1" s="48" t="s">
        <v>41</v>
      </c>
    </row>
    <row r="2" spans="1:16" ht="12.75" customHeight="1" x14ac:dyDescent="0.3">
      <c r="A2" s="49"/>
      <c r="B2" s="50"/>
      <c r="C2" s="50"/>
      <c r="D2" s="51"/>
      <c r="E2" s="51"/>
      <c r="F2" s="51"/>
      <c r="G2" s="52"/>
      <c r="H2" s="52"/>
      <c r="I2" s="52"/>
      <c r="J2" s="52"/>
      <c r="K2" s="52"/>
      <c r="L2" s="52"/>
      <c r="M2" s="52"/>
      <c r="N2" s="53"/>
      <c r="O2" s="53"/>
      <c r="P2" s="54"/>
    </row>
    <row r="3" spans="1:16" ht="12.75" customHeight="1" x14ac:dyDescent="0.3">
      <c r="A3" s="47" t="s">
        <v>42</v>
      </c>
      <c r="B3" s="55"/>
      <c r="C3" s="55"/>
      <c r="D3" s="48" t="s">
        <v>43</v>
      </c>
      <c r="E3" s="128" t="s">
        <v>44</v>
      </c>
      <c r="F3" s="128"/>
      <c r="G3" s="128"/>
      <c r="H3" s="128"/>
      <c r="I3" s="128"/>
      <c r="J3" s="24"/>
      <c r="K3" s="56" t="s">
        <v>45</v>
      </c>
      <c r="M3" s="57"/>
      <c r="O3" s="58"/>
      <c r="P3" s="58"/>
    </row>
    <row r="4" spans="1:16" x14ac:dyDescent="0.3">
      <c r="B4" s="55"/>
      <c r="C4" s="55"/>
      <c r="D4" s="59"/>
      <c r="E4" s="129"/>
      <c r="F4" s="129"/>
      <c r="G4" s="129"/>
      <c r="H4" s="129"/>
      <c r="I4" s="129"/>
      <c r="J4" s="109" t="s">
        <v>46</v>
      </c>
      <c r="K4" s="56" t="str">
        <f>+'Tie Points &amp; Inputs'!B10</f>
        <v>Projected Test Year 3 Ended</v>
      </c>
      <c r="M4" s="60">
        <f>+'Tie Points &amp; Inputs'!H10</f>
        <v>46752</v>
      </c>
      <c r="O4" s="58"/>
      <c r="P4" s="58"/>
    </row>
    <row r="5" spans="1:16" x14ac:dyDescent="0.3">
      <c r="A5" s="47" t="s">
        <v>47</v>
      </c>
      <c r="B5" s="55"/>
      <c r="C5" s="55"/>
      <c r="D5" s="59"/>
      <c r="E5" s="129"/>
      <c r="F5" s="129"/>
      <c r="G5" s="129"/>
      <c r="H5" s="129"/>
      <c r="I5" s="129"/>
      <c r="J5" s="109" t="s">
        <v>48</v>
      </c>
      <c r="K5" s="56" t="str">
        <f>+'Tie Points &amp; Inputs'!B11</f>
        <v>Projected Test Year 2 Ended</v>
      </c>
      <c r="M5" s="60">
        <f>+'Tie Points &amp; Inputs'!H11</f>
        <v>46387</v>
      </c>
      <c r="O5" s="58"/>
      <c r="P5" s="58"/>
    </row>
    <row r="6" spans="1:16" ht="12.75" customHeight="1" x14ac:dyDescent="0.35">
      <c r="B6" s="61"/>
      <c r="C6" s="61"/>
      <c r="D6" s="62"/>
      <c r="E6" s="63"/>
      <c r="F6" s="63"/>
      <c r="G6" s="63"/>
      <c r="H6" s="63"/>
      <c r="I6" s="63"/>
      <c r="J6" s="109" t="s">
        <v>48</v>
      </c>
      <c r="K6" s="56" t="str">
        <f>+'Tie Points &amp; Inputs'!B12</f>
        <v>Projected Test Year 1 Ended</v>
      </c>
      <c r="M6" s="60">
        <f>+'Tie Points &amp; Inputs'!H12</f>
        <v>46022</v>
      </c>
      <c r="O6" s="64"/>
      <c r="P6" s="65"/>
    </row>
    <row r="7" spans="1:16" x14ac:dyDescent="0.3">
      <c r="A7" s="65" t="str">
        <f>+'Tie Points &amp; Inputs'!B7</f>
        <v>DOCKET NO.: 20240025-EI</v>
      </c>
      <c r="E7" s="63"/>
      <c r="F7" s="63"/>
      <c r="G7" s="63"/>
      <c r="H7" s="63"/>
      <c r="I7" s="63"/>
      <c r="J7" s="109" t="s">
        <v>48</v>
      </c>
      <c r="K7" s="56" t="str">
        <f>+'Tie Points &amp; Inputs'!B13</f>
        <v>Prior Year Ended</v>
      </c>
      <c r="M7" s="60">
        <f>+'Tie Points &amp; Inputs'!H13</f>
        <v>45657</v>
      </c>
      <c r="P7" s="65"/>
    </row>
    <row r="8" spans="1:16" ht="12.75" customHeight="1" x14ac:dyDescent="0.3">
      <c r="F8" s="63"/>
      <c r="G8" s="63"/>
      <c r="H8" s="63"/>
      <c r="I8" s="63"/>
      <c r="J8" s="109" t="s">
        <v>48</v>
      </c>
      <c r="K8" s="56" t="str">
        <f>+'Tie Points &amp; Inputs'!B14</f>
        <v>Historical Year Ended</v>
      </c>
      <c r="M8" s="60">
        <f>+'Tie Points &amp; Inputs'!H14</f>
        <v>45291</v>
      </c>
      <c r="P8" s="65"/>
    </row>
    <row r="9" spans="1:16" ht="12.75" customHeight="1" x14ac:dyDescent="0.3">
      <c r="F9" s="67"/>
      <c r="G9" s="68" t="s">
        <v>49</v>
      </c>
      <c r="I9" s="67"/>
      <c r="J9" s="24"/>
      <c r="K9" s="24"/>
      <c r="L9" s="24"/>
      <c r="M9" s="24"/>
      <c r="P9" s="65"/>
    </row>
    <row r="10" spans="1:16" s="75" customFormat="1" x14ac:dyDescent="0.3">
      <c r="A10" s="47"/>
      <c r="B10" s="69"/>
      <c r="C10" s="69"/>
      <c r="D10" s="70"/>
      <c r="E10" s="70"/>
      <c r="F10" s="71"/>
      <c r="G10" s="71"/>
      <c r="H10" s="71"/>
      <c r="I10" s="71"/>
      <c r="J10" s="30"/>
      <c r="K10" s="30"/>
      <c r="L10" s="72" t="str">
        <f>+'Tie Points &amp; Inputs'!B17</f>
        <v>Witness:  Olivier</v>
      </c>
      <c r="M10" s="30"/>
      <c r="N10" s="73"/>
      <c r="O10" s="74"/>
      <c r="P10" s="74"/>
    </row>
    <row r="11" spans="1:16" s="75" customFormat="1" x14ac:dyDescent="0.3">
      <c r="A11" s="76"/>
      <c r="B11" s="77">
        <v>-1</v>
      </c>
      <c r="C11" s="77"/>
      <c r="D11" s="77">
        <f>+B11-1</f>
        <v>-2</v>
      </c>
      <c r="E11" s="77">
        <f t="shared" ref="E11:I11" si="0">+D11-1</f>
        <v>-3</v>
      </c>
      <c r="F11" s="77">
        <f t="shared" si="0"/>
        <v>-4</v>
      </c>
      <c r="G11" s="77">
        <f t="shared" si="0"/>
        <v>-5</v>
      </c>
      <c r="H11" s="77">
        <f t="shared" si="0"/>
        <v>-6</v>
      </c>
      <c r="I11" s="77">
        <f t="shared" si="0"/>
        <v>-7</v>
      </c>
      <c r="J11" s="77">
        <f t="shared" ref="J11" si="1">+I11-1</f>
        <v>-8</v>
      </c>
      <c r="K11" s="77">
        <f t="shared" ref="K11" si="2">+J11-1</f>
        <v>-9</v>
      </c>
      <c r="L11" s="77">
        <f t="shared" ref="L11" si="3">+K11-1</f>
        <v>-10</v>
      </c>
      <c r="N11" s="79"/>
      <c r="O11" s="79"/>
      <c r="P11" s="80"/>
    </row>
    <row r="12" spans="1:16" s="75" customFormat="1" hidden="1" outlineLevel="1" x14ac:dyDescent="0.3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N12" s="79"/>
      <c r="O12" s="79"/>
      <c r="P12" s="80"/>
    </row>
    <row r="13" spans="1:16" s="75" customFormat="1" hidden="1" outlineLevel="1" x14ac:dyDescent="0.3">
      <c r="A13" s="47"/>
      <c r="B13" s="77"/>
      <c r="C13" s="77" t="str">
        <f>+'Tie Points &amp; Inputs'!$H$21</f>
        <v>Year 2027</v>
      </c>
      <c r="D13" s="41" t="s">
        <v>50</v>
      </c>
      <c r="E13" s="41" t="s">
        <v>51</v>
      </c>
      <c r="F13" s="77"/>
      <c r="G13" s="41" t="s">
        <v>52</v>
      </c>
      <c r="H13" s="41" t="s">
        <v>53</v>
      </c>
      <c r="I13" s="77"/>
      <c r="J13" s="41" t="s">
        <v>54</v>
      </c>
      <c r="K13" s="78"/>
      <c r="L13" s="78"/>
      <c r="N13" s="79"/>
      <c r="O13" s="79"/>
      <c r="P13" s="80"/>
    </row>
    <row r="14" spans="1:16" s="75" customFormat="1" hidden="1" outlineLevel="1" x14ac:dyDescent="0.3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N14" s="79"/>
      <c r="O14" s="79"/>
      <c r="P14" s="80"/>
    </row>
    <row r="15" spans="1:16" s="75" customFormat="1" collapsed="1" x14ac:dyDescent="0.3">
      <c r="A15" s="79"/>
      <c r="B15" s="81"/>
      <c r="C15" s="81"/>
      <c r="D15" s="78"/>
      <c r="E15" s="79" t="s">
        <v>55</v>
      </c>
      <c r="F15" s="79"/>
      <c r="G15" s="79"/>
      <c r="H15" s="79"/>
      <c r="I15" s="79"/>
      <c r="J15" s="79"/>
      <c r="K15" s="79"/>
      <c r="L15" s="79"/>
      <c r="N15" s="79"/>
      <c r="O15" s="79"/>
      <c r="P15" s="80"/>
    </row>
    <row r="16" spans="1:16" s="75" customFormat="1" x14ac:dyDescent="0.3">
      <c r="A16" s="79"/>
      <c r="B16" s="81"/>
      <c r="C16" s="81"/>
      <c r="D16" s="78"/>
      <c r="E16" s="79" t="s">
        <v>56</v>
      </c>
      <c r="F16" s="79" t="s">
        <v>57</v>
      </c>
      <c r="G16" s="79" t="s">
        <v>58</v>
      </c>
      <c r="H16" s="79" t="s">
        <v>59</v>
      </c>
      <c r="I16" s="79" t="s">
        <v>60</v>
      </c>
      <c r="J16" s="79" t="s">
        <v>61</v>
      </c>
      <c r="K16" s="79" t="s">
        <v>62</v>
      </c>
      <c r="L16" s="79" t="s">
        <v>63</v>
      </c>
      <c r="N16" s="79"/>
      <c r="O16" s="79"/>
      <c r="P16" s="80"/>
    </row>
    <row r="17" spans="1:16" s="75" customFormat="1" x14ac:dyDescent="0.3">
      <c r="A17" s="79" t="s">
        <v>64</v>
      </c>
      <c r="B17" s="81"/>
      <c r="C17" s="81"/>
      <c r="D17" s="78" t="s">
        <v>65</v>
      </c>
      <c r="E17" s="79" t="s">
        <v>66</v>
      </c>
      <c r="F17" s="79" t="s">
        <v>67</v>
      </c>
      <c r="G17" s="79" t="s">
        <v>68</v>
      </c>
      <c r="H17" s="79" t="s">
        <v>69</v>
      </c>
      <c r="I17" s="79" t="s">
        <v>70</v>
      </c>
      <c r="J17" s="79" t="s">
        <v>71</v>
      </c>
      <c r="K17" s="79" t="s">
        <v>72</v>
      </c>
      <c r="L17" s="79" t="s">
        <v>73</v>
      </c>
      <c r="N17" s="79"/>
      <c r="O17" s="79"/>
      <c r="P17" s="80"/>
    </row>
    <row r="18" spans="1:16" s="75" customFormat="1" x14ac:dyDescent="0.3">
      <c r="A18" s="82" t="s">
        <v>74</v>
      </c>
      <c r="B18" s="83" t="s">
        <v>75</v>
      </c>
      <c r="C18" s="83"/>
      <c r="D18" s="84" t="s">
        <v>76</v>
      </c>
      <c r="E18" s="84" t="s">
        <v>77</v>
      </c>
      <c r="F18" s="84" t="s">
        <v>78</v>
      </c>
      <c r="G18" s="82" t="s">
        <v>79</v>
      </c>
      <c r="H18" s="82" t="s">
        <v>80</v>
      </c>
      <c r="I18" s="84" t="s">
        <v>59</v>
      </c>
      <c r="J18" s="82" t="s">
        <v>81</v>
      </c>
      <c r="K18" s="82" t="s">
        <v>82</v>
      </c>
      <c r="L18" s="82" t="s">
        <v>83</v>
      </c>
      <c r="N18" s="79"/>
      <c r="O18" s="79"/>
      <c r="P18" s="79" t="s">
        <v>84</v>
      </c>
    </row>
    <row r="19" spans="1:16" s="75" customFormat="1" x14ac:dyDescent="0.3">
      <c r="A19" s="85">
        <v>1</v>
      </c>
      <c r="B19" s="86" t="s">
        <v>85</v>
      </c>
      <c r="C19" s="86"/>
      <c r="D19" s="43">
        <f>VLOOKUP(D$13,'REG FL  Summary - 2 System Per '!$A:$BA,MATCH($C$13,'REG FL  Summary - 2 System Per '!$2:$2,0),FALSE)/1000</f>
        <v>34971977.451199301</v>
      </c>
      <c r="E19" s="43">
        <f>VLOOKUP(E$13,'REG FL  Summary - 2 System Per '!$A:$BA,MATCH($C$13,'REG FL  Summary - 2 System Per '!$2:$2,0),FALSE)/1000</f>
        <v>9487257.5088146795</v>
      </c>
      <c r="F19" s="87">
        <f>+D19-E19</f>
        <v>25484719.942384623</v>
      </c>
      <c r="G19" s="43">
        <f>VLOOKUP(G$13,'REG FL  Summary - 2 System Per '!$A:$BA,MATCH($C$13,'REG FL  Summary - 2 System Per '!$2:$2,0),FALSE)/1000</f>
        <v>1852069.3526515299</v>
      </c>
      <c r="H19" s="43">
        <f>VLOOKUP(H$13,'REG FL  Summary - 2 System Per '!$A:$BA,MATCH($C$13,'REG FL  Summary - 2 System Per '!$2:$2,0),FALSE)/1000</f>
        <v>129702.8768</v>
      </c>
      <c r="I19" s="87">
        <f>SUM(F19:H19)</f>
        <v>27466492.171836153</v>
      </c>
      <c r="J19" s="43">
        <f>VLOOKUP(J$13,'REG FL  Summary - 2 System Per '!$A:$BA,MATCH($C$13,'REG FL  Summary - 2 System Per '!$2:$2,0),FALSE)/1000</f>
        <v>770970.89619069302</v>
      </c>
      <c r="K19" s="87">
        <v>0</v>
      </c>
      <c r="L19" s="87">
        <f>SUM(I19:K19)</f>
        <v>28237463.068026844</v>
      </c>
      <c r="N19" s="88"/>
      <c r="O19" s="89"/>
      <c r="P19" s="89"/>
    </row>
    <row r="20" spans="1:16" s="75" customFormat="1" x14ac:dyDescent="0.3">
      <c r="A20" s="85">
        <f t="shared" ref="A20:A51" si="4">A19+1</f>
        <v>2</v>
      </c>
      <c r="B20" s="66" t="s">
        <v>86</v>
      </c>
      <c r="C20" s="66"/>
      <c r="D20" s="111">
        <f t="shared" ref="D20:J20" si="5">D21/D19</f>
        <v>0.9299497892149079</v>
      </c>
      <c r="E20" s="111">
        <f t="shared" si="5"/>
        <v>0.96155480473388766</v>
      </c>
      <c r="F20" s="111">
        <f t="shared" si="5"/>
        <v>0.91818411466653016</v>
      </c>
      <c r="G20" s="111">
        <f t="shared" si="5"/>
        <v>0.94894098640044156</v>
      </c>
      <c r="H20" s="111">
        <f t="shared" si="5"/>
        <v>0.94387799608405443</v>
      </c>
      <c r="I20" s="111">
        <f t="shared" si="5"/>
        <v>0.92037938698163302</v>
      </c>
      <c r="J20" s="111">
        <f t="shared" si="5"/>
        <v>0.95165219148869995</v>
      </c>
      <c r="K20" s="112">
        <v>0</v>
      </c>
      <c r="L20" s="111">
        <f>L21/L19</f>
        <v>0.92123323217513098</v>
      </c>
      <c r="N20" s="88"/>
      <c r="O20" s="89"/>
      <c r="P20" s="89"/>
    </row>
    <row r="21" spans="1:16" s="75" customFormat="1" x14ac:dyDescent="0.3">
      <c r="A21" s="85">
        <f t="shared" si="4"/>
        <v>3</v>
      </c>
      <c r="B21" s="66" t="s">
        <v>87</v>
      </c>
      <c r="C21" s="66"/>
      <c r="D21" s="43">
        <f>VLOOKUP(D$13,'REG FL  Summary - 9 Retail Per '!$A:$BA,MATCH($C$13,'REG FL  Summary - 9 Retail Per '!$2:$2,0),FALSE)/1000</f>
        <v>32522183.0591713</v>
      </c>
      <c r="E21" s="43">
        <f>VLOOKUP(E$13,'REG FL  Summary - 9 Retail Per '!$A:$BA,MATCH($C$13,'REG FL  Summary - 9 Retail Per '!$2:$2,0),FALSE)/1000</f>
        <v>9122518.0413484089</v>
      </c>
      <c r="F21" s="87">
        <f>+D21-E21</f>
        <v>23399665.017822891</v>
      </c>
      <c r="G21" s="43">
        <f>VLOOKUP(G$13,'REG FL  Summary - 9 Retail Per '!$A:$BA,MATCH($C$13,'REG FL  Summary - 9 Retail Per '!$2:$2,0),FALSE)/1000</f>
        <v>1757504.51838717</v>
      </c>
      <c r="H21" s="43">
        <f>VLOOKUP(H$13,'REG FL  Summary - 9 Retail Per '!$A:$BA,MATCH($C$13,'REG FL  Summary - 9 Retail Per '!$2:$2,0),FALSE)/1000</f>
        <v>122423.691440321</v>
      </c>
      <c r="I21" s="87">
        <f>SUM(F21:H21)</f>
        <v>25279593.227650382</v>
      </c>
      <c r="J21" s="43">
        <f>VLOOKUP(J$13,'REG FL  Summary - 9 Retail Per '!$A:$BA,MATCH($C$13,'REG FL  Summary - 9 Retail Per '!$2:$2,0),FALSE)/1000</f>
        <v>733696.14293387998</v>
      </c>
      <c r="K21" s="87">
        <v>0</v>
      </c>
      <c r="L21" s="87">
        <f>SUM(I21:K21)</f>
        <v>26013289.370584261</v>
      </c>
      <c r="N21" s="95"/>
      <c r="O21" s="96"/>
      <c r="P21" s="89"/>
    </row>
    <row r="22" spans="1:16" s="75" customFormat="1" x14ac:dyDescent="0.3">
      <c r="A22" s="85">
        <f t="shared" si="4"/>
        <v>4</v>
      </c>
      <c r="B22" s="90"/>
      <c r="C22" s="90"/>
      <c r="D22" s="91"/>
      <c r="E22" s="92"/>
      <c r="F22" s="92"/>
      <c r="G22" s="93"/>
      <c r="H22" s="93"/>
      <c r="I22" s="94"/>
      <c r="J22" s="94"/>
      <c r="K22" s="94"/>
      <c r="L22" s="97"/>
      <c r="N22" s="95"/>
      <c r="O22" s="96"/>
      <c r="P22" s="89"/>
    </row>
    <row r="23" spans="1:16" s="75" customFormat="1" x14ac:dyDescent="0.3">
      <c r="A23" s="85">
        <f t="shared" si="4"/>
        <v>5</v>
      </c>
      <c r="B23" s="116" t="s">
        <v>88</v>
      </c>
      <c r="N23" s="98"/>
      <c r="O23" s="89"/>
      <c r="P23" s="89"/>
    </row>
    <row r="24" spans="1:16" s="75" customFormat="1" x14ac:dyDescent="0.25">
      <c r="A24" s="85">
        <f t="shared" si="4"/>
        <v>6</v>
      </c>
      <c r="B24" s="75" t="s">
        <v>89</v>
      </c>
      <c r="C24" s="115" t="s">
        <v>90</v>
      </c>
      <c r="D24" s="118">
        <v>-68661.460940000004</v>
      </c>
      <c r="E24" s="118">
        <v>-69340.980073768296</v>
      </c>
      <c r="F24" s="124">
        <f t="shared" ref="F24:F34" si="6">+D24-E24</f>
        <v>679.51913376829179</v>
      </c>
      <c r="G24" s="118">
        <v>0</v>
      </c>
      <c r="H24" s="118">
        <v>0</v>
      </c>
      <c r="I24" s="87">
        <f t="shared" ref="I24:I34" si="7">SUM(F24:H24)</f>
        <v>679.51913376829179</v>
      </c>
      <c r="J24" s="118">
        <v>-26025.720440000099</v>
      </c>
      <c r="K24" s="120">
        <v>0</v>
      </c>
      <c r="L24" s="87">
        <f t="shared" ref="L24:L34" si="8">SUM(I24:K24)</f>
        <v>-25346.201306231807</v>
      </c>
      <c r="N24" s="99"/>
      <c r="O24" s="100"/>
      <c r="P24" s="100"/>
    </row>
    <row r="25" spans="1:16" s="75" customFormat="1" ht="15" customHeight="1" x14ac:dyDescent="0.25">
      <c r="A25" s="85">
        <f t="shared" si="4"/>
        <v>7</v>
      </c>
      <c r="B25" s="75" t="s">
        <v>91</v>
      </c>
      <c r="C25" s="115" t="s">
        <v>92</v>
      </c>
      <c r="D25" s="118">
        <v>-3234.285321544</v>
      </c>
      <c r="E25" s="118">
        <v>-4919.9390364999899</v>
      </c>
      <c r="F25" s="124">
        <f t="shared" si="6"/>
        <v>1685.6537149559899</v>
      </c>
      <c r="G25" s="118">
        <v>0</v>
      </c>
      <c r="H25" s="118">
        <v>0</v>
      </c>
      <c r="I25" s="87">
        <f t="shared" si="7"/>
        <v>1685.6537149559899</v>
      </c>
      <c r="J25" s="118">
        <v>12802.42909</v>
      </c>
      <c r="K25" s="120">
        <v>0</v>
      </c>
      <c r="L25" s="87">
        <f t="shared" si="8"/>
        <v>14488.08280495599</v>
      </c>
      <c r="N25" s="98"/>
      <c r="O25" s="89"/>
      <c r="P25" s="89"/>
    </row>
    <row r="26" spans="1:16" s="75" customFormat="1" x14ac:dyDescent="0.25">
      <c r="A26" s="85">
        <f t="shared" si="4"/>
        <v>8</v>
      </c>
      <c r="B26" s="75" t="s">
        <v>93</v>
      </c>
      <c r="C26" s="115" t="s">
        <v>94</v>
      </c>
      <c r="D26" s="118">
        <v>-39970.1881265216</v>
      </c>
      <c r="E26" s="118">
        <v>-11096.5091402706</v>
      </c>
      <c r="F26" s="124">
        <f t="shared" si="6"/>
        <v>-28873.678986250998</v>
      </c>
      <c r="G26" s="118">
        <v>-2.2996530929923003</v>
      </c>
      <c r="H26" s="118">
        <v>0</v>
      </c>
      <c r="I26" s="87">
        <f t="shared" si="7"/>
        <v>-28875.97863934399</v>
      </c>
      <c r="J26" s="118">
        <v>-8778.3010892746006</v>
      </c>
      <c r="K26" s="120">
        <v>0</v>
      </c>
      <c r="L26" s="87">
        <f t="shared" si="8"/>
        <v>-37654.279728618589</v>
      </c>
      <c r="N26" s="98"/>
      <c r="O26" s="89"/>
      <c r="P26" s="89"/>
    </row>
    <row r="27" spans="1:16" s="75" customFormat="1" x14ac:dyDescent="0.25">
      <c r="A27" s="85">
        <f t="shared" si="4"/>
        <v>9</v>
      </c>
      <c r="B27" s="75" t="s">
        <v>95</v>
      </c>
      <c r="C27" s="115" t="s">
        <v>96</v>
      </c>
      <c r="D27" s="118">
        <v>-2720.6895586100004</v>
      </c>
      <c r="E27" s="118">
        <v>-3407.1103642282301</v>
      </c>
      <c r="F27" s="124">
        <f t="shared" si="6"/>
        <v>686.42080561822968</v>
      </c>
      <c r="G27" s="118">
        <v>0</v>
      </c>
      <c r="H27" s="118">
        <v>0</v>
      </c>
      <c r="I27" s="87">
        <f t="shared" si="7"/>
        <v>686.42080561822968</v>
      </c>
      <c r="J27" s="118">
        <v>-45106.975586387402</v>
      </c>
      <c r="K27" s="120">
        <v>0</v>
      </c>
      <c r="L27" s="87">
        <f t="shared" si="8"/>
        <v>-44420.554780769169</v>
      </c>
      <c r="N27" s="98"/>
      <c r="O27" s="89"/>
      <c r="P27" s="89"/>
    </row>
    <row r="28" spans="1:16" x14ac:dyDescent="0.3">
      <c r="A28" s="85">
        <f t="shared" si="4"/>
        <v>10</v>
      </c>
      <c r="B28" s="47" t="s">
        <v>97</v>
      </c>
      <c r="C28" s="115" t="s">
        <v>98</v>
      </c>
      <c r="D28" s="118">
        <v>0</v>
      </c>
      <c r="E28" s="118">
        <v>0</v>
      </c>
      <c r="F28" s="124">
        <f>+D28-E28</f>
        <v>0</v>
      </c>
      <c r="G28" s="118">
        <v>0</v>
      </c>
      <c r="H28" s="118">
        <v>0</v>
      </c>
      <c r="I28" s="87">
        <f>SUM(F28:H28)</f>
        <v>0</v>
      </c>
      <c r="J28" s="118">
        <v>-84293.603606921199</v>
      </c>
      <c r="K28" s="120">
        <v>0</v>
      </c>
      <c r="L28" s="87">
        <f>SUM(I28:K28)</f>
        <v>-84293.603606921199</v>
      </c>
      <c r="M28" s="90"/>
      <c r="N28" s="98"/>
      <c r="O28" s="106"/>
    </row>
    <row r="29" spans="1:16" s="75" customFormat="1" x14ac:dyDescent="0.25">
      <c r="A29" s="85">
        <f t="shared" si="4"/>
        <v>11</v>
      </c>
      <c r="B29" s="75" t="s">
        <v>99</v>
      </c>
      <c r="C29" s="115" t="s">
        <v>100</v>
      </c>
      <c r="D29" s="118">
        <v>-2481071.5229125698</v>
      </c>
      <c r="E29" s="118">
        <v>-170303.26096901699</v>
      </c>
      <c r="F29" s="124">
        <f>+D29-E29</f>
        <v>-2310768.2619435526</v>
      </c>
      <c r="G29" s="118">
        <v>-770871.72604922403</v>
      </c>
      <c r="H29" s="118">
        <v>0</v>
      </c>
      <c r="I29" s="87">
        <f>SUM(F29:H29)</f>
        <v>-3081639.9879927766</v>
      </c>
      <c r="J29" s="118">
        <v>0</v>
      </c>
      <c r="K29" s="120">
        <v>0</v>
      </c>
      <c r="L29" s="87">
        <f>SUM(I29:K29)</f>
        <v>-3081639.9879927766</v>
      </c>
      <c r="M29" s="98"/>
      <c r="O29" s="89"/>
      <c r="P29" s="89"/>
    </row>
    <row r="30" spans="1:16" x14ac:dyDescent="0.3">
      <c r="A30" s="85">
        <f t="shared" si="4"/>
        <v>12</v>
      </c>
      <c r="B30" s="47" t="s">
        <v>101</v>
      </c>
      <c r="C30" s="5" t="s">
        <v>102</v>
      </c>
      <c r="D30" s="118">
        <v>0</v>
      </c>
      <c r="E30" s="118">
        <v>0</v>
      </c>
      <c r="F30" s="124">
        <f>+D30-E30</f>
        <v>0</v>
      </c>
      <c r="G30" s="118">
        <v>0</v>
      </c>
      <c r="H30" s="118">
        <v>0</v>
      </c>
      <c r="I30" s="87">
        <f>SUM(F30:H30)</f>
        <v>0</v>
      </c>
      <c r="J30" s="118">
        <v>0</v>
      </c>
      <c r="K30" s="120">
        <v>0</v>
      </c>
      <c r="L30" s="87">
        <f>SUM(I30:K30)</f>
        <v>0</v>
      </c>
      <c r="M30" s="90"/>
      <c r="N30" s="98"/>
      <c r="O30" s="106"/>
    </row>
    <row r="31" spans="1:16" s="75" customFormat="1" x14ac:dyDescent="0.25">
      <c r="A31" s="85">
        <f t="shared" si="4"/>
        <v>13</v>
      </c>
      <c r="B31" s="75" t="s">
        <v>103</v>
      </c>
      <c r="C31" s="115" t="s">
        <v>103</v>
      </c>
      <c r="D31" s="118">
        <v>-640679.12194114807</v>
      </c>
      <c r="E31" s="118">
        <v>-357129.611582221</v>
      </c>
      <c r="F31" s="124">
        <f>+D31-E31</f>
        <v>-283549.51035892707</v>
      </c>
      <c r="G31" s="118">
        <v>0</v>
      </c>
      <c r="H31" s="118">
        <v>0</v>
      </c>
      <c r="I31" s="87">
        <f>SUM(F31:H31)</f>
        <v>-283549.51035892707</v>
      </c>
      <c r="J31" s="118">
        <v>249827.45062021198</v>
      </c>
      <c r="K31" s="120">
        <v>0</v>
      </c>
      <c r="L31" s="87">
        <f>SUM(I31:K31)</f>
        <v>-33722.059738715092</v>
      </c>
      <c r="N31" s="98"/>
      <c r="O31" s="89"/>
      <c r="P31" s="89"/>
    </row>
    <row r="32" spans="1:16" s="75" customFormat="1" x14ac:dyDescent="0.25">
      <c r="A32" s="85">
        <f t="shared" si="4"/>
        <v>14</v>
      </c>
      <c r="B32" s="75" t="s">
        <v>104</v>
      </c>
      <c r="C32" s="115" t="s">
        <v>104</v>
      </c>
      <c r="D32" s="118">
        <v>-22215.015949999899</v>
      </c>
      <c r="E32" s="118">
        <v>-7251.6135499999891</v>
      </c>
      <c r="F32" s="124">
        <f t="shared" si="6"/>
        <v>-14963.40239999991</v>
      </c>
      <c r="G32" s="118">
        <v>0</v>
      </c>
      <c r="H32" s="118">
        <v>0</v>
      </c>
      <c r="I32" s="87">
        <f t="shared" si="7"/>
        <v>-14963.40239999991</v>
      </c>
      <c r="J32" s="118">
        <v>0</v>
      </c>
      <c r="K32" s="120">
        <v>0</v>
      </c>
      <c r="L32" s="87">
        <f t="shared" si="8"/>
        <v>-14963.40239999991</v>
      </c>
      <c r="N32" s="98"/>
      <c r="O32" s="89"/>
      <c r="P32" s="89"/>
    </row>
    <row r="33" spans="1:16" s="75" customFormat="1" x14ac:dyDescent="0.25">
      <c r="A33" s="85">
        <f t="shared" si="4"/>
        <v>15</v>
      </c>
      <c r="B33" s="75" t="s">
        <v>105</v>
      </c>
      <c r="C33" s="115" t="s">
        <v>105</v>
      </c>
      <c r="D33" s="118">
        <v>-20325.435300000001</v>
      </c>
      <c r="E33" s="118">
        <v>-15526.468778910701</v>
      </c>
      <c r="F33" s="124">
        <f t="shared" si="6"/>
        <v>-4798.9665210892999</v>
      </c>
      <c r="G33" s="118">
        <v>0</v>
      </c>
      <c r="H33" s="118">
        <v>0</v>
      </c>
      <c r="I33" s="87">
        <f t="shared" si="7"/>
        <v>-4798.9665210892999</v>
      </c>
      <c r="J33" s="118">
        <v>0</v>
      </c>
      <c r="K33" s="120">
        <v>0</v>
      </c>
      <c r="L33" s="87">
        <f t="shared" si="8"/>
        <v>-4798.9665210892999</v>
      </c>
      <c r="N33" s="98"/>
      <c r="O33" s="89"/>
      <c r="P33" s="89"/>
    </row>
    <row r="34" spans="1:16" x14ac:dyDescent="0.3">
      <c r="A34" s="85">
        <f t="shared" si="4"/>
        <v>16</v>
      </c>
      <c r="B34" s="75" t="s">
        <v>106</v>
      </c>
      <c r="C34" s="115" t="s">
        <v>107</v>
      </c>
      <c r="D34" s="118">
        <v>0</v>
      </c>
      <c r="E34" s="118">
        <v>0</v>
      </c>
      <c r="F34" s="124">
        <f t="shared" si="6"/>
        <v>0</v>
      </c>
      <c r="G34" s="118">
        <v>-63486.283006917904</v>
      </c>
      <c r="H34" s="118">
        <v>0</v>
      </c>
      <c r="I34" s="87">
        <f t="shared" si="7"/>
        <v>-63486.283006917904</v>
      </c>
      <c r="J34" s="118">
        <v>0</v>
      </c>
      <c r="K34" s="120">
        <v>0</v>
      </c>
      <c r="L34" s="87">
        <f t="shared" si="8"/>
        <v>-63486.283006917904</v>
      </c>
      <c r="M34" s="90"/>
      <c r="N34" s="98"/>
      <c r="O34" s="106"/>
    </row>
    <row r="35" spans="1:16" x14ac:dyDescent="0.3">
      <c r="A35" s="85">
        <f t="shared" si="4"/>
        <v>17</v>
      </c>
      <c r="B35" s="47" t="s">
        <v>108</v>
      </c>
      <c r="C35" s="115" t="s">
        <v>109</v>
      </c>
      <c r="D35" s="118">
        <v>0</v>
      </c>
      <c r="E35" s="118">
        <v>0</v>
      </c>
      <c r="F35" s="124">
        <f t="shared" ref="F35:F47" si="9">+D35-E35</f>
        <v>0</v>
      </c>
      <c r="G35" s="118">
        <v>0</v>
      </c>
      <c r="H35" s="118">
        <v>0</v>
      </c>
      <c r="I35" s="87">
        <f t="shared" ref="I35:I47" si="10">SUM(F35:H35)</f>
        <v>0</v>
      </c>
      <c r="J35" s="118">
        <v>-292259.14491999999</v>
      </c>
      <c r="K35" s="120">
        <v>0</v>
      </c>
      <c r="L35" s="87">
        <f t="shared" ref="L35:L47" si="11">SUM(I35:K35)</f>
        <v>-292259.14491999999</v>
      </c>
      <c r="M35" s="90"/>
      <c r="N35" s="98"/>
      <c r="O35" s="106"/>
    </row>
    <row r="36" spans="1:16" x14ac:dyDescent="0.3">
      <c r="A36" s="85">
        <f t="shared" si="4"/>
        <v>18</v>
      </c>
      <c r="B36" s="47" t="s">
        <v>110</v>
      </c>
      <c r="C36" s="115" t="s">
        <v>111</v>
      </c>
      <c r="D36" s="118">
        <v>0</v>
      </c>
      <c r="E36" s="118">
        <v>0</v>
      </c>
      <c r="F36" s="124">
        <f t="shared" si="9"/>
        <v>0</v>
      </c>
      <c r="G36" s="118">
        <v>-738.76342</v>
      </c>
      <c r="H36" s="118">
        <v>0</v>
      </c>
      <c r="I36" s="87">
        <f t="shared" si="10"/>
        <v>-738.76342</v>
      </c>
      <c r="J36" s="118">
        <v>41089.146070000104</v>
      </c>
      <c r="K36" s="120">
        <v>0</v>
      </c>
      <c r="L36" s="87">
        <f t="shared" si="11"/>
        <v>40350.382650000101</v>
      </c>
      <c r="M36" s="90"/>
      <c r="N36" s="98"/>
      <c r="O36" s="106"/>
    </row>
    <row r="37" spans="1:16" x14ac:dyDescent="0.3">
      <c r="A37" s="85">
        <f t="shared" si="4"/>
        <v>19</v>
      </c>
      <c r="B37" s="75" t="s">
        <v>112</v>
      </c>
      <c r="C37" s="115" t="s">
        <v>113</v>
      </c>
      <c r="D37" s="118">
        <v>0</v>
      </c>
      <c r="E37" s="118">
        <v>0</v>
      </c>
      <c r="F37" s="124">
        <f t="shared" si="9"/>
        <v>0</v>
      </c>
      <c r="G37" s="118">
        <v>0</v>
      </c>
      <c r="H37" s="118">
        <v>0</v>
      </c>
      <c r="I37" s="87">
        <f t="shared" si="10"/>
        <v>0</v>
      </c>
      <c r="J37" s="118">
        <v>0</v>
      </c>
      <c r="K37" s="120">
        <v>0</v>
      </c>
      <c r="L37" s="87">
        <f t="shared" si="11"/>
        <v>0</v>
      </c>
      <c r="M37" s="90"/>
      <c r="N37" s="98"/>
      <c r="O37" s="106"/>
    </row>
    <row r="38" spans="1:16" x14ac:dyDescent="0.3">
      <c r="A38" s="85">
        <f t="shared" si="4"/>
        <v>20</v>
      </c>
      <c r="B38" s="66" t="s">
        <v>114</v>
      </c>
      <c r="C38" s="115" t="s">
        <v>115</v>
      </c>
      <c r="D38" s="118">
        <v>0</v>
      </c>
      <c r="E38" s="118">
        <v>0</v>
      </c>
      <c r="F38" s="124">
        <f t="shared" si="9"/>
        <v>0</v>
      </c>
      <c r="G38" s="118">
        <v>0</v>
      </c>
      <c r="H38" s="118">
        <v>0</v>
      </c>
      <c r="I38" s="87">
        <f t="shared" si="10"/>
        <v>0</v>
      </c>
      <c r="J38" s="118">
        <v>0</v>
      </c>
      <c r="K38" s="120">
        <v>0</v>
      </c>
      <c r="L38" s="87">
        <f t="shared" si="11"/>
        <v>0</v>
      </c>
      <c r="M38" s="90"/>
      <c r="N38" s="98"/>
      <c r="O38" s="106"/>
    </row>
    <row r="39" spans="1:16" x14ac:dyDescent="0.3">
      <c r="A39" s="85">
        <f t="shared" si="4"/>
        <v>21</v>
      </c>
      <c r="B39" s="47" t="s">
        <v>116</v>
      </c>
      <c r="C39" s="115" t="s">
        <v>117</v>
      </c>
      <c r="D39" s="118">
        <v>0</v>
      </c>
      <c r="E39" s="118">
        <v>0</v>
      </c>
      <c r="F39" s="124">
        <f t="shared" si="9"/>
        <v>0</v>
      </c>
      <c r="G39" s="118">
        <v>0</v>
      </c>
      <c r="H39" s="118">
        <v>0</v>
      </c>
      <c r="I39" s="87">
        <f t="shared" si="10"/>
        <v>0</v>
      </c>
      <c r="J39" s="118">
        <v>-174.70332999998899</v>
      </c>
      <c r="K39" s="120">
        <v>0</v>
      </c>
      <c r="L39" s="87">
        <f t="shared" si="11"/>
        <v>-174.70332999998899</v>
      </c>
      <c r="M39" s="90"/>
      <c r="N39" s="98"/>
      <c r="O39" s="106"/>
    </row>
    <row r="40" spans="1:16" x14ac:dyDescent="0.3">
      <c r="A40" s="85">
        <f t="shared" si="4"/>
        <v>22</v>
      </c>
      <c r="B40" s="47" t="s">
        <v>118</v>
      </c>
      <c r="C40" s="5" t="s">
        <v>119</v>
      </c>
      <c r="D40" s="118">
        <v>0</v>
      </c>
      <c r="E40" s="118">
        <v>0</v>
      </c>
      <c r="F40" s="124">
        <f t="shared" si="9"/>
        <v>0</v>
      </c>
      <c r="G40" s="118">
        <v>0</v>
      </c>
      <c r="H40" s="118">
        <v>0</v>
      </c>
      <c r="I40" s="87">
        <f t="shared" si="10"/>
        <v>0</v>
      </c>
      <c r="J40" s="118">
        <v>0</v>
      </c>
      <c r="K40" s="120">
        <v>0</v>
      </c>
      <c r="L40" s="87">
        <f t="shared" si="11"/>
        <v>0</v>
      </c>
      <c r="M40" s="90"/>
      <c r="N40" s="98"/>
      <c r="O40" s="106"/>
    </row>
    <row r="41" spans="1:16" x14ac:dyDescent="0.3">
      <c r="A41" s="85">
        <f t="shared" si="4"/>
        <v>23</v>
      </c>
      <c r="B41" s="66" t="s">
        <v>120</v>
      </c>
      <c r="C41" s="117" t="s">
        <v>121</v>
      </c>
      <c r="D41" s="118">
        <v>0</v>
      </c>
      <c r="E41" s="118">
        <v>111472.81870210799</v>
      </c>
      <c r="F41" s="124">
        <f t="shared" ref="F41" si="12">+D41-E41</f>
        <v>-111472.81870210799</v>
      </c>
      <c r="G41" s="118">
        <v>0</v>
      </c>
      <c r="H41" s="118">
        <v>0</v>
      </c>
      <c r="I41" s="87">
        <f t="shared" ref="I41" si="13">SUM(F41:H41)</f>
        <v>-111472.81870210799</v>
      </c>
      <c r="J41" s="118">
        <v>0</v>
      </c>
      <c r="K41" s="120">
        <v>0</v>
      </c>
      <c r="L41" s="87">
        <f t="shared" ref="L41" si="14">SUM(I41:K41)</f>
        <v>-111472.81870210799</v>
      </c>
      <c r="M41" s="90"/>
      <c r="N41" s="98"/>
      <c r="O41" s="106"/>
    </row>
    <row r="42" spans="1:16" x14ac:dyDescent="0.3">
      <c r="A42" s="85">
        <f t="shared" si="4"/>
        <v>24</v>
      </c>
      <c r="B42" s="66" t="s">
        <v>122</v>
      </c>
      <c r="C42" s="117" t="s">
        <v>123</v>
      </c>
      <c r="D42" s="118">
        <v>0</v>
      </c>
      <c r="E42" s="118">
        <v>40944.951802047297</v>
      </c>
      <c r="F42" s="124">
        <f t="shared" ref="F42" si="15">+D42-E42</f>
        <v>-40944.951802047297</v>
      </c>
      <c r="G42" s="118">
        <v>0</v>
      </c>
      <c r="H42" s="118">
        <v>0</v>
      </c>
      <c r="I42" s="87">
        <f t="shared" ref="I42" si="16">SUM(F42:H42)</f>
        <v>-40944.951802047297</v>
      </c>
      <c r="J42" s="118">
        <v>0</v>
      </c>
      <c r="K42" s="120">
        <v>0</v>
      </c>
      <c r="L42" s="87">
        <f t="shared" ref="L42" si="17">SUM(I42:K42)</f>
        <v>-40944.951802047297</v>
      </c>
      <c r="M42" s="90"/>
      <c r="N42" s="98"/>
      <c r="O42" s="106"/>
    </row>
    <row r="43" spans="1:16" x14ac:dyDescent="0.3">
      <c r="A43" s="85">
        <f t="shared" si="4"/>
        <v>25</v>
      </c>
      <c r="B43" s="47" t="s">
        <v>124</v>
      </c>
      <c r="C43" s="5" t="s">
        <v>125</v>
      </c>
      <c r="D43" s="118">
        <v>0</v>
      </c>
      <c r="E43" s="118">
        <v>17021.198311765002</v>
      </c>
      <c r="F43" s="124">
        <f>+D43-E43</f>
        <v>-17021.198311765002</v>
      </c>
      <c r="G43" s="118">
        <v>0</v>
      </c>
      <c r="H43" s="118">
        <v>0</v>
      </c>
      <c r="I43" s="87">
        <f>SUM(F43:H43)</f>
        <v>-17021.198311765002</v>
      </c>
      <c r="J43" s="118">
        <v>8794.2857944119205</v>
      </c>
      <c r="K43" s="120">
        <v>0</v>
      </c>
      <c r="L43" s="87">
        <f>SUM(I43:K43)</f>
        <v>-8226.9125173530811</v>
      </c>
      <c r="M43" s="90"/>
      <c r="N43" s="98"/>
      <c r="O43" s="106"/>
    </row>
    <row r="44" spans="1:16" x14ac:dyDescent="0.3">
      <c r="A44" s="85">
        <f t="shared" si="4"/>
        <v>26</v>
      </c>
      <c r="B44" s="47" t="s">
        <v>126</v>
      </c>
      <c r="C44" s="47"/>
      <c r="D44" s="118">
        <v>0</v>
      </c>
      <c r="E44" s="118">
        <v>0</v>
      </c>
      <c r="F44" s="124">
        <f t="shared" si="9"/>
        <v>0</v>
      </c>
      <c r="G44" s="118">
        <v>0</v>
      </c>
      <c r="H44" s="118">
        <v>0</v>
      </c>
      <c r="I44" s="87">
        <f t="shared" si="10"/>
        <v>0</v>
      </c>
      <c r="J44" s="118">
        <v>0</v>
      </c>
      <c r="K44" s="120">
        <v>0</v>
      </c>
      <c r="L44" s="87">
        <f t="shared" si="11"/>
        <v>0</v>
      </c>
      <c r="M44" s="90"/>
      <c r="N44" s="98"/>
      <c r="O44" s="106"/>
    </row>
    <row r="45" spans="1:16" x14ac:dyDescent="0.3">
      <c r="A45" s="85">
        <f t="shared" si="4"/>
        <v>27</v>
      </c>
      <c r="B45" s="47" t="s">
        <v>127</v>
      </c>
      <c r="C45" s="47"/>
      <c r="D45" s="118">
        <v>0</v>
      </c>
      <c r="E45" s="118">
        <v>0</v>
      </c>
      <c r="F45" s="124">
        <f t="shared" si="9"/>
        <v>0</v>
      </c>
      <c r="G45" s="118">
        <v>0</v>
      </c>
      <c r="H45" s="118">
        <v>0</v>
      </c>
      <c r="I45" s="87">
        <f t="shared" si="10"/>
        <v>0</v>
      </c>
      <c r="J45" s="118">
        <v>-46879.47</v>
      </c>
      <c r="K45" s="120">
        <v>0</v>
      </c>
      <c r="L45" s="87">
        <f t="shared" si="11"/>
        <v>-46879.47</v>
      </c>
      <c r="N45" s="98"/>
      <c r="O45" s="106"/>
    </row>
    <row r="46" spans="1:16" x14ac:dyDescent="0.3">
      <c r="A46" s="85">
        <f t="shared" si="4"/>
        <v>28</v>
      </c>
      <c r="B46" s="47" t="s">
        <v>128</v>
      </c>
      <c r="C46" s="47"/>
      <c r="D46" s="118">
        <v>0</v>
      </c>
      <c r="E46" s="118">
        <v>0</v>
      </c>
      <c r="F46" s="124">
        <f t="shared" si="9"/>
        <v>0</v>
      </c>
      <c r="G46" s="118">
        <v>0</v>
      </c>
      <c r="H46" s="118">
        <v>0</v>
      </c>
      <c r="I46" s="87">
        <f t="shared" si="10"/>
        <v>0</v>
      </c>
      <c r="J46" s="118">
        <v>19561.415761409902</v>
      </c>
      <c r="K46" s="120">
        <v>0</v>
      </c>
      <c r="L46" s="87">
        <f t="shared" si="11"/>
        <v>19561.415761409902</v>
      </c>
      <c r="N46" s="98"/>
      <c r="O46" s="106"/>
    </row>
    <row r="47" spans="1:16" x14ac:dyDescent="0.3">
      <c r="A47" s="85">
        <f t="shared" si="4"/>
        <v>29</v>
      </c>
      <c r="B47" s="47" t="s">
        <v>129</v>
      </c>
      <c r="D47" s="118">
        <v>0</v>
      </c>
      <c r="E47" s="118">
        <v>0</v>
      </c>
      <c r="F47" s="124">
        <f t="shared" si="9"/>
        <v>0</v>
      </c>
      <c r="G47" s="118">
        <v>0</v>
      </c>
      <c r="H47" s="118">
        <v>0</v>
      </c>
      <c r="I47" s="87">
        <f t="shared" si="10"/>
        <v>0</v>
      </c>
      <c r="J47" s="118">
        <v>750.94028333332994</v>
      </c>
      <c r="K47" s="120">
        <v>0</v>
      </c>
      <c r="L47" s="87">
        <f t="shared" si="11"/>
        <v>750.94028333332994</v>
      </c>
      <c r="N47" s="98"/>
      <c r="O47" s="106"/>
    </row>
    <row r="48" spans="1:16" x14ac:dyDescent="0.3">
      <c r="A48" s="85">
        <f t="shared" si="4"/>
        <v>30</v>
      </c>
      <c r="B48" s="127" t="s">
        <v>38</v>
      </c>
      <c r="C48" s="101"/>
      <c r="D48" s="119">
        <f t="shared" ref="D48:K48" si="18">SUM(D23:D47)</f>
        <v>-3278877.7200503936</v>
      </c>
      <c r="E48" s="119">
        <f t="shared" si="18"/>
        <v>-469536.52467899548</v>
      </c>
      <c r="F48" s="119">
        <f t="shared" si="18"/>
        <v>-2809341.1953713978</v>
      </c>
      <c r="G48" s="119">
        <f t="shared" si="18"/>
        <v>-835099.0721292349</v>
      </c>
      <c r="H48" s="119">
        <f t="shared" si="18"/>
        <v>0</v>
      </c>
      <c r="I48" s="119">
        <f t="shared" si="18"/>
        <v>-3644440.2675006334</v>
      </c>
      <c r="J48" s="119">
        <f t="shared" si="18"/>
        <v>-170692.25135321604</v>
      </c>
      <c r="K48" s="119">
        <f t="shared" si="18"/>
        <v>0</v>
      </c>
      <c r="L48" s="125">
        <f>SUM(I48:K48)</f>
        <v>-3815132.5188538493</v>
      </c>
      <c r="M48" s="98"/>
    </row>
    <row r="49" spans="1:13" ht="14.4" thickBot="1" x14ac:dyDescent="0.35">
      <c r="A49" s="85">
        <f t="shared" si="4"/>
        <v>31</v>
      </c>
      <c r="B49" s="66" t="s">
        <v>130</v>
      </c>
      <c r="C49" s="102"/>
      <c r="D49" s="103">
        <f t="shared" ref="D49:L49" si="19">D21+D48</f>
        <v>29243305.339120906</v>
      </c>
      <c r="E49" s="103">
        <f t="shared" si="19"/>
        <v>8652981.5166694131</v>
      </c>
      <c r="F49" s="103">
        <f t="shared" si="19"/>
        <v>20590323.822451495</v>
      </c>
      <c r="G49" s="103">
        <f t="shared" si="19"/>
        <v>922405.44625793514</v>
      </c>
      <c r="H49" s="103">
        <f t="shared" si="19"/>
        <v>122423.691440321</v>
      </c>
      <c r="I49" s="103">
        <f t="shared" si="19"/>
        <v>21635152.96014975</v>
      </c>
      <c r="J49" s="103">
        <f t="shared" si="19"/>
        <v>563003.89158066397</v>
      </c>
      <c r="K49" s="103">
        <f t="shared" si="19"/>
        <v>0</v>
      </c>
      <c r="L49" s="103">
        <f t="shared" si="19"/>
        <v>22198156.85173041</v>
      </c>
      <c r="M49" s="98"/>
    </row>
    <row r="50" spans="1:13" ht="14.4" thickTop="1" x14ac:dyDescent="0.3">
      <c r="A50" s="85">
        <f t="shared" si="4"/>
        <v>32</v>
      </c>
      <c r="E50" s="104"/>
      <c r="F50" s="104"/>
      <c r="G50" s="105"/>
      <c r="H50" s="105"/>
      <c r="I50" s="98"/>
      <c r="J50" s="98"/>
      <c r="K50" s="98"/>
      <c r="L50" s="98"/>
      <c r="M50" s="98"/>
    </row>
    <row r="51" spans="1:13" ht="14.4" thickBot="1" x14ac:dyDescent="0.35">
      <c r="A51" s="85">
        <f t="shared" si="4"/>
        <v>33</v>
      </c>
      <c r="B51" s="107" t="s">
        <v>131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x14ac:dyDescent="0.3">
      <c r="B52" s="66" t="s">
        <v>132</v>
      </c>
      <c r="J52" s="47" t="s">
        <v>133</v>
      </c>
    </row>
  </sheetData>
  <mergeCells count="1">
    <mergeCell ref="E3:I5"/>
  </mergeCells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DB8C-2484-4253-8E7A-FBE063FA1F77}">
  <sheetPr>
    <pageSetUpPr fitToPage="1"/>
  </sheetPr>
  <dimension ref="A1:P52"/>
  <sheetViews>
    <sheetView tabSelected="1" topLeftCell="A10" workbookViewId="0">
      <selection activeCell="D23" sqref="D23"/>
    </sheetView>
  </sheetViews>
  <sheetFormatPr defaultColWidth="8.44140625" defaultRowHeight="13.8" outlineLevelRow="1" outlineLevelCol="1" x14ac:dyDescent="0.3"/>
  <cols>
    <col min="1" max="1" width="3.88671875" style="47" customWidth="1"/>
    <col min="2" max="2" width="37.109375" style="66" bestFit="1" customWidth="1"/>
    <col min="3" max="3" width="16.88671875" style="66" hidden="1" customWidth="1" outlineLevel="1"/>
    <col min="4" max="4" width="12.44140625" style="47" customWidth="1" collapsed="1"/>
    <col min="5" max="10" width="12.44140625" style="47" customWidth="1"/>
    <col min="11" max="11" width="10.88671875" style="47" customWidth="1"/>
    <col min="12" max="12" width="11" style="47" customWidth="1"/>
    <col min="13" max="13" width="10.5546875" style="47" bestFit="1" customWidth="1"/>
    <col min="14" max="14" width="11.109375" style="47" customWidth="1"/>
    <col min="15" max="15" width="12" style="47" customWidth="1"/>
    <col min="16" max="16" width="10.88671875" style="47" customWidth="1"/>
    <col min="17" max="16384" width="8.44140625" style="47"/>
  </cols>
  <sheetData>
    <row r="1" spans="1:16" ht="12.75" customHeight="1" x14ac:dyDescent="0.4">
      <c r="A1" s="44" t="s">
        <v>39</v>
      </c>
      <c r="B1" s="45"/>
      <c r="C1" s="45"/>
      <c r="D1" s="46"/>
      <c r="F1" s="44" t="s">
        <v>40</v>
      </c>
      <c r="G1" s="44"/>
      <c r="H1" s="44"/>
      <c r="I1" s="44"/>
      <c r="J1" s="44"/>
      <c r="K1" s="44"/>
      <c r="L1" s="44"/>
      <c r="M1" s="48" t="s">
        <v>134</v>
      </c>
    </row>
    <row r="2" spans="1:16" ht="12.75" customHeight="1" x14ac:dyDescent="0.3">
      <c r="A2" s="49"/>
      <c r="B2" s="50"/>
      <c r="C2" s="50"/>
      <c r="D2" s="51"/>
      <c r="E2" s="51"/>
      <c r="F2" s="51"/>
      <c r="G2" s="52"/>
      <c r="H2" s="52"/>
      <c r="I2" s="52"/>
      <c r="J2" s="52"/>
      <c r="K2" s="52"/>
      <c r="L2" s="52"/>
      <c r="M2" s="52"/>
      <c r="N2" s="53"/>
      <c r="O2" s="53"/>
      <c r="P2" s="54"/>
    </row>
    <row r="3" spans="1:16" ht="12.75" customHeight="1" x14ac:dyDescent="0.3">
      <c r="A3" s="47" t="s">
        <v>42</v>
      </c>
      <c r="B3" s="55"/>
      <c r="C3" s="55"/>
      <c r="D3" s="48" t="s">
        <v>43</v>
      </c>
      <c r="E3" s="128" t="s">
        <v>44</v>
      </c>
      <c r="F3" s="128"/>
      <c r="G3" s="128"/>
      <c r="H3" s="128"/>
      <c r="I3" s="128"/>
      <c r="J3" s="24"/>
      <c r="K3" s="56" t="s">
        <v>45</v>
      </c>
      <c r="M3" s="57"/>
      <c r="O3" s="58"/>
      <c r="P3" s="58"/>
    </row>
    <row r="4" spans="1:16" x14ac:dyDescent="0.3">
      <c r="B4" s="55"/>
      <c r="C4" s="55"/>
      <c r="D4" s="59"/>
      <c r="E4" s="129"/>
      <c r="F4" s="129"/>
      <c r="G4" s="129"/>
      <c r="H4" s="129"/>
      <c r="I4" s="129"/>
      <c r="J4" s="109" t="s">
        <v>48</v>
      </c>
      <c r="K4" s="56" t="str">
        <f>+'Tie Points &amp; Inputs'!B10</f>
        <v>Projected Test Year 3 Ended</v>
      </c>
      <c r="M4" s="60">
        <f>+'Tie Points &amp; Inputs'!H10</f>
        <v>46752</v>
      </c>
      <c r="O4" s="58"/>
      <c r="P4" s="58"/>
    </row>
    <row r="5" spans="1:16" x14ac:dyDescent="0.3">
      <c r="A5" s="47" t="s">
        <v>47</v>
      </c>
      <c r="B5" s="55"/>
      <c r="C5" s="55"/>
      <c r="D5" s="59"/>
      <c r="E5" s="129"/>
      <c r="F5" s="129"/>
      <c r="G5" s="129"/>
      <c r="H5" s="129"/>
      <c r="I5" s="129"/>
      <c r="J5" s="109" t="s">
        <v>46</v>
      </c>
      <c r="K5" s="56" t="str">
        <f>+'Tie Points &amp; Inputs'!B11</f>
        <v>Projected Test Year 2 Ended</v>
      </c>
      <c r="M5" s="60">
        <f>+'Tie Points &amp; Inputs'!H11</f>
        <v>46387</v>
      </c>
      <c r="O5" s="58"/>
      <c r="P5" s="58"/>
    </row>
    <row r="6" spans="1:16" ht="12.75" customHeight="1" x14ac:dyDescent="0.35">
      <c r="B6" s="61"/>
      <c r="C6" s="61"/>
      <c r="D6" s="62"/>
      <c r="E6" s="63"/>
      <c r="F6" s="63"/>
      <c r="G6" s="63"/>
      <c r="H6" s="63"/>
      <c r="I6" s="63"/>
      <c r="J6" s="109" t="s">
        <v>48</v>
      </c>
      <c r="K6" s="56" t="str">
        <f>+'Tie Points &amp; Inputs'!B12</f>
        <v>Projected Test Year 1 Ended</v>
      </c>
      <c r="M6" s="60">
        <f>+'Tie Points &amp; Inputs'!H12</f>
        <v>46022</v>
      </c>
      <c r="O6" s="64"/>
      <c r="P6" s="65"/>
    </row>
    <row r="7" spans="1:16" x14ac:dyDescent="0.3">
      <c r="A7" s="65" t="str">
        <f>+'Tie Points &amp; Inputs'!B7</f>
        <v>DOCKET NO.: 20240025-EI</v>
      </c>
      <c r="E7" s="63"/>
      <c r="F7" s="63"/>
      <c r="G7" s="63"/>
      <c r="H7" s="63"/>
      <c r="I7" s="63"/>
      <c r="J7" s="109" t="s">
        <v>48</v>
      </c>
      <c r="K7" s="56" t="str">
        <f>+'Tie Points &amp; Inputs'!B13</f>
        <v>Prior Year Ended</v>
      </c>
      <c r="M7" s="60">
        <f>+'Tie Points &amp; Inputs'!H13</f>
        <v>45657</v>
      </c>
      <c r="P7" s="65"/>
    </row>
    <row r="8" spans="1:16" ht="12.75" customHeight="1" x14ac:dyDescent="0.3">
      <c r="F8" s="63"/>
      <c r="G8" s="63"/>
      <c r="H8" s="63"/>
      <c r="I8" s="63"/>
      <c r="J8" s="109" t="s">
        <v>48</v>
      </c>
      <c r="K8" s="56" t="str">
        <f>+'Tie Points &amp; Inputs'!B14</f>
        <v>Historical Year Ended</v>
      </c>
      <c r="M8" s="60">
        <f>+'Tie Points &amp; Inputs'!H14</f>
        <v>45291</v>
      </c>
      <c r="P8" s="65"/>
    </row>
    <row r="9" spans="1:16" ht="12.75" customHeight="1" x14ac:dyDescent="0.3">
      <c r="F9" s="67"/>
      <c r="G9" s="68" t="s">
        <v>49</v>
      </c>
      <c r="I9" s="67"/>
      <c r="J9" s="24"/>
      <c r="K9" s="24"/>
      <c r="L9" s="24"/>
      <c r="M9" s="24"/>
      <c r="P9" s="65"/>
    </row>
    <row r="10" spans="1:16" s="75" customFormat="1" x14ac:dyDescent="0.3">
      <c r="A10" s="47"/>
      <c r="B10" s="69"/>
      <c r="C10" s="69"/>
      <c r="D10" s="70"/>
      <c r="E10" s="70"/>
      <c r="F10" s="71"/>
      <c r="G10" s="71"/>
      <c r="H10" s="71"/>
      <c r="I10" s="71"/>
      <c r="J10" s="30"/>
      <c r="K10" s="30"/>
      <c r="L10" s="72" t="str">
        <f>+'Tie Points &amp; Inputs'!B17</f>
        <v>Witness:  Olivier</v>
      </c>
      <c r="M10" s="30"/>
      <c r="N10" s="73"/>
      <c r="O10" s="74"/>
      <c r="P10" s="74"/>
    </row>
    <row r="11" spans="1:16" s="75" customFormat="1" x14ac:dyDescent="0.3">
      <c r="A11" s="76"/>
      <c r="B11" s="77">
        <v>-1</v>
      </c>
      <c r="C11" s="77"/>
      <c r="D11" s="77">
        <f>+B11-1</f>
        <v>-2</v>
      </c>
      <c r="E11" s="77">
        <f t="shared" ref="E11:I11" si="0">+D11-1</f>
        <v>-3</v>
      </c>
      <c r="F11" s="77">
        <f t="shared" si="0"/>
        <v>-4</v>
      </c>
      <c r="G11" s="77">
        <f t="shared" si="0"/>
        <v>-5</v>
      </c>
      <c r="H11" s="77">
        <f t="shared" si="0"/>
        <v>-6</v>
      </c>
      <c r="I11" s="77">
        <f t="shared" si="0"/>
        <v>-7</v>
      </c>
      <c r="J11" s="77">
        <f t="shared" ref="J11" si="1">+I11-1</f>
        <v>-8</v>
      </c>
      <c r="K11" s="77">
        <f t="shared" ref="K11" si="2">+J11-1</f>
        <v>-9</v>
      </c>
      <c r="L11" s="77">
        <f t="shared" ref="L11" si="3">+K11-1</f>
        <v>-10</v>
      </c>
      <c r="N11" s="79"/>
      <c r="O11" s="79"/>
      <c r="P11" s="80"/>
    </row>
    <row r="12" spans="1:16" s="75" customFormat="1" hidden="1" outlineLevel="1" x14ac:dyDescent="0.3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N12" s="79"/>
      <c r="O12" s="79"/>
      <c r="P12" s="80"/>
    </row>
    <row r="13" spans="1:16" s="75" customFormat="1" hidden="1" outlineLevel="1" x14ac:dyDescent="0.3">
      <c r="A13" s="47"/>
      <c r="B13" s="77"/>
      <c r="C13" s="77" t="str">
        <f>+'Tie Points &amp; Inputs'!I11</f>
        <v>Year 2026</v>
      </c>
      <c r="D13" s="41" t="s">
        <v>50</v>
      </c>
      <c r="E13" s="41" t="s">
        <v>51</v>
      </c>
      <c r="F13" s="77"/>
      <c r="G13" s="41" t="s">
        <v>52</v>
      </c>
      <c r="H13" s="41" t="s">
        <v>53</v>
      </c>
      <c r="I13" s="77"/>
      <c r="J13" s="41" t="s">
        <v>54</v>
      </c>
      <c r="K13" s="78"/>
      <c r="L13" s="78"/>
      <c r="N13" s="79"/>
      <c r="O13" s="79"/>
      <c r="P13" s="80"/>
    </row>
    <row r="14" spans="1:16" s="75" customFormat="1" hidden="1" outlineLevel="1" x14ac:dyDescent="0.3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N14" s="79"/>
      <c r="O14" s="79"/>
      <c r="P14" s="80"/>
    </row>
    <row r="15" spans="1:16" s="75" customFormat="1" collapsed="1" x14ac:dyDescent="0.3">
      <c r="A15" s="79"/>
      <c r="B15" s="81"/>
      <c r="C15" s="81"/>
      <c r="D15" s="78"/>
      <c r="E15" s="79" t="s">
        <v>55</v>
      </c>
      <c r="F15" s="79"/>
      <c r="G15" s="79"/>
      <c r="H15" s="79"/>
      <c r="I15" s="79"/>
      <c r="J15" s="79"/>
      <c r="K15" s="79"/>
      <c r="L15" s="79"/>
      <c r="N15" s="79"/>
      <c r="O15" s="79"/>
      <c r="P15" s="80"/>
    </row>
    <row r="16" spans="1:16" s="75" customFormat="1" x14ac:dyDescent="0.3">
      <c r="A16" s="79"/>
      <c r="B16" s="81"/>
      <c r="C16" s="81"/>
      <c r="D16" s="78"/>
      <c r="E16" s="79" t="s">
        <v>56</v>
      </c>
      <c r="F16" s="79" t="s">
        <v>57</v>
      </c>
      <c r="G16" s="79" t="s">
        <v>58</v>
      </c>
      <c r="H16" s="79" t="s">
        <v>59</v>
      </c>
      <c r="I16" s="79" t="s">
        <v>60</v>
      </c>
      <c r="J16" s="79" t="s">
        <v>61</v>
      </c>
      <c r="K16" s="79" t="s">
        <v>62</v>
      </c>
      <c r="L16" s="79" t="s">
        <v>63</v>
      </c>
      <c r="N16" s="79"/>
      <c r="O16" s="79"/>
      <c r="P16" s="80"/>
    </row>
    <row r="17" spans="1:16" s="75" customFormat="1" x14ac:dyDescent="0.3">
      <c r="A17" s="79" t="s">
        <v>64</v>
      </c>
      <c r="B17" s="81"/>
      <c r="C17" s="81"/>
      <c r="D17" s="78" t="s">
        <v>65</v>
      </c>
      <c r="E17" s="79" t="s">
        <v>66</v>
      </c>
      <c r="F17" s="79" t="s">
        <v>67</v>
      </c>
      <c r="G17" s="79" t="s">
        <v>68</v>
      </c>
      <c r="H17" s="79" t="s">
        <v>69</v>
      </c>
      <c r="I17" s="79" t="s">
        <v>70</v>
      </c>
      <c r="J17" s="79" t="s">
        <v>71</v>
      </c>
      <c r="K17" s="79" t="s">
        <v>72</v>
      </c>
      <c r="L17" s="79" t="s">
        <v>73</v>
      </c>
      <c r="N17" s="79"/>
      <c r="O17" s="79"/>
      <c r="P17" s="80"/>
    </row>
    <row r="18" spans="1:16" s="75" customFormat="1" x14ac:dyDescent="0.3">
      <c r="A18" s="82" t="s">
        <v>74</v>
      </c>
      <c r="B18" s="83" t="s">
        <v>75</v>
      </c>
      <c r="C18" s="83"/>
      <c r="D18" s="84" t="s">
        <v>76</v>
      </c>
      <c r="E18" s="84" t="s">
        <v>77</v>
      </c>
      <c r="F18" s="84" t="s">
        <v>78</v>
      </c>
      <c r="G18" s="82" t="s">
        <v>79</v>
      </c>
      <c r="H18" s="82" t="s">
        <v>80</v>
      </c>
      <c r="I18" s="84" t="s">
        <v>59</v>
      </c>
      <c r="J18" s="82" t="s">
        <v>81</v>
      </c>
      <c r="K18" s="82" t="s">
        <v>82</v>
      </c>
      <c r="L18" s="82" t="s">
        <v>83</v>
      </c>
      <c r="N18" s="79"/>
      <c r="O18" s="79"/>
      <c r="P18" s="79" t="s">
        <v>84</v>
      </c>
    </row>
    <row r="19" spans="1:16" s="75" customFormat="1" x14ac:dyDescent="0.3">
      <c r="A19" s="85">
        <v>1</v>
      </c>
      <c r="B19" s="86" t="s">
        <v>85</v>
      </c>
      <c r="C19" s="86"/>
      <c r="D19" s="43">
        <f>VLOOKUP(D$13,'REG FL  Summary - 2 System Per '!$A:$BA,MATCH($C$13,'REG FL  Summary - 2 System Per '!$2:$2,0),FALSE)/1000</f>
        <v>32983439.101788502</v>
      </c>
      <c r="E19" s="43">
        <f>VLOOKUP(E$13,'REG FL  Summary - 2 System Per '!$A:$BA,MATCH($C$13,'REG FL  Summary - 2 System Per '!$2:$2,0),FALSE)/1000</f>
        <v>8707490.7426270191</v>
      </c>
      <c r="F19" s="87">
        <f>+D19-E19</f>
        <v>24275948.359161481</v>
      </c>
      <c r="G19" s="43">
        <f>VLOOKUP(G$13,'REG FL  Summary - 2 System Per '!$A:$BA,MATCH($C$13,'REG FL  Summary - 2 System Per '!$2:$2,0),FALSE)/1000</f>
        <v>1485130.0629106299</v>
      </c>
      <c r="H19" s="43">
        <f>VLOOKUP(H$13,'REG FL  Summary - 2 System Per '!$A:$BA,MATCH($C$13,'REG FL  Summary - 2 System Per '!$2:$2,0),FALSE)/1000</f>
        <v>129702.8768</v>
      </c>
      <c r="I19" s="87">
        <f>SUM(F19:H19)</f>
        <v>25890781.298872113</v>
      </c>
      <c r="J19" s="43">
        <f>VLOOKUP(J$13,'REG FL  Summary - 2 System Per '!$A:$BA,MATCH($C$13,'REG FL  Summary - 2 System Per '!$2:$2,0),FALSE)/1000</f>
        <v>762323.11849366198</v>
      </c>
      <c r="K19" s="87">
        <v>0</v>
      </c>
      <c r="L19" s="87">
        <f>SUM(I19:K19)</f>
        <v>26653104.417365775</v>
      </c>
      <c r="N19" s="88"/>
      <c r="O19" s="89"/>
      <c r="P19" s="89"/>
    </row>
    <row r="20" spans="1:16" s="75" customFormat="1" x14ac:dyDescent="0.3">
      <c r="A20" s="85">
        <f t="shared" ref="A20:A51" si="4">A19+1</f>
        <v>2</v>
      </c>
      <c r="B20" s="66" t="s">
        <v>86</v>
      </c>
      <c r="C20" s="66"/>
      <c r="D20" s="111">
        <f t="shared" ref="D20:J20" si="5">D21/D19</f>
        <v>0.93077561743680348</v>
      </c>
      <c r="E20" s="111">
        <f t="shared" si="5"/>
        <v>0.96208488248180146</v>
      </c>
      <c r="F20" s="111">
        <f t="shared" si="5"/>
        <v>0.91954536057909819</v>
      </c>
      <c r="G20" s="111">
        <f t="shared" si="5"/>
        <v>0.93756218806122837</v>
      </c>
      <c r="H20" s="111">
        <f t="shared" si="5"/>
        <v>0.94432825681969768</v>
      </c>
      <c r="I20" s="111">
        <f t="shared" si="5"/>
        <v>0.92070298285105068</v>
      </c>
      <c r="J20" s="111">
        <f t="shared" si="5"/>
        <v>0.952681006680134</v>
      </c>
      <c r="K20" s="112">
        <v>0</v>
      </c>
      <c r="L20" s="111">
        <f>L21/L19</f>
        <v>0.92161760752166755</v>
      </c>
      <c r="N20" s="88"/>
      <c r="O20" s="89"/>
      <c r="P20" s="89"/>
    </row>
    <row r="21" spans="1:16" s="75" customFormat="1" x14ac:dyDescent="0.3">
      <c r="A21" s="85">
        <f t="shared" si="4"/>
        <v>3</v>
      </c>
      <c r="B21" s="66" t="s">
        <v>87</v>
      </c>
      <c r="C21" s="66"/>
      <c r="D21" s="43">
        <f>VLOOKUP(D$13,'REG FL  Summary - 9 Retail Per '!$A:$BA,MATCH($C$13,'REG FL  Summary - 9 Retail Per '!$2:$2,0),FALSE)/1000</f>
        <v>30700180.895156398</v>
      </c>
      <c r="E21" s="43">
        <f>VLOOKUP(E$13,'REG FL  Summary - 9 Retail Per '!$A:$BA,MATCH($C$13,'REG FL  Summary - 9 Retail Per '!$2:$2,0),FALSE)/1000</f>
        <v>8377345.2078316901</v>
      </c>
      <c r="F21" s="87">
        <f>+D21-E21</f>
        <v>22322835.68732471</v>
      </c>
      <c r="G21" s="43">
        <f>VLOOKUP(G$13,'REG FL  Summary - 9 Retail Per '!$A:$BA,MATCH($C$13,'REG FL  Summary - 9 Retail Per '!$2:$2,0),FALSE)/1000</f>
        <v>1392401.791338</v>
      </c>
      <c r="H21" s="43">
        <f>VLOOKUP(H$13,'REG FL  Summary - 9 Retail Per '!$A:$BA,MATCH($C$13,'REG FL  Summary - 9 Retail Per '!$2:$2,0),FALSE)/1000</f>
        <v>122482.09155304401</v>
      </c>
      <c r="I21" s="87">
        <f>SUM(F21:H21)</f>
        <v>23837719.570215754</v>
      </c>
      <c r="J21" s="43">
        <f>VLOOKUP(J$13,'REG FL  Summary - 9 Retail Per '!$A:$BA,MATCH($C$13,'REG FL  Summary - 9 Retail Per '!$2:$2,0),FALSE)/1000</f>
        <v>726250.75594208098</v>
      </c>
      <c r="K21" s="87">
        <v>0</v>
      </c>
      <c r="L21" s="87">
        <f>SUM(I21:K21)</f>
        <v>24563970.326157834</v>
      </c>
      <c r="N21" s="95"/>
      <c r="O21" s="96"/>
      <c r="P21" s="89"/>
    </row>
    <row r="22" spans="1:16" s="75" customFormat="1" x14ac:dyDescent="0.3">
      <c r="A22" s="85">
        <f t="shared" si="4"/>
        <v>4</v>
      </c>
      <c r="B22" s="90"/>
      <c r="C22" s="90"/>
      <c r="D22" s="91"/>
      <c r="E22" s="92"/>
      <c r="F22" s="92"/>
      <c r="G22" s="93"/>
      <c r="H22" s="93"/>
      <c r="I22" s="94"/>
      <c r="J22" s="94"/>
      <c r="K22" s="94"/>
      <c r="L22" s="97"/>
      <c r="N22" s="95"/>
      <c r="O22" s="96"/>
      <c r="P22" s="89"/>
    </row>
    <row r="23" spans="1:16" s="75" customFormat="1" x14ac:dyDescent="0.3">
      <c r="A23" s="85">
        <f t="shared" si="4"/>
        <v>5</v>
      </c>
      <c r="B23" s="116" t="s">
        <v>88</v>
      </c>
      <c r="K23" s="120">
        <v>0</v>
      </c>
      <c r="N23" s="98"/>
      <c r="O23" s="89"/>
      <c r="P23" s="89"/>
    </row>
    <row r="24" spans="1:16" s="75" customFormat="1" x14ac:dyDescent="0.25">
      <c r="A24" s="85">
        <f t="shared" si="4"/>
        <v>6</v>
      </c>
      <c r="B24" s="75" t="s">
        <v>89</v>
      </c>
      <c r="C24" s="115" t="s">
        <v>90</v>
      </c>
      <c r="D24" s="118">
        <v>-68661.460940000004</v>
      </c>
      <c r="E24" s="118">
        <v>-67651.912910708692</v>
      </c>
      <c r="F24" s="124">
        <f t="shared" ref="F24:F34" si="6">+D24-E24</f>
        <v>-1009.5480292913126</v>
      </c>
      <c r="G24" s="118">
        <v>0</v>
      </c>
      <c r="H24" s="118">
        <v>0</v>
      </c>
      <c r="I24" s="87">
        <f t="shared" ref="I24:I34" si="7">SUM(F24:H24)</f>
        <v>-1009.5480292913126</v>
      </c>
      <c r="J24" s="118">
        <v>-24336.652440000002</v>
      </c>
      <c r="K24" s="120">
        <v>0</v>
      </c>
      <c r="L24" s="87">
        <f t="shared" ref="L24:L34" si="8">SUM(I24:K24)</f>
        <v>-25346.200469291314</v>
      </c>
      <c r="N24" s="99"/>
      <c r="O24" s="100"/>
      <c r="P24" s="100"/>
    </row>
    <row r="25" spans="1:16" s="75" customFormat="1" ht="15" customHeight="1" x14ac:dyDescent="0.25">
      <c r="A25" s="85">
        <f t="shared" si="4"/>
        <v>7</v>
      </c>
      <c r="B25" s="75" t="s">
        <v>91</v>
      </c>
      <c r="C25" s="115" t="s">
        <v>92</v>
      </c>
      <c r="D25" s="118">
        <v>-3234.6641446475096</v>
      </c>
      <c r="E25" s="118">
        <v>-3839.6753266300002</v>
      </c>
      <c r="F25" s="124">
        <f t="shared" si="6"/>
        <v>605.0111819824906</v>
      </c>
      <c r="G25" s="118">
        <v>0</v>
      </c>
      <c r="H25" s="118">
        <v>0</v>
      </c>
      <c r="I25" s="87">
        <f t="shared" si="7"/>
        <v>605.0111819824906</v>
      </c>
      <c r="J25" s="118">
        <v>7724.6230900000201</v>
      </c>
      <c r="K25" s="120">
        <v>0</v>
      </c>
      <c r="L25" s="87">
        <f t="shared" si="8"/>
        <v>8329.6342719825116</v>
      </c>
      <c r="N25" s="98"/>
      <c r="O25" s="89"/>
      <c r="P25" s="89"/>
    </row>
    <row r="26" spans="1:16" s="75" customFormat="1" x14ac:dyDescent="0.25">
      <c r="A26" s="85">
        <f t="shared" si="4"/>
        <v>8</v>
      </c>
      <c r="B26" s="75" t="s">
        <v>93</v>
      </c>
      <c r="C26" s="115" t="s">
        <v>94</v>
      </c>
      <c r="D26" s="118">
        <v>-39970.1881265216</v>
      </c>
      <c r="E26" s="118">
        <v>-9503.94832539866</v>
      </c>
      <c r="F26" s="124">
        <f t="shared" si="6"/>
        <v>-30466.239801122938</v>
      </c>
      <c r="G26" s="118">
        <v>-2.2996530929923003</v>
      </c>
      <c r="H26" s="118">
        <v>0</v>
      </c>
      <c r="I26" s="87">
        <f t="shared" si="7"/>
        <v>-30468.53945421593</v>
      </c>
      <c r="J26" s="118">
        <v>-8778.3010892746006</v>
      </c>
      <c r="K26" s="120">
        <v>0</v>
      </c>
      <c r="L26" s="87">
        <f t="shared" si="8"/>
        <v>-39246.840543490529</v>
      </c>
      <c r="N26" s="98"/>
      <c r="O26" s="89"/>
      <c r="P26" s="89"/>
    </row>
    <row r="27" spans="1:16" s="75" customFormat="1" x14ac:dyDescent="0.25">
      <c r="A27" s="85">
        <f t="shared" si="4"/>
        <v>9</v>
      </c>
      <c r="B27" s="75" t="s">
        <v>95</v>
      </c>
      <c r="C27" s="115" t="s">
        <v>96</v>
      </c>
      <c r="D27" s="118">
        <v>-3104.1321250566598</v>
      </c>
      <c r="E27" s="118">
        <v>-3692.4168049064301</v>
      </c>
      <c r="F27" s="124">
        <f t="shared" si="6"/>
        <v>588.28467984977033</v>
      </c>
      <c r="G27" s="118">
        <v>0</v>
      </c>
      <c r="H27" s="118">
        <v>0</v>
      </c>
      <c r="I27" s="87">
        <f t="shared" si="7"/>
        <v>588.28467984977033</v>
      </c>
      <c r="J27" s="118">
        <v>-51658.315900523499</v>
      </c>
      <c r="K27" s="120">
        <v>0</v>
      </c>
      <c r="L27" s="87">
        <f t="shared" si="8"/>
        <v>-51070.031220673729</v>
      </c>
      <c r="N27" s="98"/>
      <c r="O27" s="89"/>
      <c r="P27" s="89"/>
    </row>
    <row r="28" spans="1:16" x14ac:dyDescent="0.3">
      <c r="A28" s="85">
        <f t="shared" si="4"/>
        <v>10</v>
      </c>
      <c r="B28" s="47" t="s">
        <v>97</v>
      </c>
      <c r="C28" s="115" t="s">
        <v>98</v>
      </c>
      <c r="D28" s="118">
        <v>0</v>
      </c>
      <c r="E28" s="118">
        <v>0</v>
      </c>
      <c r="F28" s="124">
        <f>+D28-E28</f>
        <v>0</v>
      </c>
      <c r="G28" s="118">
        <v>0</v>
      </c>
      <c r="H28" s="118">
        <v>0</v>
      </c>
      <c r="I28" s="87">
        <f>SUM(F28:H28)</f>
        <v>0</v>
      </c>
      <c r="J28" s="118">
        <v>-89114.723606921194</v>
      </c>
      <c r="K28" s="120">
        <v>0</v>
      </c>
      <c r="L28" s="87">
        <f>SUM(I28:K28)</f>
        <v>-89114.723606921194</v>
      </c>
      <c r="M28" s="90"/>
      <c r="N28" s="98"/>
      <c r="O28" s="106"/>
    </row>
    <row r="29" spans="1:16" s="75" customFormat="1" x14ac:dyDescent="0.25">
      <c r="A29" s="85">
        <f t="shared" si="4"/>
        <v>11</v>
      </c>
      <c r="B29" s="75" t="s">
        <v>99</v>
      </c>
      <c r="C29" s="115" t="s">
        <v>100</v>
      </c>
      <c r="D29" s="118">
        <v>-2128840.6948191999</v>
      </c>
      <c r="E29" s="118">
        <v>-100180.179537314</v>
      </c>
      <c r="F29" s="124">
        <f>+D29-E29</f>
        <v>-2028660.5152818859</v>
      </c>
      <c r="G29" s="118">
        <v>-430725.65120832302</v>
      </c>
      <c r="H29" s="118">
        <v>0</v>
      </c>
      <c r="I29" s="87">
        <f>SUM(F29:H29)</f>
        <v>-2459386.1664902088</v>
      </c>
      <c r="J29" s="118">
        <v>0</v>
      </c>
      <c r="K29" s="120">
        <v>0</v>
      </c>
      <c r="L29" s="87">
        <f>SUM(I29:K29)</f>
        <v>-2459386.1664902088</v>
      </c>
      <c r="M29" s="98"/>
      <c r="O29" s="89"/>
      <c r="P29" s="89"/>
    </row>
    <row r="30" spans="1:16" x14ac:dyDescent="0.3">
      <c r="A30" s="85">
        <f t="shared" si="4"/>
        <v>12</v>
      </c>
      <c r="B30" s="47" t="s">
        <v>101</v>
      </c>
      <c r="C30" s="5" t="s">
        <v>102</v>
      </c>
      <c r="D30" s="118">
        <v>0</v>
      </c>
      <c r="E30" s="118">
        <v>0</v>
      </c>
      <c r="F30" s="124">
        <f>+D30-E30</f>
        <v>0</v>
      </c>
      <c r="G30" s="118">
        <v>0</v>
      </c>
      <c r="H30" s="118">
        <v>0</v>
      </c>
      <c r="I30" s="87">
        <f>SUM(F30:H30)</f>
        <v>0</v>
      </c>
      <c r="J30" s="118">
        <v>0</v>
      </c>
      <c r="K30" s="120">
        <v>0</v>
      </c>
      <c r="L30" s="87">
        <f>SUM(I30:K30)</f>
        <v>0</v>
      </c>
      <c r="M30" s="90"/>
      <c r="N30" s="98"/>
      <c r="O30" s="106"/>
    </row>
    <row r="31" spans="1:16" s="75" customFormat="1" x14ac:dyDescent="0.25">
      <c r="A31" s="85">
        <f t="shared" si="4"/>
        <v>13</v>
      </c>
      <c r="B31" s="75" t="s">
        <v>103</v>
      </c>
      <c r="C31" s="115" t="s">
        <v>103</v>
      </c>
      <c r="D31" s="118">
        <v>-640754.16295614897</v>
      </c>
      <c r="E31" s="118">
        <v>-353639.42195283697</v>
      </c>
      <c r="F31" s="124">
        <f>+D31-E31</f>
        <v>-287114.741003312</v>
      </c>
      <c r="G31" s="118">
        <v>0</v>
      </c>
      <c r="H31" s="118">
        <v>0</v>
      </c>
      <c r="I31" s="87">
        <f>SUM(F31:H31)</f>
        <v>-287114.741003312</v>
      </c>
      <c r="J31" s="118">
        <v>253254.11168258602</v>
      </c>
      <c r="K31" s="120">
        <v>0</v>
      </c>
      <c r="L31" s="87">
        <f>SUM(I31:K31)</f>
        <v>-33860.629320725973</v>
      </c>
      <c r="N31" s="98"/>
      <c r="O31" s="89"/>
      <c r="P31" s="89"/>
    </row>
    <row r="32" spans="1:16" s="75" customFormat="1" x14ac:dyDescent="0.25">
      <c r="A32" s="85">
        <f t="shared" si="4"/>
        <v>14</v>
      </c>
      <c r="B32" s="75" t="s">
        <v>104</v>
      </c>
      <c r="C32" s="115" t="s">
        <v>104</v>
      </c>
      <c r="D32" s="118">
        <v>-22215.015949999899</v>
      </c>
      <c r="E32" s="118">
        <v>-7251.6135499999891</v>
      </c>
      <c r="F32" s="124">
        <f t="shared" si="6"/>
        <v>-14963.40239999991</v>
      </c>
      <c r="G32" s="118">
        <v>0</v>
      </c>
      <c r="H32" s="118">
        <v>0</v>
      </c>
      <c r="I32" s="87">
        <f t="shared" si="7"/>
        <v>-14963.40239999991</v>
      </c>
      <c r="J32" s="118">
        <v>0</v>
      </c>
      <c r="K32" s="120">
        <v>0</v>
      </c>
      <c r="L32" s="87">
        <f t="shared" si="8"/>
        <v>-14963.40239999991</v>
      </c>
      <c r="N32" s="98"/>
      <c r="O32" s="89"/>
      <c r="P32" s="89"/>
    </row>
    <row r="33" spans="1:16" s="75" customFormat="1" x14ac:dyDescent="0.25">
      <c r="A33" s="85">
        <f t="shared" si="4"/>
        <v>15</v>
      </c>
      <c r="B33" s="75" t="s">
        <v>105</v>
      </c>
      <c r="C33" s="115" t="s">
        <v>105</v>
      </c>
      <c r="D33" s="118">
        <v>-20325.435300000001</v>
      </c>
      <c r="E33" s="118">
        <v>-14446.912798507599</v>
      </c>
      <c r="F33" s="124">
        <f t="shared" si="6"/>
        <v>-5878.5225014924017</v>
      </c>
      <c r="G33" s="118">
        <v>0</v>
      </c>
      <c r="H33" s="118">
        <v>0</v>
      </c>
      <c r="I33" s="87">
        <f t="shared" si="7"/>
        <v>-5878.5225014924017</v>
      </c>
      <c r="J33" s="118">
        <v>0</v>
      </c>
      <c r="K33" s="120">
        <v>0</v>
      </c>
      <c r="L33" s="87">
        <f t="shared" si="8"/>
        <v>-5878.5225014924017</v>
      </c>
      <c r="N33" s="98"/>
      <c r="O33" s="89"/>
      <c r="P33" s="89"/>
    </row>
    <row r="34" spans="1:16" x14ac:dyDescent="0.3">
      <c r="A34" s="85">
        <f t="shared" si="4"/>
        <v>16</v>
      </c>
      <c r="B34" s="75" t="s">
        <v>106</v>
      </c>
      <c r="C34" s="115" t="s">
        <v>107</v>
      </c>
      <c r="D34" s="118">
        <v>0</v>
      </c>
      <c r="E34" s="118">
        <v>0</v>
      </c>
      <c r="F34" s="124">
        <f t="shared" si="6"/>
        <v>0</v>
      </c>
      <c r="G34" s="118">
        <v>-70081.609900756695</v>
      </c>
      <c r="H34" s="118">
        <v>0</v>
      </c>
      <c r="I34" s="87">
        <f t="shared" si="7"/>
        <v>-70081.609900756695</v>
      </c>
      <c r="J34" s="118">
        <v>0</v>
      </c>
      <c r="K34" s="120">
        <v>0</v>
      </c>
      <c r="L34" s="87">
        <f t="shared" si="8"/>
        <v>-70081.609900756695</v>
      </c>
      <c r="M34" s="90"/>
      <c r="N34" s="98"/>
      <c r="O34" s="106"/>
    </row>
    <row r="35" spans="1:16" x14ac:dyDescent="0.3">
      <c r="A35" s="85">
        <f t="shared" si="4"/>
        <v>17</v>
      </c>
      <c r="B35" s="47" t="s">
        <v>108</v>
      </c>
      <c r="C35" s="115" t="s">
        <v>109</v>
      </c>
      <c r="D35" s="118">
        <v>0</v>
      </c>
      <c r="E35" s="118">
        <v>0</v>
      </c>
      <c r="F35" s="124">
        <f t="shared" ref="F35:F47" si="9">+D35-E35</f>
        <v>0</v>
      </c>
      <c r="G35" s="118">
        <v>0</v>
      </c>
      <c r="H35" s="118">
        <v>0</v>
      </c>
      <c r="I35" s="87">
        <f t="shared" ref="I35:I47" si="10">SUM(F35:H35)</f>
        <v>0</v>
      </c>
      <c r="J35" s="118">
        <v>-292259.14491999999</v>
      </c>
      <c r="K35" s="120">
        <v>0</v>
      </c>
      <c r="L35" s="87">
        <f t="shared" ref="L35:L47" si="11">SUM(I35:K35)</f>
        <v>-292259.14491999999</v>
      </c>
      <c r="M35" s="90"/>
      <c r="N35" s="98"/>
      <c r="O35" s="106"/>
    </row>
    <row r="36" spans="1:16" x14ac:dyDescent="0.3">
      <c r="A36" s="85">
        <f t="shared" si="4"/>
        <v>18</v>
      </c>
      <c r="B36" s="47" t="s">
        <v>110</v>
      </c>
      <c r="C36" s="115" t="s">
        <v>111</v>
      </c>
      <c r="D36" s="118">
        <v>0</v>
      </c>
      <c r="E36" s="118">
        <v>0</v>
      </c>
      <c r="F36" s="124">
        <f t="shared" si="9"/>
        <v>0</v>
      </c>
      <c r="G36" s="118">
        <v>-738.76342</v>
      </c>
      <c r="H36" s="118">
        <v>0</v>
      </c>
      <c r="I36" s="87">
        <f t="shared" si="10"/>
        <v>-738.76342</v>
      </c>
      <c r="J36" s="118">
        <v>43691.154069999997</v>
      </c>
      <c r="K36" s="120">
        <v>0</v>
      </c>
      <c r="L36" s="87">
        <f t="shared" si="11"/>
        <v>42952.390649999994</v>
      </c>
      <c r="M36" s="90"/>
      <c r="N36" s="98"/>
      <c r="O36" s="106"/>
    </row>
    <row r="37" spans="1:16" x14ac:dyDescent="0.3">
      <c r="A37" s="85">
        <f t="shared" si="4"/>
        <v>19</v>
      </c>
      <c r="B37" s="75" t="s">
        <v>112</v>
      </c>
      <c r="C37" s="115" t="s">
        <v>113</v>
      </c>
      <c r="D37" s="118">
        <v>0</v>
      </c>
      <c r="E37" s="118">
        <v>0</v>
      </c>
      <c r="F37" s="124">
        <f t="shared" si="9"/>
        <v>0</v>
      </c>
      <c r="G37" s="118">
        <v>0</v>
      </c>
      <c r="H37" s="118">
        <v>0</v>
      </c>
      <c r="I37" s="87">
        <f t="shared" si="10"/>
        <v>0</v>
      </c>
      <c r="J37" s="118">
        <v>0</v>
      </c>
      <c r="K37" s="120">
        <v>0</v>
      </c>
      <c r="L37" s="87">
        <f t="shared" si="11"/>
        <v>0</v>
      </c>
      <c r="M37" s="90"/>
      <c r="N37" s="98"/>
      <c r="O37" s="106"/>
    </row>
    <row r="38" spans="1:16" x14ac:dyDescent="0.3">
      <c r="A38" s="85">
        <f t="shared" si="4"/>
        <v>20</v>
      </c>
      <c r="B38" s="66" t="s">
        <v>114</v>
      </c>
      <c r="C38" s="115" t="s">
        <v>115</v>
      </c>
      <c r="D38" s="118">
        <v>0</v>
      </c>
      <c r="E38" s="118">
        <v>0</v>
      </c>
      <c r="F38" s="124">
        <f t="shared" si="9"/>
        <v>0</v>
      </c>
      <c r="G38" s="118">
        <v>0</v>
      </c>
      <c r="H38" s="118">
        <v>0</v>
      </c>
      <c r="I38" s="87">
        <f t="shared" si="10"/>
        <v>0</v>
      </c>
      <c r="J38" s="118">
        <v>0</v>
      </c>
      <c r="K38" s="120">
        <v>0</v>
      </c>
      <c r="L38" s="87">
        <f t="shared" si="11"/>
        <v>0</v>
      </c>
      <c r="M38" s="90"/>
      <c r="N38" s="98"/>
      <c r="O38" s="106"/>
    </row>
    <row r="39" spans="1:16" x14ac:dyDescent="0.3">
      <c r="A39" s="85">
        <f t="shared" si="4"/>
        <v>21</v>
      </c>
      <c r="B39" s="47" t="s">
        <v>116</v>
      </c>
      <c r="C39" s="115" t="s">
        <v>117</v>
      </c>
      <c r="D39" s="118">
        <v>0</v>
      </c>
      <c r="E39" s="118">
        <v>0</v>
      </c>
      <c r="F39" s="124">
        <f t="shared" si="9"/>
        <v>0</v>
      </c>
      <c r="G39" s="118">
        <v>0</v>
      </c>
      <c r="H39" s="118">
        <v>0</v>
      </c>
      <c r="I39" s="87">
        <f t="shared" si="10"/>
        <v>0</v>
      </c>
      <c r="J39" s="118">
        <v>-174.70332999998899</v>
      </c>
      <c r="K39" s="120">
        <v>0</v>
      </c>
      <c r="L39" s="87">
        <f t="shared" si="11"/>
        <v>-174.70332999998899</v>
      </c>
      <c r="M39" s="90"/>
      <c r="N39" s="98"/>
      <c r="O39" s="106"/>
    </row>
    <row r="40" spans="1:16" x14ac:dyDescent="0.3">
      <c r="A40" s="85">
        <f t="shared" si="4"/>
        <v>22</v>
      </c>
      <c r="B40" s="47" t="s">
        <v>118</v>
      </c>
      <c r="C40" s="5" t="s">
        <v>119</v>
      </c>
      <c r="D40" s="118">
        <v>0</v>
      </c>
      <c r="E40" s="118">
        <v>0</v>
      </c>
      <c r="F40" s="124">
        <f t="shared" si="9"/>
        <v>0</v>
      </c>
      <c r="G40" s="118">
        <v>0</v>
      </c>
      <c r="H40" s="118">
        <v>0</v>
      </c>
      <c r="I40" s="87">
        <f t="shared" si="10"/>
        <v>0</v>
      </c>
      <c r="J40" s="118">
        <v>0</v>
      </c>
      <c r="K40" s="120">
        <v>0</v>
      </c>
      <c r="L40" s="87">
        <f t="shared" si="11"/>
        <v>0</v>
      </c>
      <c r="M40" s="90"/>
      <c r="N40" s="98"/>
      <c r="O40" s="106"/>
    </row>
    <row r="41" spans="1:16" x14ac:dyDescent="0.3">
      <c r="A41" s="85">
        <f t="shared" si="4"/>
        <v>23</v>
      </c>
      <c r="B41" s="66" t="s">
        <v>120</v>
      </c>
      <c r="C41" s="117" t="s">
        <v>121</v>
      </c>
      <c r="D41" s="118">
        <v>0</v>
      </c>
      <c r="E41" s="118">
        <v>61708.391174541197</v>
      </c>
      <c r="F41" s="124">
        <f t="shared" ref="F41:F42" si="12">+D41-E41</f>
        <v>-61708.391174541197</v>
      </c>
      <c r="G41" s="118">
        <v>0</v>
      </c>
      <c r="H41" s="118">
        <v>0</v>
      </c>
      <c r="I41" s="87">
        <f t="shared" ref="I41:I42" si="13">SUM(F41:H41)</f>
        <v>-61708.391174541197</v>
      </c>
      <c r="J41" s="118">
        <v>0</v>
      </c>
      <c r="K41" s="120">
        <v>0</v>
      </c>
      <c r="L41" s="87">
        <f t="shared" ref="L41:L42" si="14">SUM(I41:K41)</f>
        <v>-61708.391174541197</v>
      </c>
      <c r="M41" s="90"/>
      <c r="N41" s="98"/>
      <c r="O41" s="106"/>
    </row>
    <row r="42" spans="1:16" x14ac:dyDescent="0.3">
      <c r="A42" s="85">
        <f t="shared" si="4"/>
        <v>24</v>
      </c>
      <c r="B42" s="66" t="s">
        <v>122</v>
      </c>
      <c r="C42" s="117" t="s">
        <v>123</v>
      </c>
      <c r="D42" s="118">
        <v>0</v>
      </c>
      <c r="E42" s="118">
        <v>22652.563205722501</v>
      </c>
      <c r="F42" s="124">
        <f t="shared" si="12"/>
        <v>-22652.563205722501</v>
      </c>
      <c r="G42" s="118">
        <v>0</v>
      </c>
      <c r="H42" s="118">
        <v>0</v>
      </c>
      <c r="I42" s="87">
        <f t="shared" si="13"/>
        <v>-22652.563205722501</v>
      </c>
      <c r="J42" s="118">
        <v>0</v>
      </c>
      <c r="K42" s="120">
        <v>0</v>
      </c>
      <c r="L42" s="87">
        <f t="shared" si="14"/>
        <v>-22652.563205722501</v>
      </c>
      <c r="M42" s="90"/>
      <c r="N42" s="98"/>
      <c r="O42" s="106"/>
    </row>
    <row r="43" spans="1:16" x14ac:dyDescent="0.3">
      <c r="A43" s="85">
        <f t="shared" si="4"/>
        <v>25</v>
      </c>
      <c r="B43" s="47" t="s">
        <v>124</v>
      </c>
      <c r="C43" s="5" t="s">
        <v>125</v>
      </c>
      <c r="D43" s="118">
        <v>0</v>
      </c>
      <c r="E43" s="118">
        <v>17007.822537749002</v>
      </c>
      <c r="F43" s="124">
        <f>+D43-E43</f>
        <v>-17007.822537749002</v>
      </c>
      <c r="G43" s="118">
        <v>0</v>
      </c>
      <c r="H43" s="118">
        <v>0</v>
      </c>
      <c r="I43" s="87">
        <f>SUM(F43:H43)</f>
        <v>-17007.822537749002</v>
      </c>
      <c r="J43" s="118">
        <v>12188.9394853867</v>
      </c>
      <c r="K43" s="120">
        <v>0</v>
      </c>
      <c r="L43" s="87">
        <f>SUM(I43:K43)</f>
        <v>-4818.8830523623019</v>
      </c>
      <c r="M43" s="90"/>
      <c r="N43" s="98"/>
      <c r="O43" s="106"/>
    </row>
    <row r="44" spans="1:16" x14ac:dyDescent="0.3">
      <c r="A44" s="85">
        <f t="shared" si="4"/>
        <v>26</v>
      </c>
      <c r="B44" s="47" t="s">
        <v>126</v>
      </c>
      <c r="C44" s="47"/>
      <c r="D44" s="118">
        <v>0</v>
      </c>
      <c r="E44" s="118">
        <v>0</v>
      </c>
      <c r="F44" s="124">
        <f t="shared" si="9"/>
        <v>0</v>
      </c>
      <c r="G44" s="118">
        <v>0</v>
      </c>
      <c r="H44" s="118">
        <v>0</v>
      </c>
      <c r="I44" s="87">
        <f t="shared" si="10"/>
        <v>0</v>
      </c>
      <c r="J44" s="118">
        <v>0</v>
      </c>
      <c r="K44" s="120">
        <v>0</v>
      </c>
      <c r="L44" s="87">
        <f t="shared" si="11"/>
        <v>0</v>
      </c>
      <c r="M44" s="90"/>
      <c r="N44" s="98"/>
      <c r="O44" s="106"/>
    </row>
    <row r="45" spans="1:16" x14ac:dyDescent="0.3">
      <c r="A45" s="85">
        <f t="shared" si="4"/>
        <v>27</v>
      </c>
      <c r="B45" s="47" t="s">
        <v>127</v>
      </c>
      <c r="C45" s="47"/>
      <c r="D45" s="118">
        <v>0</v>
      </c>
      <c r="E45" s="118">
        <v>0</v>
      </c>
      <c r="F45" s="124">
        <f t="shared" si="9"/>
        <v>0</v>
      </c>
      <c r="G45" s="118">
        <v>0</v>
      </c>
      <c r="H45" s="118">
        <v>0</v>
      </c>
      <c r="I45" s="87">
        <f t="shared" si="10"/>
        <v>0</v>
      </c>
      <c r="J45" s="118">
        <v>-28127.682000000001</v>
      </c>
      <c r="K45" s="120">
        <v>0</v>
      </c>
      <c r="L45" s="87">
        <f t="shared" si="11"/>
        <v>-28127.682000000001</v>
      </c>
      <c r="N45" s="98"/>
      <c r="O45" s="106"/>
    </row>
    <row r="46" spans="1:16" x14ac:dyDescent="0.3">
      <c r="A46" s="85">
        <f t="shared" si="4"/>
        <v>28</v>
      </c>
      <c r="B46" s="47" t="s">
        <v>128</v>
      </c>
      <c r="C46" s="47"/>
      <c r="D46" s="118">
        <v>0</v>
      </c>
      <c r="E46" s="118">
        <v>0</v>
      </c>
      <c r="F46" s="124">
        <f t="shared" si="9"/>
        <v>0</v>
      </c>
      <c r="G46" s="118">
        <v>0</v>
      </c>
      <c r="H46" s="118">
        <v>0</v>
      </c>
      <c r="I46" s="87">
        <f t="shared" si="10"/>
        <v>0</v>
      </c>
      <c r="J46" s="118">
        <v>10807.2251836171</v>
      </c>
      <c r="K46" s="120">
        <v>0</v>
      </c>
      <c r="L46" s="87">
        <f t="shared" si="11"/>
        <v>10807.2251836171</v>
      </c>
      <c r="N46" s="98"/>
      <c r="O46" s="106"/>
    </row>
    <row r="47" spans="1:16" x14ac:dyDescent="0.3">
      <c r="A47" s="85">
        <f t="shared" si="4"/>
        <v>29</v>
      </c>
      <c r="B47" s="47" t="s">
        <v>129</v>
      </c>
      <c r="D47" s="118">
        <v>0</v>
      </c>
      <c r="E47" s="118">
        <v>0</v>
      </c>
      <c r="F47" s="124">
        <f t="shared" si="9"/>
        <v>0</v>
      </c>
      <c r="G47" s="118">
        <v>0</v>
      </c>
      <c r="H47" s="118">
        <v>0</v>
      </c>
      <c r="I47" s="87">
        <f t="shared" si="10"/>
        <v>0</v>
      </c>
      <c r="J47" s="118">
        <v>1625.26376999999</v>
      </c>
      <c r="K47" s="120">
        <v>0</v>
      </c>
      <c r="L47" s="87">
        <f t="shared" si="11"/>
        <v>1625.26376999999</v>
      </c>
      <c r="N47" s="98"/>
      <c r="O47" s="106"/>
    </row>
    <row r="48" spans="1:16" x14ac:dyDescent="0.3">
      <c r="A48" s="85">
        <f t="shared" si="4"/>
        <v>30</v>
      </c>
      <c r="B48" s="127" t="s">
        <v>38</v>
      </c>
      <c r="C48" s="101"/>
      <c r="D48" s="119">
        <f t="shared" ref="D48:K48" si="15">SUM(D23:D47)</f>
        <v>-2927105.7543615745</v>
      </c>
      <c r="E48" s="119">
        <f t="shared" si="15"/>
        <v>-458837.30428828968</v>
      </c>
      <c r="F48" s="119">
        <f t="shared" si="15"/>
        <v>-2468268.4500732855</v>
      </c>
      <c r="G48" s="119">
        <f t="shared" si="15"/>
        <v>-501548.32418217266</v>
      </c>
      <c r="H48" s="119">
        <f t="shared" si="15"/>
        <v>0</v>
      </c>
      <c r="I48" s="119">
        <f t="shared" si="15"/>
        <v>-2969816.7742554583</v>
      </c>
      <c r="J48" s="119">
        <f t="shared" si="15"/>
        <v>-165158.20600512944</v>
      </c>
      <c r="K48" s="119">
        <f t="shared" si="15"/>
        <v>0</v>
      </c>
      <c r="L48" s="125">
        <f>SUM(I48:K48)</f>
        <v>-3134974.9802605878</v>
      </c>
      <c r="M48" s="98"/>
    </row>
    <row r="49" spans="1:13" ht="14.4" thickBot="1" x14ac:dyDescent="0.35">
      <c r="A49" s="85">
        <f t="shared" si="4"/>
        <v>31</v>
      </c>
      <c r="B49" s="66" t="s">
        <v>130</v>
      </c>
      <c r="C49" s="102"/>
      <c r="D49" s="103">
        <f t="shared" ref="D49:L49" si="16">D21+D48</f>
        <v>27773075.140794825</v>
      </c>
      <c r="E49" s="103">
        <f t="shared" si="16"/>
        <v>7918507.9035434006</v>
      </c>
      <c r="F49" s="103">
        <f t="shared" si="16"/>
        <v>19854567.237251423</v>
      </c>
      <c r="G49" s="103">
        <f t="shared" si="16"/>
        <v>890853.46715582733</v>
      </c>
      <c r="H49" s="103">
        <f t="shared" si="16"/>
        <v>122482.09155304401</v>
      </c>
      <c r="I49" s="103">
        <f t="shared" si="16"/>
        <v>20867902.795960296</v>
      </c>
      <c r="J49" s="103">
        <f t="shared" si="16"/>
        <v>561092.5499369516</v>
      </c>
      <c r="K49" s="103">
        <f t="shared" si="16"/>
        <v>0</v>
      </c>
      <c r="L49" s="103">
        <f t="shared" si="16"/>
        <v>21428995.345897246</v>
      </c>
      <c r="M49" s="98"/>
    </row>
    <row r="50" spans="1:13" ht="14.4" thickTop="1" x14ac:dyDescent="0.3">
      <c r="A50" s="85">
        <f t="shared" si="4"/>
        <v>32</v>
      </c>
      <c r="E50" s="104"/>
      <c r="F50" s="104"/>
      <c r="G50" s="105"/>
      <c r="H50" s="105"/>
      <c r="I50" s="98"/>
      <c r="J50" s="98"/>
      <c r="K50" s="98"/>
      <c r="L50" s="98"/>
      <c r="M50" s="98"/>
    </row>
    <row r="51" spans="1:13" ht="14.4" thickBot="1" x14ac:dyDescent="0.35">
      <c r="A51" s="85">
        <f t="shared" si="4"/>
        <v>33</v>
      </c>
      <c r="B51" s="107" t="s">
        <v>131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x14ac:dyDescent="0.3">
      <c r="B52" s="66" t="s">
        <v>132</v>
      </c>
      <c r="J52" s="47" t="s">
        <v>133</v>
      </c>
    </row>
  </sheetData>
  <mergeCells count="1">
    <mergeCell ref="E3:I5"/>
  </mergeCells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64DD-5E27-4262-9211-F3EBA7330F07}">
  <sheetPr>
    <pageSetUpPr fitToPage="1"/>
  </sheetPr>
  <dimension ref="A1:P52"/>
  <sheetViews>
    <sheetView tabSelected="1" workbookViewId="0">
      <selection activeCell="D23" sqref="D23"/>
    </sheetView>
  </sheetViews>
  <sheetFormatPr defaultColWidth="8.44140625" defaultRowHeight="13.8" outlineLevelRow="1" outlineLevelCol="1" x14ac:dyDescent="0.3"/>
  <cols>
    <col min="1" max="1" width="3.88671875" style="47" customWidth="1"/>
    <col min="2" max="2" width="37.109375" style="66" bestFit="1" customWidth="1"/>
    <col min="3" max="3" width="16.88671875" style="66" hidden="1" customWidth="1" outlineLevel="1"/>
    <col min="4" max="4" width="12.44140625" style="47" customWidth="1" collapsed="1"/>
    <col min="5" max="10" width="12.44140625" style="47" customWidth="1"/>
    <col min="11" max="11" width="10.88671875" style="47" customWidth="1"/>
    <col min="12" max="12" width="11" style="47" customWidth="1"/>
    <col min="13" max="13" width="10.5546875" style="47" bestFit="1" customWidth="1"/>
    <col min="14" max="14" width="11.109375" style="47" customWidth="1"/>
    <col min="15" max="15" width="12" style="47" customWidth="1"/>
    <col min="16" max="16" width="10.88671875" style="47" customWidth="1"/>
    <col min="17" max="16384" width="8.44140625" style="47"/>
  </cols>
  <sheetData>
    <row r="1" spans="1:16" ht="12.75" customHeight="1" x14ac:dyDescent="0.4">
      <c r="A1" s="44" t="s">
        <v>39</v>
      </c>
      <c r="B1" s="45"/>
      <c r="C1" s="45"/>
      <c r="D1" s="46"/>
      <c r="F1" s="44" t="s">
        <v>40</v>
      </c>
      <c r="G1" s="44"/>
      <c r="H1" s="44"/>
      <c r="I1" s="44"/>
      <c r="J1" s="44"/>
      <c r="K1" s="44"/>
      <c r="L1" s="44"/>
      <c r="M1" s="48" t="s">
        <v>135</v>
      </c>
    </row>
    <row r="2" spans="1:16" ht="12.75" customHeight="1" x14ac:dyDescent="0.3">
      <c r="A2" s="49"/>
      <c r="B2" s="50"/>
      <c r="C2" s="50"/>
      <c r="D2" s="51"/>
      <c r="E2" s="51"/>
      <c r="F2" s="51"/>
      <c r="G2" s="52"/>
      <c r="H2" s="52"/>
      <c r="I2" s="52"/>
      <c r="J2" s="52"/>
      <c r="K2" s="52"/>
      <c r="L2" s="52"/>
      <c r="M2" s="52"/>
      <c r="N2" s="53"/>
      <c r="O2" s="53"/>
      <c r="P2" s="54"/>
    </row>
    <row r="3" spans="1:16" ht="12.75" customHeight="1" x14ac:dyDescent="0.3">
      <c r="A3" s="47" t="s">
        <v>42</v>
      </c>
      <c r="B3" s="55"/>
      <c r="C3" s="55"/>
      <c r="D3" s="48" t="s">
        <v>43</v>
      </c>
      <c r="E3" s="128" t="s">
        <v>44</v>
      </c>
      <c r="F3" s="128"/>
      <c r="G3" s="128"/>
      <c r="H3" s="128"/>
      <c r="I3" s="128"/>
      <c r="J3" s="24"/>
      <c r="K3" s="56" t="s">
        <v>45</v>
      </c>
      <c r="M3" s="57"/>
      <c r="O3" s="58"/>
      <c r="P3" s="58"/>
    </row>
    <row r="4" spans="1:16" x14ac:dyDescent="0.3">
      <c r="B4" s="55"/>
      <c r="C4" s="55"/>
      <c r="D4" s="59"/>
      <c r="E4" s="129"/>
      <c r="F4" s="129"/>
      <c r="G4" s="129"/>
      <c r="H4" s="129"/>
      <c r="I4" s="129"/>
      <c r="J4" s="109" t="s">
        <v>48</v>
      </c>
      <c r="K4" s="56" t="str">
        <f>+'Tie Points &amp; Inputs'!B10</f>
        <v>Projected Test Year 3 Ended</v>
      </c>
      <c r="M4" s="60">
        <f>+'Tie Points &amp; Inputs'!H10</f>
        <v>46752</v>
      </c>
      <c r="O4" s="58"/>
      <c r="P4" s="58"/>
    </row>
    <row r="5" spans="1:16" x14ac:dyDescent="0.3">
      <c r="A5" s="47" t="s">
        <v>47</v>
      </c>
      <c r="B5" s="55"/>
      <c r="C5" s="55"/>
      <c r="D5" s="59"/>
      <c r="E5" s="129"/>
      <c r="F5" s="129"/>
      <c r="G5" s="129"/>
      <c r="H5" s="129"/>
      <c r="I5" s="129"/>
      <c r="J5" s="109" t="s">
        <v>48</v>
      </c>
      <c r="K5" s="56" t="str">
        <f>+'Tie Points &amp; Inputs'!B11</f>
        <v>Projected Test Year 2 Ended</v>
      </c>
      <c r="M5" s="60">
        <f>+'Tie Points &amp; Inputs'!H11</f>
        <v>46387</v>
      </c>
      <c r="O5" s="58"/>
      <c r="P5" s="58"/>
    </row>
    <row r="6" spans="1:16" ht="12.75" customHeight="1" x14ac:dyDescent="0.35">
      <c r="B6" s="61"/>
      <c r="C6" s="61"/>
      <c r="D6" s="62"/>
      <c r="E6" s="63"/>
      <c r="F6" s="63"/>
      <c r="G6" s="63"/>
      <c r="H6" s="63"/>
      <c r="I6" s="63"/>
      <c r="J6" s="109" t="s">
        <v>46</v>
      </c>
      <c r="K6" s="56" t="str">
        <f>+'Tie Points &amp; Inputs'!B12</f>
        <v>Projected Test Year 1 Ended</v>
      </c>
      <c r="M6" s="60">
        <f>+'Tie Points &amp; Inputs'!H12</f>
        <v>46022</v>
      </c>
      <c r="O6" s="64"/>
      <c r="P6" s="65"/>
    </row>
    <row r="7" spans="1:16" x14ac:dyDescent="0.3">
      <c r="A7" s="65" t="str">
        <f>+'Tie Points &amp; Inputs'!B7</f>
        <v>DOCKET NO.: 20240025-EI</v>
      </c>
      <c r="E7" s="63"/>
      <c r="F7" s="63"/>
      <c r="G7" s="63"/>
      <c r="H7" s="63"/>
      <c r="I7" s="63"/>
      <c r="J7" s="109" t="s">
        <v>48</v>
      </c>
      <c r="K7" s="56" t="str">
        <f>+'Tie Points &amp; Inputs'!B13</f>
        <v>Prior Year Ended</v>
      </c>
      <c r="M7" s="60">
        <f>+'Tie Points &amp; Inputs'!H13</f>
        <v>45657</v>
      </c>
      <c r="P7" s="65"/>
    </row>
    <row r="8" spans="1:16" ht="12.75" customHeight="1" x14ac:dyDescent="0.3">
      <c r="F8" s="63"/>
      <c r="G8" s="63"/>
      <c r="H8" s="63"/>
      <c r="I8" s="63"/>
      <c r="J8" s="109" t="s">
        <v>48</v>
      </c>
      <c r="K8" s="56" t="str">
        <f>+'Tie Points &amp; Inputs'!B14</f>
        <v>Historical Year Ended</v>
      </c>
      <c r="M8" s="60">
        <f>+'Tie Points &amp; Inputs'!H14</f>
        <v>45291</v>
      </c>
      <c r="P8" s="65"/>
    </row>
    <row r="9" spans="1:16" ht="12.75" customHeight="1" x14ac:dyDescent="0.3">
      <c r="F9" s="67"/>
      <c r="G9" s="68" t="s">
        <v>49</v>
      </c>
      <c r="I9" s="67"/>
      <c r="J9" s="24"/>
      <c r="K9" s="24"/>
      <c r="L9" s="24"/>
      <c r="M9" s="24"/>
      <c r="P9" s="65"/>
    </row>
    <row r="10" spans="1:16" s="75" customFormat="1" x14ac:dyDescent="0.3">
      <c r="A10" s="47"/>
      <c r="B10" s="69"/>
      <c r="C10" s="69"/>
      <c r="D10" s="70"/>
      <c r="E10" s="70"/>
      <c r="F10" s="71"/>
      <c r="G10" s="71"/>
      <c r="H10" s="71"/>
      <c r="I10" s="71"/>
      <c r="J10" s="30"/>
      <c r="K10" s="30"/>
      <c r="L10" s="72" t="str">
        <f>+'Tie Points &amp; Inputs'!B17</f>
        <v>Witness:  Olivier</v>
      </c>
      <c r="M10" s="30"/>
      <c r="N10" s="73"/>
      <c r="O10" s="74"/>
      <c r="P10" s="74"/>
    </row>
    <row r="11" spans="1:16" s="75" customFormat="1" x14ac:dyDescent="0.3">
      <c r="A11" s="76"/>
      <c r="B11" s="77">
        <v>-1</v>
      </c>
      <c r="C11" s="77"/>
      <c r="D11" s="77">
        <f>+B11-1</f>
        <v>-2</v>
      </c>
      <c r="E11" s="77">
        <f t="shared" ref="E11:I11" si="0">+D11-1</f>
        <v>-3</v>
      </c>
      <c r="F11" s="77">
        <f t="shared" si="0"/>
        <v>-4</v>
      </c>
      <c r="G11" s="77">
        <f t="shared" si="0"/>
        <v>-5</v>
      </c>
      <c r="H11" s="77">
        <f t="shared" si="0"/>
        <v>-6</v>
      </c>
      <c r="I11" s="77">
        <f t="shared" si="0"/>
        <v>-7</v>
      </c>
      <c r="J11" s="77">
        <f t="shared" ref="J11" si="1">+I11-1</f>
        <v>-8</v>
      </c>
      <c r="K11" s="77">
        <f t="shared" ref="K11" si="2">+J11-1</f>
        <v>-9</v>
      </c>
      <c r="L11" s="77">
        <f t="shared" ref="L11" si="3">+K11-1</f>
        <v>-10</v>
      </c>
      <c r="N11" s="79"/>
      <c r="O11" s="79"/>
      <c r="P11" s="80"/>
    </row>
    <row r="12" spans="1:16" s="75" customFormat="1" hidden="1" outlineLevel="1" x14ac:dyDescent="0.3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N12" s="79"/>
      <c r="O12" s="79"/>
      <c r="P12" s="80"/>
    </row>
    <row r="13" spans="1:16" s="75" customFormat="1" hidden="1" outlineLevel="1" x14ac:dyDescent="0.3">
      <c r="A13" s="47"/>
      <c r="B13" s="77"/>
      <c r="C13" s="77" t="str">
        <f>+'Tie Points &amp; Inputs'!I12</f>
        <v>Year 2025</v>
      </c>
      <c r="D13" s="41" t="s">
        <v>50</v>
      </c>
      <c r="E13" s="41" t="s">
        <v>51</v>
      </c>
      <c r="F13" s="77"/>
      <c r="G13" s="41" t="s">
        <v>52</v>
      </c>
      <c r="H13" s="41" t="s">
        <v>53</v>
      </c>
      <c r="I13" s="77"/>
      <c r="J13" s="41" t="s">
        <v>54</v>
      </c>
      <c r="K13" s="78"/>
      <c r="L13" s="78"/>
      <c r="N13" s="79"/>
      <c r="O13" s="79"/>
      <c r="P13" s="80"/>
    </row>
    <row r="14" spans="1:16" s="75" customFormat="1" hidden="1" outlineLevel="1" x14ac:dyDescent="0.3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N14" s="79"/>
      <c r="O14" s="79"/>
      <c r="P14" s="80"/>
    </row>
    <row r="15" spans="1:16" s="75" customFormat="1" collapsed="1" x14ac:dyDescent="0.3">
      <c r="A15" s="79"/>
      <c r="B15" s="81"/>
      <c r="C15" s="81"/>
      <c r="D15" s="78"/>
      <c r="E15" s="79" t="s">
        <v>55</v>
      </c>
      <c r="F15" s="79"/>
      <c r="G15" s="79"/>
      <c r="H15" s="79"/>
      <c r="I15" s="79"/>
      <c r="J15" s="79"/>
      <c r="K15" s="79"/>
      <c r="L15" s="79"/>
      <c r="N15" s="79"/>
      <c r="O15" s="79"/>
      <c r="P15" s="80"/>
    </row>
    <row r="16" spans="1:16" s="75" customFormat="1" x14ac:dyDescent="0.3">
      <c r="A16" s="79"/>
      <c r="B16" s="81"/>
      <c r="C16" s="81"/>
      <c r="D16" s="78"/>
      <c r="E16" s="79" t="s">
        <v>56</v>
      </c>
      <c r="F16" s="79" t="s">
        <v>57</v>
      </c>
      <c r="G16" s="79" t="s">
        <v>58</v>
      </c>
      <c r="H16" s="79" t="s">
        <v>59</v>
      </c>
      <c r="I16" s="79" t="s">
        <v>60</v>
      </c>
      <c r="J16" s="79" t="s">
        <v>61</v>
      </c>
      <c r="K16" s="79" t="s">
        <v>62</v>
      </c>
      <c r="L16" s="79" t="s">
        <v>63</v>
      </c>
      <c r="N16" s="79"/>
      <c r="O16" s="79"/>
      <c r="P16" s="80"/>
    </row>
    <row r="17" spans="1:16" s="75" customFormat="1" x14ac:dyDescent="0.3">
      <c r="A17" s="79" t="s">
        <v>64</v>
      </c>
      <c r="B17" s="81"/>
      <c r="C17" s="81"/>
      <c r="D17" s="78" t="s">
        <v>65</v>
      </c>
      <c r="E17" s="79" t="s">
        <v>66</v>
      </c>
      <c r="F17" s="79" t="s">
        <v>67</v>
      </c>
      <c r="G17" s="79" t="s">
        <v>68</v>
      </c>
      <c r="H17" s="79" t="s">
        <v>69</v>
      </c>
      <c r="I17" s="79" t="s">
        <v>70</v>
      </c>
      <c r="J17" s="79" t="s">
        <v>71</v>
      </c>
      <c r="K17" s="79" t="s">
        <v>72</v>
      </c>
      <c r="L17" s="79" t="s">
        <v>73</v>
      </c>
      <c r="N17" s="79"/>
      <c r="O17" s="79"/>
      <c r="P17" s="80"/>
    </row>
    <row r="18" spans="1:16" s="75" customFormat="1" x14ac:dyDescent="0.3">
      <c r="A18" s="82" t="s">
        <v>74</v>
      </c>
      <c r="B18" s="83" t="s">
        <v>75</v>
      </c>
      <c r="C18" s="83"/>
      <c r="D18" s="84" t="s">
        <v>76</v>
      </c>
      <c r="E18" s="84" t="s">
        <v>77</v>
      </c>
      <c r="F18" s="84" t="s">
        <v>78</v>
      </c>
      <c r="G18" s="82" t="s">
        <v>79</v>
      </c>
      <c r="H18" s="82" t="s">
        <v>80</v>
      </c>
      <c r="I18" s="84" t="s">
        <v>59</v>
      </c>
      <c r="J18" s="82" t="s">
        <v>81</v>
      </c>
      <c r="K18" s="82" t="s">
        <v>82</v>
      </c>
      <c r="L18" s="82" t="s">
        <v>83</v>
      </c>
      <c r="N18" s="79"/>
      <c r="O18" s="79"/>
      <c r="P18" s="79" t="s">
        <v>84</v>
      </c>
    </row>
    <row r="19" spans="1:16" s="75" customFormat="1" x14ac:dyDescent="0.3">
      <c r="A19" s="85">
        <v>1</v>
      </c>
      <c r="B19" s="86" t="s">
        <v>85</v>
      </c>
      <c r="C19" s="86"/>
      <c r="D19" s="43">
        <f>VLOOKUP(D$13,'REG FL  Summary - 2 System Per '!$A:$AA,MATCH($C$13,'REG FL  Summary - 2 System Per '!$2:$2,0),FALSE)/1000</f>
        <v>30234680.066328302</v>
      </c>
      <c r="E19" s="43">
        <f>VLOOKUP(E$13,'REG FL  Summary - 2 System Per '!$A:$AA,MATCH($C$13,'REG FL  Summary - 2 System Per '!$2:$2,0),FALSE)/1000</f>
        <v>8071148.4625516701</v>
      </c>
      <c r="F19" s="87">
        <f>+D19-E19</f>
        <v>22163531.603776634</v>
      </c>
      <c r="G19" s="43">
        <f>VLOOKUP(G$13,'REG FL  Summary - 2 System Per '!$A:$AA,MATCH($C$13,'REG FL  Summary - 2 System Per '!$2:$2,0),FALSE)/1000</f>
        <v>1853859.6638868598</v>
      </c>
      <c r="H19" s="43">
        <f>VLOOKUP(H$13,'REG FL  Summary - 2 System Per '!$A:$AA,MATCH($C$13,'REG FL  Summary - 2 System Per '!$2:$2,0),FALSE)/1000</f>
        <v>129702.8768</v>
      </c>
      <c r="I19" s="87">
        <f>SUM(F19:H19)</f>
        <v>24147094.144463494</v>
      </c>
      <c r="J19" s="43">
        <f>VLOOKUP(J$13,'REG FL  Summary - 2 System Per '!$A:$AA,MATCH($C$13,'REG FL  Summary - 2 System Per '!$2:$2,0),FALSE)/1000</f>
        <v>770312.06147491897</v>
      </c>
      <c r="K19" s="87">
        <v>0</v>
      </c>
      <c r="L19" s="87">
        <f>SUM(I19:K19)</f>
        <v>24917406.205938414</v>
      </c>
      <c r="N19" s="88"/>
      <c r="O19" s="89"/>
      <c r="P19" s="89"/>
    </row>
    <row r="20" spans="1:16" s="75" customFormat="1" x14ac:dyDescent="0.3">
      <c r="A20" s="85">
        <f t="shared" ref="A20:A51" si="4">A19+1</f>
        <v>2</v>
      </c>
      <c r="B20" s="66" t="s">
        <v>86</v>
      </c>
      <c r="C20" s="66"/>
      <c r="D20" s="111">
        <f t="shared" ref="D20:J20" si="5">D21/D19</f>
        <v>0.93118813959217595</v>
      </c>
      <c r="E20" s="111">
        <f t="shared" si="5"/>
        <v>0.96229248818742186</v>
      </c>
      <c r="F20" s="111">
        <f t="shared" si="5"/>
        <v>0.91986107223525659</v>
      </c>
      <c r="G20" s="111">
        <f t="shared" si="5"/>
        <v>0.93241658742005173</v>
      </c>
      <c r="H20" s="111">
        <f t="shared" si="5"/>
        <v>0.9446906242872094</v>
      </c>
      <c r="I20" s="111">
        <f t="shared" si="5"/>
        <v>0.92095837310850803</v>
      </c>
      <c r="J20" s="111">
        <f t="shared" si="5"/>
        <v>0.95527945197030961</v>
      </c>
      <c r="K20" s="112">
        <v>0</v>
      </c>
      <c r="L20" s="111">
        <f>L21/L19</f>
        <v>0.92201939610550754</v>
      </c>
      <c r="N20" s="88"/>
      <c r="O20" s="89"/>
      <c r="P20" s="89"/>
    </row>
    <row r="21" spans="1:16" s="75" customFormat="1" x14ac:dyDescent="0.3">
      <c r="A21" s="85">
        <f t="shared" si="4"/>
        <v>3</v>
      </c>
      <c r="B21" s="66" t="s">
        <v>87</v>
      </c>
      <c r="C21" s="66"/>
      <c r="D21" s="43">
        <f>VLOOKUP(D$13,'REG FL  Summary - 9 Retail Per '!$A:$AA,MATCH($C$13,'REG FL  Summary - 9 Retail Per '!$2:$2,0),FALSE)/1000</f>
        <v>28154175.4821289</v>
      </c>
      <c r="E21" s="43">
        <f>VLOOKUP(E$13,'REG FL  Summary - 9 Retail Per '!$A:$AA,MATCH($C$13,'REG FL  Summary - 9 Retail Per '!$2:$2,0),FALSE)/1000</f>
        <v>7766805.5365589308</v>
      </c>
      <c r="F21" s="87">
        <f>+D21-E21</f>
        <v>20387369.94556997</v>
      </c>
      <c r="G21" s="43">
        <f>VLOOKUP(G$13,'REG FL  Summary - 9 Retail Per '!$A:$AA,MATCH($C$13,'REG FL  Summary - 9 Retail Per '!$2:$2,0),FALSE)/1000</f>
        <v>1728569.5013570699</v>
      </c>
      <c r="H21" s="43">
        <f>VLOOKUP(H$13,'REG FL  Summary - 9 Retail Per '!$A:$AA,MATCH($C$13,'REG FL  Summary - 9 Retail Per '!$2:$2,0),FALSE)/1000</f>
        <v>122529.091656039</v>
      </c>
      <c r="I21" s="87">
        <f>SUM(F21:H21)</f>
        <v>22238468.538583081</v>
      </c>
      <c r="J21" s="43">
        <f>VLOOKUP(J$13,'REG FL  Summary - 9 Retail Per '!$A:$AA,MATCH($C$13,'REG FL  Summary - 9 Retail Per '!$2:$2,0),FALSE)/1000</f>
        <v>735863.28393188003</v>
      </c>
      <c r="K21" s="87">
        <v>0</v>
      </c>
      <c r="L21" s="87">
        <f>SUM(I21:K21)</f>
        <v>22974331.822514962</v>
      </c>
      <c r="N21" s="95"/>
      <c r="O21" s="96"/>
      <c r="P21" s="89"/>
    </row>
    <row r="22" spans="1:16" s="75" customFormat="1" x14ac:dyDescent="0.3">
      <c r="A22" s="85">
        <f t="shared" si="4"/>
        <v>4</v>
      </c>
      <c r="B22" s="90"/>
      <c r="C22" s="90"/>
      <c r="D22" s="91"/>
      <c r="E22" s="92"/>
      <c r="F22" s="92"/>
      <c r="G22" s="93"/>
      <c r="H22" s="93"/>
      <c r="I22" s="94"/>
      <c r="J22" s="94"/>
      <c r="K22" s="94"/>
      <c r="L22" s="97"/>
      <c r="N22" s="95"/>
      <c r="O22" s="96"/>
      <c r="P22" s="89"/>
    </row>
    <row r="23" spans="1:16" s="75" customFormat="1" x14ac:dyDescent="0.3">
      <c r="A23" s="85">
        <f t="shared" si="4"/>
        <v>5</v>
      </c>
      <c r="B23" s="116" t="s">
        <v>88</v>
      </c>
      <c r="K23" s="120">
        <v>0</v>
      </c>
      <c r="N23" s="98"/>
      <c r="O23" s="89"/>
      <c r="P23" s="89"/>
    </row>
    <row r="24" spans="1:16" s="75" customFormat="1" x14ac:dyDescent="0.25">
      <c r="A24" s="85">
        <f t="shared" si="4"/>
        <v>6</v>
      </c>
      <c r="B24" s="75" t="s">
        <v>89</v>
      </c>
      <c r="C24" s="115" t="s">
        <v>90</v>
      </c>
      <c r="D24" s="118">
        <v>-68661.460940000004</v>
      </c>
      <c r="E24" s="118">
        <v>-65962.845747649</v>
      </c>
      <c r="F24" s="124">
        <f t="shared" ref="F24:F34" si="6">+D24-E24</f>
        <v>-2698.6151923510042</v>
      </c>
      <c r="G24" s="118">
        <v>0</v>
      </c>
      <c r="H24" s="118">
        <v>0</v>
      </c>
      <c r="I24" s="87">
        <f t="shared" ref="I24:I34" si="7">SUM(F24:H24)</f>
        <v>-2698.6151923510042</v>
      </c>
      <c r="J24" s="118">
        <v>-22647.5844399997</v>
      </c>
      <c r="K24" s="120">
        <v>0</v>
      </c>
      <c r="L24" s="87">
        <f t="shared" ref="L24:L34" si="8">SUM(I24:K24)</f>
        <v>-25346.199632350705</v>
      </c>
      <c r="N24" s="99"/>
      <c r="O24" s="100"/>
      <c r="P24" s="100"/>
    </row>
    <row r="25" spans="1:16" s="75" customFormat="1" ht="15" customHeight="1" x14ac:dyDescent="0.25">
      <c r="A25" s="85">
        <f t="shared" si="4"/>
        <v>7</v>
      </c>
      <c r="B25" s="75" t="s">
        <v>91</v>
      </c>
      <c r="C25" s="115" t="s">
        <v>92</v>
      </c>
      <c r="D25" s="118">
        <v>-3235.48160502879</v>
      </c>
      <c r="E25" s="118">
        <v>-2759.5325671000001</v>
      </c>
      <c r="F25" s="124">
        <f t="shared" si="6"/>
        <v>-475.94903792878995</v>
      </c>
      <c r="G25" s="118">
        <v>0</v>
      </c>
      <c r="H25" s="118">
        <v>0</v>
      </c>
      <c r="I25" s="87">
        <f t="shared" si="7"/>
        <v>-475.94903792878995</v>
      </c>
      <c r="J25" s="118">
        <v>3113.7130899999997</v>
      </c>
      <c r="K25" s="120">
        <v>0</v>
      </c>
      <c r="L25" s="87">
        <f t="shared" si="8"/>
        <v>2637.7640520712098</v>
      </c>
      <c r="N25" s="98"/>
      <c r="O25" s="89"/>
      <c r="P25" s="89"/>
    </row>
    <row r="26" spans="1:16" s="75" customFormat="1" x14ac:dyDescent="0.25">
      <c r="A26" s="85">
        <f t="shared" si="4"/>
        <v>8</v>
      </c>
      <c r="B26" s="75" t="s">
        <v>93</v>
      </c>
      <c r="C26" s="115" t="s">
        <v>94</v>
      </c>
      <c r="D26" s="118">
        <v>-39970.1881265216</v>
      </c>
      <c r="E26" s="118">
        <v>-7911.3875105266598</v>
      </c>
      <c r="F26" s="124">
        <f t="shared" si="6"/>
        <v>-32058.80061599494</v>
      </c>
      <c r="G26" s="118">
        <v>-2.2996530929923003</v>
      </c>
      <c r="H26" s="118">
        <v>0</v>
      </c>
      <c r="I26" s="87">
        <f t="shared" si="7"/>
        <v>-32061.100269087932</v>
      </c>
      <c r="J26" s="118">
        <v>-8778.3010892746006</v>
      </c>
      <c r="K26" s="120">
        <v>0</v>
      </c>
      <c r="L26" s="87">
        <f t="shared" si="8"/>
        <v>-40839.401358362535</v>
      </c>
      <c r="N26" s="98"/>
      <c r="O26" s="89"/>
      <c r="P26" s="89"/>
    </row>
    <row r="27" spans="1:16" s="75" customFormat="1" x14ac:dyDescent="0.25">
      <c r="A27" s="85">
        <f t="shared" si="4"/>
        <v>9</v>
      </c>
      <c r="B27" s="75" t="s">
        <v>95</v>
      </c>
      <c r="C27" s="115" t="s">
        <v>96</v>
      </c>
      <c r="D27" s="118">
        <v>-3487.5746915033301</v>
      </c>
      <c r="E27" s="118">
        <v>-3964.8733182978699</v>
      </c>
      <c r="F27" s="124">
        <f t="shared" si="6"/>
        <v>477.29862679453981</v>
      </c>
      <c r="G27" s="118">
        <v>0</v>
      </c>
      <c r="H27" s="118">
        <v>0</v>
      </c>
      <c r="I27" s="87">
        <f t="shared" si="7"/>
        <v>477.29862679453981</v>
      </c>
      <c r="J27" s="118">
        <v>-58209.656214659604</v>
      </c>
      <c r="K27" s="120">
        <v>0</v>
      </c>
      <c r="L27" s="87">
        <f t="shared" si="8"/>
        <v>-57732.357587865066</v>
      </c>
      <c r="N27" s="98"/>
      <c r="O27" s="89"/>
      <c r="P27" s="89"/>
    </row>
    <row r="28" spans="1:16" x14ac:dyDescent="0.3">
      <c r="A28" s="85">
        <f t="shared" si="4"/>
        <v>10</v>
      </c>
      <c r="B28" s="47" t="s">
        <v>97</v>
      </c>
      <c r="C28" s="115" t="s">
        <v>98</v>
      </c>
      <c r="D28" s="118">
        <v>0</v>
      </c>
      <c r="E28" s="118">
        <v>0</v>
      </c>
      <c r="F28" s="124">
        <f>+D28-E28</f>
        <v>0</v>
      </c>
      <c r="G28" s="118">
        <v>0</v>
      </c>
      <c r="H28" s="118">
        <v>0</v>
      </c>
      <c r="I28" s="87">
        <f>SUM(F28:H28)</f>
        <v>0</v>
      </c>
      <c r="J28" s="118">
        <v>-93935.843606921102</v>
      </c>
      <c r="K28" s="120">
        <v>0</v>
      </c>
      <c r="L28" s="87">
        <f>SUM(I28:K28)</f>
        <v>-93935.843606921102</v>
      </c>
      <c r="M28" s="90"/>
      <c r="N28" s="98"/>
      <c r="O28" s="106"/>
    </row>
    <row r="29" spans="1:16" s="75" customFormat="1" x14ac:dyDescent="0.25">
      <c r="A29" s="85">
        <f t="shared" si="4"/>
        <v>11</v>
      </c>
      <c r="B29" s="75" t="s">
        <v>99</v>
      </c>
      <c r="C29" s="115" t="s">
        <v>100</v>
      </c>
      <c r="D29" s="118">
        <v>-1294473.5719054502</v>
      </c>
      <c r="E29" s="118">
        <v>-48788.271195777997</v>
      </c>
      <c r="F29" s="124">
        <f>+D29-E29</f>
        <v>-1245685.3007096723</v>
      </c>
      <c r="G29" s="118">
        <v>-545876.66936686204</v>
      </c>
      <c r="H29" s="118">
        <v>0</v>
      </c>
      <c r="I29" s="87">
        <f>SUM(F29:H29)</f>
        <v>-1791561.9700765344</v>
      </c>
      <c r="J29" s="118">
        <v>0</v>
      </c>
      <c r="K29" s="120">
        <v>0</v>
      </c>
      <c r="L29" s="87">
        <f>SUM(I29:K29)</f>
        <v>-1791561.9700765344</v>
      </c>
      <c r="M29" s="98"/>
      <c r="O29" s="89"/>
      <c r="P29" s="89"/>
    </row>
    <row r="30" spans="1:16" x14ac:dyDescent="0.3">
      <c r="A30" s="85">
        <f t="shared" si="4"/>
        <v>12</v>
      </c>
      <c r="B30" s="47" t="s">
        <v>101</v>
      </c>
      <c r="C30" s="5" t="s">
        <v>102</v>
      </c>
      <c r="D30" s="118">
        <v>0</v>
      </c>
      <c r="E30" s="118">
        <v>0</v>
      </c>
      <c r="F30" s="124">
        <f>+D30-E30</f>
        <v>0</v>
      </c>
      <c r="G30" s="118">
        <v>0</v>
      </c>
      <c r="H30" s="118">
        <v>0</v>
      </c>
      <c r="I30" s="87">
        <f>SUM(F30:H30)</f>
        <v>0</v>
      </c>
      <c r="J30" s="118">
        <v>0</v>
      </c>
      <c r="K30" s="120">
        <v>0</v>
      </c>
      <c r="L30" s="87">
        <f>SUM(I30:K30)</f>
        <v>0</v>
      </c>
      <c r="M30" s="90"/>
      <c r="N30" s="98"/>
      <c r="O30" s="106"/>
    </row>
    <row r="31" spans="1:16" s="75" customFormat="1" x14ac:dyDescent="0.25">
      <c r="A31" s="85">
        <f t="shared" si="4"/>
        <v>13</v>
      </c>
      <c r="B31" s="75" t="s">
        <v>103</v>
      </c>
      <c r="C31" s="115" t="s">
        <v>103</v>
      </c>
      <c r="D31" s="118">
        <v>-640916.09356746904</v>
      </c>
      <c r="E31" s="118">
        <v>-349008.152982542</v>
      </c>
      <c r="F31" s="124">
        <f>+D31-E31</f>
        <v>-291907.94058492704</v>
      </c>
      <c r="G31" s="118">
        <v>0</v>
      </c>
      <c r="H31" s="118">
        <v>0</v>
      </c>
      <c r="I31" s="87">
        <f>SUM(F31:H31)</f>
        <v>-291907.94058492704</v>
      </c>
      <c r="J31" s="118">
        <v>257827.39509872498</v>
      </c>
      <c r="K31" s="120">
        <v>0</v>
      </c>
      <c r="L31" s="87">
        <f>SUM(I31:K31)</f>
        <v>-34080.545486202056</v>
      </c>
      <c r="M31" s="110"/>
      <c r="N31" s="98"/>
      <c r="O31" s="89"/>
      <c r="P31" s="89"/>
    </row>
    <row r="32" spans="1:16" s="75" customFormat="1" x14ac:dyDescent="0.25">
      <c r="A32" s="85">
        <f t="shared" si="4"/>
        <v>14</v>
      </c>
      <c r="B32" s="75" t="s">
        <v>104</v>
      </c>
      <c r="C32" s="115" t="s">
        <v>104</v>
      </c>
      <c r="D32" s="118">
        <v>-22215.015949999899</v>
      </c>
      <c r="E32" s="118">
        <v>-7251.6135499999891</v>
      </c>
      <c r="F32" s="124">
        <f t="shared" si="6"/>
        <v>-14963.40239999991</v>
      </c>
      <c r="G32" s="118">
        <v>0</v>
      </c>
      <c r="H32" s="118">
        <v>0</v>
      </c>
      <c r="I32" s="87">
        <f t="shared" si="7"/>
        <v>-14963.40239999991</v>
      </c>
      <c r="J32" s="118">
        <v>0</v>
      </c>
      <c r="K32" s="120">
        <v>0</v>
      </c>
      <c r="L32" s="87">
        <f t="shared" si="8"/>
        <v>-14963.40239999991</v>
      </c>
      <c r="N32" s="98"/>
      <c r="O32" s="89"/>
      <c r="P32" s="89"/>
    </row>
    <row r="33" spans="1:16" s="75" customFormat="1" x14ac:dyDescent="0.25">
      <c r="A33" s="85">
        <f t="shared" si="4"/>
        <v>15</v>
      </c>
      <c r="B33" s="75" t="s">
        <v>105</v>
      </c>
      <c r="C33" s="115" t="s">
        <v>105</v>
      </c>
      <c r="D33" s="118">
        <v>-20325.435300000001</v>
      </c>
      <c r="E33" s="118">
        <v>-13337.422188030601</v>
      </c>
      <c r="F33" s="124">
        <f t="shared" si="6"/>
        <v>-6988.0131119693997</v>
      </c>
      <c r="G33" s="118">
        <v>0</v>
      </c>
      <c r="H33" s="118">
        <v>0</v>
      </c>
      <c r="I33" s="87">
        <f t="shared" si="7"/>
        <v>-6988.0131119693997</v>
      </c>
      <c r="J33" s="118">
        <v>0</v>
      </c>
      <c r="K33" s="120">
        <v>0</v>
      </c>
      <c r="L33" s="87">
        <f t="shared" si="8"/>
        <v>-6988.0131119693997</v>
      </c>
      <c r="N33" s="98"/>
      <c r="O33" s="89"/>
      <c r="P33" s="89"/>
    </row>
    <row r="34" spans="1:16" x14ac:dyDescent="0.3">
      <c r="A34" s="85">
        <f t="shared" si="4"/>
        <v>16</v>
      </c>
      <c r="B34" s="75" t="s">
        <v>106</v>
      </c>
      <c r="C34" s="115" t="s">
        <v>107</v>
      </c>
      <c r="D34" s="118">
        <v>0</v>
      </c>
      <c r="E34" s="118">
        <v>0</v>
      </c>
      <c r="F34" s="124">
        <f t="shared" si="6"/>
        <v>0</v>
      </c>
      <c r="G34" s="118">
        <v>-91653.035749182396</v>
      </c>
      <c r="H34" s="118">
        <v>0</v>
      </c>
      <c r="I34" s="87">
        <f t="shared" si="7"/>
        <v>-91653.035749182396</v>
      </c>
      <c r="J34" s="118">
        <v>0</v>
      </c>
      <c r="K34" s="120">
        <v>0</v>
      </c>
      <c r="L34" s="87">
        <f t="shared" si="8"/>
        <v>-91653.035749182396</v>
      </c>
      <c r="M34" s="90"/>
      <c r="N34" s="98"/>
      <c r="O34" s="106"/>
    </row>
    <row r="35" spans="1:16" x14ac:dyDescent="0.3">
      <c r="A35" s="85">
        <f t="shared" si="4"/>
        <v>17</v>
      </c>
      <c r="B35" s="47" t="s">
        <v>108</v>
      </c>
      <c r="C35" s="115" t="s">
        <v>109</v>
      </c>
      <c r="D35" s="118">
        <v>0</v>
      </c>
      <c r="E35" s="118">
        <v>0</v>
      </c>
      <c r="F35" s="124">
        <f t="shared" ref="F35:F40" si="9">+D35-E35</f>
        <v>0</v>
      </c>
      <c r="G35" s="118">
        <v>0</v>
      </c>
      <c r="H35" s="118">
        <v>0</v>
      </c>
      <c r="I35" s="87">
        <f t="shared" ref="I35:I40" si="10">SUM(F35:H35)</f>
        <v>0</v>
      </c>
      <c r="J35" s="118">
        <v>-292259.14491999999</v>
      </c>
      <c r="K35" s="120">
        <v>0</v>
      </c>
      <c r="L35" s="87">
        <f t="shared" ref="L35:L40" si="11">SUM(I35:K35)</f>
        <v>-292259.14491999999</v>
      </c>
      <c r="M35" s="90"/>
      <c r="N35" s="98"/>
      <c r="O35" s="106"/>
    </row>
    <row r="36" spans="1:16" x14ac:dyDescent="0.3">
      <c r="A36" s="85">
        <f t="shared" si="4"/>
        <v>18</v>
      </c>
      <c r="B36" s="47" t="s">
        <v>110</v>
      </c>
      <c r="C36" s="115" t="s">
        <v>111</v>
      </c>
      <c r="D36" s="118">
        <v>0</v>
      </c>
      <c r="E36" s="118">
        <v>0</v>
      </c>
      <c r="F36" s="124">
        <f t="shared" si="9"/>
        <v>0</v>
      </c>
      <c r="G36" s="118">
        <v>-738.76342</v>
      </c>
      <c r="H36" s="118">
        <v>0</v>
      </c>
      <c r="I36" s="87">
        <f t="shared" si="10"/>
        <v>-738.76342</v>
      </c>
      <c r="J36" s="118">
        <v>46293.162069999897</v>
      </c>
      <c r="K36" s="120">
        <v>0</v>
      </c>
      <c r="L36" s="87">
        <f t="shared" si="11"/>
        <v>45554.398649999894</v>
      </c>
      <c r="M36" s="90"/>
      <c r="N36" s="98"/>
      <c r="O36" s="106"/>
    </row>
    <row r="37" spans="1:16" x14ac:dyDescent="0.3">
      <c r="A37" s="85">
        <f t="shared" si="4"/>
        <v>19</v>
      </c>
      <c r="B37" s="75" t="s">
        <v>112</v>
      </c>
      <c r="C37" s="115" t="s">
        <v>113</v>
      </c>
      <c r="D37" s="118">
        <v>0</v>
      </c>
      <c r="E37" s="118">
        <v>0</v>
      </c>
      <c r="F37" s="124">
        <f t="shared" si="9"/>
        <v>0</v>
      </c>
      <c r="G37" s="118">
        <v>0</v>
      </c>
      <c r="H37" s="118">
        <v>0</v>
      </c>
      <c r="I37" s="87">
        <f t="shared" si="10"/>
        <v>0</v>
      </c>
      <c r="J37" s="118">
        <v>0</v>
      </c>
      <c r="K37" s="120">
        <v>0</v>
      </c>
      <c r="L37" s="87">
        <f t="shared" si="11"/>
        <v>0</v>
      </c>
      <c r="M37" s="90"/>
      <c r="N37" s="98"/>
      <c r="O37" s="106"/>
    </row>
    <row r="38" spans="1:16" x14ac:dyDescent="0.3">
      <c r="A38" s="85">
        <f t="shared" si="4"/>
        <v>20</v>
      </c>
      <c r="B38" s="66" t="s">
        <v>114</v>
      </c>
      <c r="C38" s="115" t="s">
        <v>115</v>
      </c>
      <c r="D38" s="118">
        <v>0</v>
      </c>
      <c r="E38" s="118">
        <v>0</v>
      </c>
      <c r="F38" s="124">
        <f t="shared" si="9"/>
        <v>0</v>
      </c>
      <c r="G38" s="118">
        <v>0</v>
      </c>
      <c r="H38" s="118">
        <v>0</v>
      </c>
      <c r="I38" s="87">
        <f t="shared" si="10"/>
        <v>0</v>
      </c>
      <c r="J38" s="118">
        <v>0</v>
      </c>
      <c r="K38" s="120">
        <v>0</v>
      </c>
      <c r="L38" s="87">
        <f t="shared" si="11"/>
        <v>0</v>
      </c>
      <c r="M38" s="90"/>
      <c r="N38" s="98"/>
      <c r="O38" s="106"/>
    </row>
    <row r="39" spans="1:16" x14ac:dyDescent="0.3">
      <c r="A39" s="85">
        <f t="shared" si="4"/>
        <v>21</v>
      </c>
      <c r="B39" s="47" t="s">
        <v>116</v>
      </c>
      <c r="C39" s="115" t="s">
        <v>117</v>
      </c>
      <c r="D39" s="118">
        <v>0</v>
      </c>
      <c r="E39" s="118">
        <v>0</v>
      </c>
      <c r="F39" s="124">
        <f t="shared" si="9"/>
        <v>0</v>
      </c>
      <c r="G39" s="118">
        <v>0</v>
      </c>
      <c r="H39" s="118">
        <v>0</v>
      </c>
      <c r="I39" s="87">
        <f t="shared" si="10"/>
        <v>0</v>
      </c>
      <c r="J39" s="118">
        <v>-174.70332999998899</v>
      </c>
      <c r="K39" s="120">
        <v>0</v>
      </c>
      <c r="L39" s="87">
        <f t="shared" si="11"/>
        <v>-174.70332999998899</v>
      </c>
      <c r="M39" s="90"/>
      <c r="N39" s="98"/>
      <c r="O39" s="106"/>
    </row>
    <row r="40" spans="1:16" x14ac:dyDescent="0.3">
      <c r="A40" s="85">
        <f t="shared" si="4"/>
        <v>22</v>
      </c>
      <c r="B40" s="47" t="s">
        <v>118</v>
      </c>
      <c r="C40" s="5" t="s">
        <v>119</v>
      </c>
      <c r="D40" s="118">
        <v>0</v>
      </c>
      <c r="E40" s="118">
        <v>0</v>
      </c>
      <c r="F40" s="124">
        <f t="shared" si="9"/>
        <v>0</v>
      </c>
      <c r="G40" s="118">
        <v>0</v>
      </c>
      <c r="H40" s="118">
        <v>0</v>
      </c>
      <c r="I40" s="87">
        <f t="shared" si="10"/>
        <v>0</v>
      </c>
      <c r="J40" s="118">
        <v>0</v>
      </c>
      <c r="K40" s="120">
        <v>0</v>
      </c>
      <c r="L40" s="87">
        <f t="shared" si="11"/>
        <v>0</v>
      </c>
      <c r="M40" s="90"/>
      <c r="N40" s="98"/>
      <c r="O40" s="106"/>
    </row>
    <row r="41" spans="1:16" x14ac:dyDescent="0.3">
      <c r="A41" s="85">
        <f t="shared" si="4"/>
        <v>23</v>
      </c>
      <c r="B41" s="66" t="s">
        <v>120</v>
      </c>
      <c r="C41" s="117" t="s">
        <v>121</v>
      </c>
      <c r="D41" s="118">
        <v>0</v>
      </c>
      <c r="E41" s="118">
        <v>19482.288057890299</v>
      </c>
      <c r="F41" s="124">
        <f t="shared" ref="F41:F42" si="12">+D41-E41</f>
        <v>-19482.288057890299</v>
      </c>
      <c r="G41" s="118">
        <v>0</v>
      </c>
      <c r="H41" s="118">
        <v>0</v>
      </c>
      <c r="I41" s="87">
        <f t="shared" ref="I41:I42" si="13">SUM(F41:H41)</f>
        <v>-19482.288057890299</v>
      </c>
      <c r="J41" s="118">
        <v>0</v>
      </c>
      <c r="K41" s="120">
        <v>0</v>
      </c>
      <c r="L41" s="87">
        <f t="shared" ref="L41:L42" si="14">SUM(I41:K41)</f>
        <v>-19482.288057890299</v>
      </c>
      <c r="M41" s="90"/>
      <c r="N41" s="98"/>
      <c r="O41" s="106"/>
    </row>
    <row r="42" spans="1:16" x14ac:dyDescent="0.3">
      <c r="A42" s="85">
        <f t="shared" si="4"/>
        <v>24</v>
      </c>
      <c r="B42" s="66" t="s">
        <v>122</v>
      </c>
      <c r="C42" s="117" t="s">
        <v>123</v>
      </c>
      <c r="D42" s="118">
        <v>0</v>
      </c>
      <c r="E42" s="118">
        <v>7020.8658472597099</v>
      </c>
      <c r="F42" s="124">
        <f t="shared" si="12"/>
        <v>-7020.8658472597099</v>
      </c>
      <c r="G42" s="118">
        <v>0</v>
      </c>
      <c r="H42" s="118">
        <v>0</v>
      </c>
      <c r="I42" s="87">
        <f t="shared" si="13"/>
        <v>-7020.8658472597099</v>
      </c>
      <c r="J42" s="118">
        <v>0</v>
      </c>
      <c r="K42" s="120">
        <v>0</v>
      </c>
      <c r="L42" s="87">
        <f t="shared" si="14"/>
        <v>-7020.8658472597099</v>
      </c>
      <c r="M42" s="90"/>
      <c r="N42" s="98"/>
      <c r="O42" s="106"/>
    </row>
    <row r="43" spans="1:16" x14ac:dyDescent="0.3">
      <c r="A43" s="85">
        <f t="shared" si="4"/>
        <v>25</v>
      </c>
      <c r="B43" s="47" t="s">
        <v>124</v>
      </c>
      <c r="C43" s="5" t="s">
        <v>125</v>
      </c>
      <c r="D43" s="118">
        <v>0</v>
      </c>
      <c r="E43" s="118">
        <v>15696.204234450401</v>
      </c>
      <c r="F43" s="124">
        <f>+D43-E43</f>
        <v>-15696.204234450401</v>
      </c>
      <c r="G43" s="118">
        <v>0</v>
      </c>
      <c r="H43" s="118">
        <v>0</v>
      </c>
      <c r="I43" s="87">
        <f>SUM(F43:H43)</f>
        <v>-15696.204234450401</v>
      </c>
      <c r="J43" s="118">
        <v>14257.385512959101</v>
      </c>
      <c r="K43" s="120">
        <v>0</v>
      </c>
      <c r="L43" s="87">
        <f>SUM(I43:K43)</f>
        <v>-1438.8187214912996</v>
      </c>
      <c r="M43" s="90"/>
      <c r="N43" s="98"/>
      <c r="O43" s="106"/>
    </row>
    <row r="44" spans="1:16" x14ac:dyDescent="0.3">
      <c r="A44" s="85">
        <f t="shared" si="4"/>
        <v>26</v>
      </c>
      <c r="B44" s="47" t="s">
        <v>126</v>
      </c>
      <c r="C44" s="47"/>
      <c r="D44" s="118">
        <v>0</v>
      </c>
      <c r="E44" s="118">
        <v>0</v>
      </c>
      <c r="F44" s="124">
        <f t="shared" ref="F44:F46" si="15">+D44-E44</f>
        <v>0</v>
      </c>
      <c r="G44" s="118">
        <v>0</v>
      </c>
      <c r="H44" s="118">
        <v>-7266.76670643752</v>
      </c>
      <c r="I44" s="87">
        <f t="shared" ref="I44:I46" si="16">SUM(F44:H44)</f>
        <v>-7266.76670643752</v>
      </c>
      <c r="J44" s="118">
        <v>0</v>
      </c>
      <c r="K44" s="120">
        <v>0</v>
      </c>
      <c r="L44" s="87">
        <f t="shared" ref="L44:L46" si="17">SUM(I44:K44)</f>
        <v>-7266.76670643752</v>
      </c>
      <c r="M44" s="90"/>
      <c r="N44" s="98"/>
      <c r="O44" s="106"/>
    </row>
    <row r="45" spans="1:16" x14ac:dyDescent="0.3">
      <c r="A45" s="85">
        <f t="shared" si="4"/>
        <v>27</v>
      </c>
      <c r="B45" s="47" t="s">
        <v>127</v>
      </c>
      <c r="C45" s="47"/>
      <c r="D45" s="118">
        <v>0</v>
      </c>
      <c r="E45" s="118">
        <v>0</v>
      </c>
      <c r="F45" s="124">
        <f t="shared" si="15"/>
        <v>0</v>
      </c>
      <c r="G45" s="118">
        <v>0</v>
      </c>
      <c r="H45" s="118">
        <v>0</v>
      </c>
      <c r="I45" s="87">
        <f t="shared" si="16"/>
        <v>0</v>
      </c>
      <c r="J45" s="118">
        <v>-9375.8940000000002</v>
      </c>
      <c r="K45" s="120">
        <v>0</v>
      </c>
      <c r="L45" s="87">
        <f t="shared" si="17"/>
        <v>-9375.8940000000002</v>
      </c>
      <c r="N45" s="98"/>
      <c r="O45" s="106"/>
    </row>
    <row r="46" spans="1:16" x14ac:dyDescent="0.3">
      <c r="A46" s="85">
        <f t="shared" si="4"/>
        <v>28</v>
      </c>
      <c r="B46" s="47" t="s">
        <v>128</v>
      </c>
      <c r="C46" s="47"/>
      <c r="D46" s="118">
        <v>0</v>
      </c>
      <c r="E46" s="118">
        <v>0</v>
      </c>
      <c r="F46" s="124">
        <f t="shared" si="15"/>
        <v>0</v>
      </c>
      <c r="G46" s="118">
        <v>0</v>
      </c>
      <c r="H46" s="118">
        <v>0</v>
      </c>
      <c r="I46" s="87">
        <f t="shared" si="16"/>
        <v>0</v>
      </c>
      <c r="J46" s="118">
        <v>3473.7584705667</v>
      </c>
      <c r="K46" s="120">
        <v>0</v>
      </c>
      <c r="L46" s="87">
        <f t="shared" si="17"/>
        <v>3473.7584705667</v>
      </c>
      <c r="N46" s="98"/>
      <c r="O46" s="106"/>
    </row>
    <row r="47" spans="1:16" x14ac:dyDescent="0.3">
      <c r="A47" s="85">
        <f t="shared" si="4"/>
        <v>29</v>
      </c>
      <c r="B47" s="47" t="s">
        <v>129</v>
      </c>
      <c r="D47" s="118">
        <v>0</v>
      </c>
      <c r="E47" s="118">
        <v>0</v>
      </c>
      <c r="F47" s="124">
        <f t="shared" ref="F47" si="18">+D47-E47</f>
        <v>0</v>
      </c>
      <c r="G47" s="118">
        <v>0</v>
      </c>
      <c r="H47" s="118">
        <v>0</v>
      </c>
      <c r="I47" s="87">
        <f t="shared" ref="I47" si="19">SUM(F47:H47)</f>
        <v>0</v>
      </c>
      <c r="J47" s="118">
        <v>2392.3894943589698</v>
      </c>
      <c r="K47" s="120">
        <v>0</v>
      </c>
      <c r="L47" s="87">
        <f t="shared" ref="L47" si="20">SUM(I47:K47)</f>
        <v>2392.3894943589698</v>
      </c>
      <c r="N47" s="98"/>
      <c r="O47" s="106"/>
    </row>
    <row r="48" spans="1:16" x14ac:dyDescent="0.3">
      <c r="A48" s="85">
        <f t="shared" si="4"/>
        <v>30</v>
      </c>
      <c r="B48" s="127" t="s">
        <v>38</v>
      </c>
      <c r="C48" s="101"/>
      <c r="D48" s="119">
        <f t="shared" ref="D48:L48" si="21">SUM(D24:D47)</f>
        <v>-2093284.8220859729</v>
      </c>
      <c r="E48" s="119">
        <f t="shared" si="21"/>
        <v>-456784.74092032376</v>
      </c>
      <c r="F48" s="119">
        <f t="shared" si="21"/>
        <v>-1636500.0811656495</v>
      </c>
      <c r="G48" s="119">
        <f t="shared" si="21"/>
        <v>-638270.76818913734</v>
      </c>
      <c r="H48" s="119">
        <f t="shared" si="21"/>
        <v>-7266.76670643752</v>
      </c>
      <c r="I48" s="119">
        <f t="shared" si="21"/>
        <v>-2282037.6160612246</v>
      </c>
      <c r="J48" s="119">
        <f t="shared" si="21"/>
        <v>-158023.32386424532</v>
      </c>
      <c r="K48" s="119">
        <f t="shared" si="21"/>
        <v>0</v>
      </c>
      <c r="L48" s="119">
        <f t="shared" si="21"/>
        <v>-2440060.9399254695</v>
      </c>
      <c r="M48" s="98"/>
    </row>
    <row r="49" spans="1:13" ht="14.4" thickBot="1" x14ac:dyDescent="0.35">
      <c r="A49" s="85">
        <f t="shared" si="4"/>
        <v>31</v>
      </c>
      <c r="B49" s="66" t="s">
        <v>130</v>
      </c>
      <c r="C49" s="102"/>
      <c r="D49" s="103">
        <f t="shared" ref="D49:L49" si="22">D21+D48</f>
        <v>26060890.660042927</v>
      </c>
      <c r="E49" s="103">
        <f t="shared" si="22"/>
        <v>7310020.7956386069</v>
      </c>
      <c r="F49" s="103">
        <f t="shared" si="22"/>
        <v>18750869.864404321</v>
      </c>
      <c r="G49" s="103">
        <f t="shared" si="22"/>
        <v>1090298.7331679326</v>
      </c>
      <c r="H49" s="103">
        <f t="shared" si="22"/>
        <v>115262.32494960149</v>
      </c>
      <c r="I49" s="103">
        <f t="shared" si="22"/>
        <v>19956430.922521856</v>
      </c>
      <c r="J49" s="103">
        <f t="shared" si="22"/>
        <v>577839.9600676347</v>
      </c>
      <c r="K49" s="103">
        <f t="shared" si="22"/>
        <v>0</v>
      </c>
      <c r="L49" s="103">
        <f t="shared" si="22"/>
        <v>20534270.882589493</v>
      </c>
      <c r="M49" s="98"/>
    </row>
    <row r="50" spans="1:13" ht="14.4" thickTop="1" x14ac:dyDescent="0.3">
      <c r="A50" s="85">
        <f t="shared" si="4"/>
        <v>32</v>
      </c>
      <c r="E50" s="104"/>
      <c r="F50" s="104"/>
      <c r="G50" s="105"/>
      <c r="H50" s="105"/>
      <c r="I50" s="98"/>
      <c r="J50" s="98"/>
      <c r="K50" s="98"/>
      <c r="L50" s="98"/>
      <c r="M50" s="98"/>
    </row>
    <row r="51" spans="1:13" ht="14.4" thickBot="1" x14ac:dyDescent="0.35">
      <c r="A51" s="85">
        <f t="shared" si="4"/>
        <v>33</v>
      </c>
      <c r="B51" s="107" t="s">
        <v>131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x14ac:dyDescent="0.3">
      <c r="B52" s="66" t="s">
        <v>132</v>
      </c>
      <c r="J52" s="47" t="s">
        <v>133</v>
      </c>
    </row>
  </sheetData>
  <mergeCells count="1">
    <mergeCell ref="E3:I5"/>
  </mergeCells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1197-48FC-4E22-A3D6-64C403467907}">
  <sheetPr>
    <pageSetUpPr fitToPage="1"/>
  </sheetPr>
  <dimension ref="A1:P52"/>
  <sheetViews>
    <sheetView tabSelected="1" workbookViewId="0">
      <selection activeCell="D23" sqref="D23"/>
    </sheetView>
  </sheetViews>
  <sheetFormatPr defaultColWidth="8.44140625" defaultRowHeight="13.8" outlineLevelRow="1" outlineLevelCol="1" x14ac:dyDescent="0.3"/>
  <cols>
    <col min="1" max="1" width="3.88671875" style="47" customWidth="1"/>
    <col min="2" max="2" width="37.109375" style="66" bestFit="1" customWidth="1"/>
    <col min="3" max="3" width="16.88671875" style="66" hidden="1" customWidth="1" outlineLevel="1"/>
    <col min="4" max="4" width="12.44140625" style="47" customWidth="1" collapsed="1"/>
    <col min="5" max="10" width="12.44140625" style="47" customWidth="1"/>
    <col min="11" max="11" width="10.88671875" style="47" customWidth="1"/>
    <col min="12" max="12" width="11" style="47" customWidth="1"/>
    <col min="13" max="13" width="10.5546875" style="47" bestFit="1" customWidth="1"/>
    <col min="14" max="14" width="11.109375" style="47" customWidth="1"/>
    <col min="15" max="15" width="12" style="47" customWidth="1"/>
    <col min="16" max="16" width="10.88671875" style="47" customWidth="1"/>
    <col min="17" max="16384" width="8.44140625" style="47"/>
  </cols>
  <sheetData>
    <row r="1" spans="1:16" ht="12.75" customHeight="1" x14ac:dyDescent="0.4">
      <c r="A1" s="44" t="s">
        <v>39</v>
      </c>
      <c r="B1" s="45"/>
      <c r="C1" s="45"/>
      <c r="D1" s="46"/>
      <c r="F1" s="44" t="s">
        <v>40</v>
      </c>
      <c r="G1" s="44"/>
      <c r="H1" s="44"/>
      <c r="I1" s="44"/>
      <c r="J1" s="44"/>
      <c r="K1" s="44"/>
      <c r="L1" s="44"/>
      <c r="M1" s="48" t="s">
        <v>136</v>
      </c>
    </row>
    <row r="2" spans="1:16" ht="12.75" customHeight="1" x14ac:dyDescent="0.3">
      <c r="A2" s="49"/>
      <c r="B2" s="50"/>
      <c r="C2" s="50"/>
      <c r="D2" s="51"/>
      <c r="E2" s="51"/>
      <c r="F2" s="51"/>
      <c r="G2" s="52"/>
      <c r="H2" s="52"/>
      <c r="I2" s="52"/>
      <c r="J2" s="52"/>
      <c r="K2" s="52"/>
      <c r="L2" s="52"/>
      <c r="M2" s="52"/>
      <c r="N2" s="53"/>
      <c r="O2" s="53"/>
      <c r="P2" s="54"/>
    </row>
    <row r="3" spans="1:16" ht="12.75" customHeight="1" x14ac:dyDescent="0.3">
      <c r="A3" s="47" t="s">
        <v>42</v>
      </c>
      <c r="B3" s="55"/>
      <c r="C3" s="55"/>
      <c r="D3" s="48" t="s">
        <v>43</v>
      </c>
      <c r="E3" s="128" t="s">
        <v>44</v>
      </c>
      <c r="F3" s="128"/>
      <c r="G3" s="128"/>
      <c r="H3" s="128"/>
      <c r="I3" s="128"/>
      <c r="J3" s="24"/>
      <c r="K3" s="56" t="s">
        <v>45</v>
      </c>
      <c r="M3" s="57"/>
      <c r="O3" s="58"/>
      <c r="P3" s="58"/>
    </row>
    <row r="4" spans="1:16" x14ac:dyDescent="0.3">
      <c r="B4" s="55"/>
      <c r="C4" s="55"/>
      <c r="D4" s="59"/>
      <c r="E4" s="129"/>
      <c r="F4" s="129"/>
      <c r="G4" s="129"/>
      <c r="H4" s="129"/>
      <c r="I4" s="129"/>
      <c r="J4" s="109" t="s">
        <v>48</v>
      </c>
      <c r="K4" s="56" t="str">
        <f>+'Tie Points &amp; Inputs'!B10</f>
        <v>Projected Test Year 3 Ended</v>
      </c>
      <c r="M4" s="60">
        <f>+'Tie Points &amp; Inputs'!H10</f>
        <v>46752</v>
      </c>
      <c r="O4" s="58"/>
      <c r="P4" s="58"/>
    </row>
    <row r="5" spans="1:16" x14ac:dyDescent="0.3">
      <c r="A5" s="47" t="s">
        <v>47</v>
      </c>
      <c r="B5" s="55"/>
      <c r="C5" s="55"/>
      <c r="D5" s="59"/>
      <c r="E5" s="129"/>
      <c r="F5" s="129"/>
      <c r="G5" s="129"/>
      <c r="H5" s="129"/>
      <c r="I5" s="129"/>
      <c r="J5" s="109" t="s">
        <v>48</v>
      </c>
      <c r="K5" s="56" t="str">
        <f>+'Tie Points &amp; Inputs'!B11</f>
        <v>Projected Test Year 2 Ended</v>
      </c>
      <c r="M5" s="60">
        <f>+'Tie Points &amp; Inputs'!H11</f>
        <v>46387</v>
      </c>
      <c r="O5" s="58"/>
      <c r="P5" s="58"/>
    </row>
    <row r="6" spans="1:16" ht="12.75" customHeight="1" x14ac:dyDescent="0.35">
      <c r="B6" s="61"/>
      <c r="C6" s="61"/>
      <c r="D6" s="62"/>
      <c r="E6" s="63"/>
      <c r="F6" s="63"/>
      <c r="G6" s="63"/>
      <c r="H6" s="63"/>
      <c r="I6" s="63"/>
      <c r="J6" s="109" t="s">
        <v>48</v>
      </c>
      <c r="K6" s="56" t="str">
        <f>+'Tie Points &amp; Inputs'!B12</f>
        <v>Projected Test Year 1 Ended</v>
      </c>
      <c r="M6" s="60">
        <f>+'Tie Points &amp; Inputs'!H12</f>
        <v>46022</v>
      </c>
      <c r="O6" s="64"/>
      <c r="P6" s="65"/>
    </row>
    <row r="7" spans="1:16" x14ac:dyDescent="0.3">
      <c r="A7" s="65" t="str">
        <f>+'Tie Points &amp; Inputs'!B7</f>
        <v>DOCKET NO.: 20240025-EI</v>
      </c>
      <c r="E7" s="63"/>
      <c r="F7" s="63"/>
      <c r="G7" s="63"/>
      <c r="H7" s="63"/>
      <c r="I7" s="63"/>
      <c r="J7" s="109" t="s">
        <v>46</v>
      </c>
      <c r="K7" s="56" t="str">
        <f>+'Tie Points &amp; Inputs'!B13</f>
        <v>Prior Year Ended</v>
      </c>
      <c r="M7" s="60">
        <f>+'Tie Points &amp; Inputs'!H13</f>
        <v>45657</v>
      </c>
      <c r="P7" s="65"/>
    </row>
    <row r="8" spans="1:16" ht="12.75" customHeight="1" x14ac:dyDescent="0.3">
      <c r="F8" s="63"/>
      <c r="G8" s="63"/>
      <c r="H8" s="63"/>
      <c r="I8" s="63"/>
      <c r="J8" s="109" t="s">
        <v>48</v>
      </c>
      <c r="K8" s="56" t="str">
        <f>+'Tie Points &amp; Inputs'!B14</f>
        <v>Historical Year Ended</v>
      </c>
      <c r="M8" s="60">
        <f>+'Tie Points &amp; Inputs'!H14</f>
        <v>45291</v>
      </c>
      <c r="P8" s="65"/>
    </row>
    <row r="9" spans="1:16" ht="12.75" customHeight="1" x14ac:dyDescent="0.3">
      <c r="F9" s="67"/>
      <c r="G9" s="68" t="s">
        <v>49</v>
      </c>
      <c r="I9" s="67"/>
      <c r="J9" s="24"/>
      <c r="K9" s="24"/>
      <c r="L9" s="24"/>
      <c r="M9" s="24"/>
      <c r="P9" s="65"/>
    </row>
    <row r="10" spans="1:16" s="75" customFormat="1" x14ac:dyDescent="0.3">
      <c r="A10" s="47"/>
      <c r="B10" s="69"/>
      <c r="C10" s="69"/>
      <c r="D10" s="70"/>
      <c r="E10" s="70"/>
      <c r="F10" s="71"/>
      <c r="G10" s="71"/>
      <c r="H10" s="71"/>
      <c r="I10" s="71"/>
      <c r="J10" s="30"/>
      <c r="K10" s="30"/>
      <c r="L10" s="72" t="str">
        <f>+'Tie Points &amp; Inputs'!B17</f>
        <v>Witness:  Olivier</v>
      </c>
      <c r="M10" s="30"/>
      <c r="N10" s="73"/>
      <c r="O10" s="74"/>
      <c r="P10" s="74"/>
    </row>
    <row r="11" spans="1:16" s="75" customFormat="1" x14ac:dyDescent="0.3">
      <c r="A11" s="76"/>
      <c r="B11" s="77">
        <v>-1</v>
      </c>
      <c r="C11" s="77"/>
      <c r="D11" s="77">
        <f>+B11-1</f>
        <v>-2</v>
      </c>
      <c r="E11" s="77">
        <f t="shared" ref="E11:I11" si="0">+D11-1</f>
        <v>-3</v>
      </c>
      <c r="F11" s="77">
        <f t="shared" si="0"/>
        <v>-4</v>
      </c>
      <c r="G11" s="77">
        <f t="shared" si="0"/>
        <v>-5</v>
      </c>
      <c r="H11" s="77">
        <f t="shared" si="0"/>
        <v>-6</v>
      </c>
      <c r="I11" s="77">
        <f t="shared" si="0"/>
        <v>-7</v>
      </c>
      <c r="J11" s="77">
        <f t="shared" ref="J11" si="1">+I11-1</f>
        <v>-8</v>
      </c>
      <c r="K11" s="77">
        <f t="shared" ref="K11" si="2">+J11-1</f>
        <v>-9</v>
      </c>
      <c r="L11" s="77">
        <f t="shared" ref="L11" si="3">+K11-1</f>
        <v>-10</v>
      </c>
      <c r="N11" s="79"/>
      <c r="O11" s="79"/>
      <c r="P11" s="80"/>
    </row>
    <row r="12" spans="1:16" s="75" customFormat="1" hidden="1" outlineLevel="1" x14ac:dyDescent="0.3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N12" s="79"/>
      <c r="O12" s="79"/>
      <c r="P12" s="80"/>
    </row>
    <row r="13" spans="1:16" s="75" customFormat="1" hidden="1" outlineLevel="1" x14ac:dyDescent="0.3">
      <c r="A13" s="47"/>
      <c r="B13" s="77"/>
      <c r="C13" s="77" t="str">
        <f>+'Tie Points &amp; Inputs'!I13</f>
        <v>Year 2024</v>
      </c>
      <c r="D13" s="41" t="s">
        <v>50</v>
      </c>
      <c r="E13" s="41" t="s">
        <v>51</v>
      </c>
      <c r="F13" s="77"/>
      <c r="G13" s="41" t="s">
        <v>52</v>
      </c>
      <c r="H13" s="41" t="s">
        <v>53</v>
      </c>
      <c r="I13" s="77"/>
      <c r="J13" s="41" t="s">
        <v>54</v>
      </c>
      <c r="K13" s="78"/>
      <c r="L13" s="78"/>
      <c r="N13" s="79"/>
      <c r="O13" s="79"/>
      <c r="P13" s="80"/>
    </row>
    <row r="14" spans="1:16" s="75" customFormat="1" hidden="1" outlineLevel="1" x14ac:dyDescent="0.3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N14" s="79"/>
      <c r="O14" s="79"/>
      <c r="P14" s="80"/>
    </row>
    <row r="15" spans="1:16" s="75" customFormat="1" collapsed="1" x14ac:dyDescent="0.3">
      <c r="A15" s="79"/>
      <c r="B15" s="81"/>
      <c r="C15" s="81"/>
      <c r="D15" s="78"/>
      <c r="E15" s="79" t="s">
        <v>55</v>
      </c>
      <c r="F15" s="79"/>
      <c r="G15" s="79"/>
      <c r="H15" s="79"/>
      <c r="I15" s="79"/>
      <c r="J15" s="79"/>
      <c r="K15" s="79"/>
      <c r="L15" s="79"/>
      <c r="N15" s="79"/>
      <c r="O15" s="79"/>
      <c r="P15" s="80"/>
    </row>
    <row r="16" spans="1:16" s="75" customFormat="1" x14ac:dyDescent="0.3">
      <c r="A16" s="79"/>
      <c r="B16" s="81"/>
      <c r="C16" s="81"/>
      <c r="D16" s="78"/>
      <c r="E16" s="79" t="s">
        <v>56</v>
      </c>
      <c r="F16" s="79" t="s">
        <v>57</v>
      </c>
      <c r="G16" s="79" t="s">
        <v>58</v>
      </c>
      <c r="H16" s="79" t="s">
        <v>59</v>
      </c>
      <c r="I16" s="79" t="s">
        <v>60</v>
      </c>
      <c r="J16" s="79" t="s">
        <v>61</v>
      </c>
      <c r="K16" s="79" t="s">
        <v>62</v>
      </c>
      <c r="L16" s="79" t="s">
        <v>63</v>
      </c>
      <c r="N16" s="79"/>
      <c r="O16" s="79"/>
      <c r="P16" s="80"/>
    </row>
    <row r="17" spans="1:16" s="75" customFormat="1" x14ac:dyDescent="0.3">
      <c r="A17" s="79" t="s">
        <v>64</v>
      </c>
      <c r="B17" s="81"/>
      <c r="C17" s="81"/>
      <c r="D17" s="78" t="s">
        <v>65</v>
      </c>
      <c r="E17" s="79" t="s">
        <v>66</v>
      </c>
      <c r="F17" s="79" t="s">
        <v>67</v>
      </c>
      <c r="G17" s="79" t="s">
        <v>68</v>
      </c>
      <c r="H17" s="79" t="s">
        <v>69</v>
      </c>
      <c r="I17" s="79" t="s">
        <v>70</v>
      </c>
      <c r="J17" s="79" t="s">
        <v>71</v>
      </c>
      <c r="K17" s="79" t="s">
        <v>72</v>
      </c>
      <c r="L17" s="79" t="s">
        <v>73</v>
      </c>
      <c r="N17" s="79"/>
      <c r="O17" s="79"/>
      <c r="P17" s="80"/>
    </row>
    <row r="18" spans="1:16" s="75" customFormat="1" x14ac:dyDescent="0.3">
      <c r="A18" s="82" t="s">
        <v>74</v>
      </c>
      <c r="B18" s="83" t="s">
        <v>75</v>
      </c>
      <c r="C18" s="83"/>
      <c r="D18" s="84" t="s">
        <v>76</v>
      </c>
      <c r="E18" s="84" t="s">
        <v>77</v>
      </c>
      <c r="F18" s="84" t="s">
        <v>78</v>
      </c>
      <c r="G18" s="82" t="s">
        <v>79</v>
      </c>
      <c r="H18" s="82" t="s">
        <v>80</v>
      </c>
      <c r="I18" s="84" t="s">
        <v>59</v>
      </c>
      <c r="J18" s="82" t="s">
        <v>81</v>
      </c>
      <c r="K18" s="82" t="s">
        <v>82</v>
      </c>
      <c r="L18" s="82" t="s">
        <v>83</v>
      </c>
      <c r="N18" s="79"/>
      <c r="O18" s="79"/>
      <c r="P18" s="79" t="s">
        <v>84</v>
      </c>
    </row>
    <row r="19" spans="1:16" s="75" customFormat="1" x14ac:dyDescent="0.3">
      <c r="A19" s="85">
        <v>1</v>
      </c>
      <c r="B19" s="86" t="s">
        <v>85</v>
      </c>
      <c r="C19" s="86"/>
      <c r="D19" s="43">
        <f>VLOOKUP(D$13,'REG FL  Summary - 2 System Per '!$A:$AA,MATCH($C$13,'REG FL  Summary - 2 System Per '!$2:$2,0),FALSE)/1000</f>
        <v>27936880.212165501</v>
      </c>
      <c r="E19" s="43">
        <f>VLOOKUP(E$13,'REG FL  Summary - 2 System Per '!$A:$AA,MATCH($C$13,'REG FL  Summary - 2 System Per '!$2:$2,0),FALSE)/1000</f>
        <v>7498410.1765704807</v>
      </c>
      <c r="F19" s="87">
        <f>+D19-E19</f>
        <v>20438470.035595022</v>
      </c>
      <c r="G19" s="43">
        <f>VLOOKUP(G$13,'REG FL  Summary - 2 System Per '!$A:$AA,MATCH($C$13,'REG FL  Summary - 2 System Per '!$2:$2,0),FALSE)/1000</f>
        <v>1817768.48376699</v>
      </c>
      <c r="H19" s="43">
        <f>VLOOKUP(H$13,'REG FL  Summary - 2 System Per '!$A:$AA,MATCH($C$13,'REG FL  Summary - 2 System Per '!$2:$2,0),FALSE)/1000</f>
        <v>129702.8768</v>
      </c>
      <c r="I19" s="87">
        <f>SUM(F19:H19)</f>
        <v>22385941.396162014</v>
      </c>
      <c r="J19" s="43">
        <f>VLOOKUP(J$13,'REG FL  Summary - 2 System Per '!$A:$AA,MATCH($C$13,'REG FL  Summary - 2 System Per '!$2:$2,0),FALSE)/1000</f>
        <v>1127534.6318243302</v>
      </c>
      <c r="K19" s="87">
        <v>0</v>
      </c>
      <c r="L19" s="87">
        <f>SUM(I19:K19)</f>
        <v>23513476.027986344</v>
      </c>
      <c r="N19" s="88"/>
      <c r="O19" s="89"/>
      <c r="P19" s="89"/>
    </row>
    <row r="20" spans="1:16" s="75" customFormat="1" x14ac:dyDescent="0.3">
      <c r="A20" s="85">
        <f t="shared" ref="A20:A51" si="4">A19+1</f>
        <v>2</v>
      </c>
      <c r="B20" s="66" t="s">
        <v>86</v>
      </c>
      <c r="C20" s="66"/>
      <c r="D20" s="111">
        <f t="shared" ref="D20:J20" si="5">D21/D19</f>
        <v>0.92784272297544268</v>
      </c>
      <c r="E20" s="111">
        <f t="shared" si="5"/>
        <v>0.95124841462400433</v>
      </c>
      <c r="F20" s="111">
        <f t="shared" si="5"/>
        <v>0.91925570662140099</v>
      </c>
      <c r="G20" s="111">
        <f t="shared" si="5"/>
        <v>0.90869186011163361</v>
      </c>
      <c r="H20" s="111">
        <f t="shared" si="5"/>
        <v>0.92779893426165705</v>
      </c>
      <c r="I20" s="111">
        <f t="shared" si="5"/>
        <v>0.91844740708507622</v>
      </c>
      <c r="J20" s="111">
        <f t="shared" si="5"/>
        <v>0.96783424505664251</v>
      </c>
      <c r="K20" s="112">
        <v>0</v>
      </c>
      <c r="L20" s="111">
        <f>L21/L19</f>
        <v>0.92081563924704835</v>
      </c>
      <c r="N20" s="88"/>
      <c r="O20" s="89"/>
      <c r="P20" s="89"/>
    </row>
    <row r="21" spans="1:16" s="75" customFormat="1" x14ac:dyDescent="0.3">
      <c r="A21" s="85">
        <f t="shared" si="4"/>
        <v>3</v>
      </c>
      <c r="B21" s="66" t="s">
        <v>87</v>
      </c>
      <c r="C21" s="66"/>
      <c r="D21" s="43">
        <f>VLOOKUP(D$13,'REG FL  Summary - 9 Retail Per '!$A:$AA,MATCH($C$13,'REG FL  Summary - 9 Retail Per '!$2:$2,0),FALSE)/1000</f>
        <v>25921031.007494401</v>
      </c>
      <c r="E21" s="43">
        <f>VLOOKUP(E$13,'REG FL  Summary - 9 Retail Per '!$A:$AA,MATCH($C$13,'REG FL  Summary - 9 Retail Per '!$2:$2,0),FALSE)/1000</f>
        <v>7132850.79266317</v>
      </c>
      <c r="F21" s="87">
        <f>+D21-E21</f>
        <v>18788180.214831233</v>
      </c>
      <c r="G21" s="43">
        <f>VLOOKUP(G$13,'REG FL  Summary - 9 Retail Per '!$A:$AA,MATCH($C$13,'REG FL  Summary - 9 Retail Per '!$2:$2,0),FALSE)/1000</f>
        <v>1651791.42476653</v>
      </c>
      <c r="H21" s="43">
        <f>VLOOKUP(H$13,'REG FL  Summary - 9 Retail Per '!$A:$AA,MATCH($C$13,'REG FL  Summary - 9 Retail Per '!$2:$2,0),FALSE)/1000</f>
        <v>120338.190865711</v>
      </c>
      <c r="I21" s="87">
        <f>SUM(F21:H21)</f>
        <v>20560309.830463473</v>
      </c>
      <c r="J21" s="43">
        <f>VLOOKUP(J$13,'REG FL  Summary - 9 Retail Per '!$A:$AA,MATCH($C$13,'REG FL  Summary - 9 Retail Per '!$2:$2,0),FALSE)/1000</f>
        <v>1091266.62916692</v>
      </c>
      <c r="K21" s="87">
        <v>0</v>
      </c>
      <c r="L21" s="87">
        <f>SUM(I21:K21)</f>
        <v>21651576.459630392</v>
      </c>
      <c r="N21" s="95"/>
      <c r="O21" s="96"/>
      <c r="P21" s="89"/>
    </row>
    <row r="22" spans="1:16" s="75" customFormat="1" x14ac:dyDescent="0.3">
      <c r="A22" s="85">
        <f t="shared" si="4"/>
        <v>4</v>
      </c>
      <c r="B22" s="90"/>
      <c r="C22" s="90"/>
      <c r="D22" s="91"/>
      <c r="E22" s="92"/>
      <c r="F22" s="92"/>
      <c r="G22" s="93"/>
      <c r="H22" s="93"/>
      <c r="I22" s="94"/>
      <c r="J22" s="94"/>
      <c r="K22" s="94"/>
      <c r="L22" s="97"/>
      <c r="N22" s="95"/>
      <c r="O22" s="96"/>
      <c r="P22" s="89"/>
    </row>
    <row r="23" spans="1:16" s="75" customFormat="1" x14ac:dyDescent="0.3">
      <c r="A23" s="85">
        <f t="shared" si="4"/>
        <v>5</v>
      </c>
      <c r="B23" s="116" t="s">
        <v>88</v>
      </c>
      <c r="N23" s="98"/>
      <c r="O23" s="89"/>
      <c r="P23" s="89"/>
    </row>
    <row r="24" spans="1:16" s="75" customFormat="1" x14ac:dyDescent="0.25">
      <c r="A24" s="85">
        <f t="shared" si="4"/>
        <v>6</v>
      </c>
      <c r="B24" s="75" t="s">
        <v>89</v>
      </c>
      <c r="C24" s="115" t="s">
        <v>90</v>
      </c>
      <c r="D24" s="118">
        <v>-68661.460940000004</v>
      </c>
      <c r="E24" s="118">
        <v>-64273.778584589396</v>
      </c>
      <c r="F24" s="124">
        <f t="shared" ref="F24:F34" si="6">+D24-E24</f>
        <v>-4387.6823554106086</v>
      </c>
      <c r="G24" s="118">
        <v>0</v>
      </c>
      <c r="H24" s="118">
        <v>0</v>
      </c>
      <c r="I24" s="87">
        <f t="shared" ref="I24:I34" si="7">SUM(F24:H24)</f>
        <v>-4387.6823554106086</v>
      </c>
      <c r="J24" s="118">
        <v>-20958.516439999799</v>
      </c>
      <c r="K24" s="120">
        <v>0</v>
      </c>
      <c r="L24" s="87">
        <f t="shared" ref="L24:L34" si="8">SUM(I24:K24)</f>
        <v>-25346.198795410408</v>
      </c>
      <c r="N24" s="99"/>
      <c r="O24" s="100"/>
      <c r="P24" s="100"/>
    </row>
    <row r="25" spans="1:16" s="75" customFormat="1" ht="15" customHeight="1" x14ac:dyDescent="0.25">
      <c r="A25" s="85">
        <f t="shared" si="4"/>
        <v>7</v>
      </c>
      <c r="B25" s="75" t="s">
        <v>91</v>
      </c>
      <c r="C25" s="115" t="s">
        <v>92</v>
      </c>
      <c r="D25" s="118">
        <v>-3238.9043049991901</v>
      </c>
      <c r="E25" s="118">
        <v>-1680.1949892499902</v>
      </c>
      <c r="F25" s="124">
        <f t="shared" si="6"/>
        <v>-1558.7093157492</v>
      </c>
      <c r="G25" s="118">
        <v>0</v>
      </c>
      <c r="H25" s="118">
        <v>0</v>
      </c>
      <c r="I25" s="87">
        <f t="shared" si="7"/>
        <v>-1558.7093157492</v>
      </c>
      <c r="J25" s="118">
        <v>-1240.5786792307601</v>
      </c>
      <c r="K25" s="120">
        <v>0</v>
      </c>
      <c r="L25" s="87">
        <f t="shared" si="8"/>
        <v>-2799.2879949799599</v>
      </c>
      <c r="N25" s="98"/>
      <c r="O25" s="89"/>
      <c r="P25" s="89"/>
    </row>
    <row r="26" spans="1:16" s="75" customFormat="1" x14ac:dyDescent="0.25">
      <c r="A26" s="85">
        <f t="shared" si="4"/>
        <v>8</v>
      </c>
      <c r="B26" s="75" t="s">
        <v>93</v>
      </c>
      <c r="C26" s="115" t="s">
        <v>94</v>
      </c>
      <c r="D26" s="118">
        <v>-39576.293773305399</v>
      </c>
      <c r="E26" s="118">
        <v>-6154.7390758466599</v>
      </c>
      <c r="F26" s="124">
        <f t="shared" si="6"/>
        <v>-33421.554697458741</v>
      </c>
      <c r="G26" s="118">
        <v>-1.5959106923076901E-6</v>
      </c>
      <c r="H26" s="118">
        <v>0</v>
      </c>
      <c r="I26" s="87">
        <f t="shared" si="7"/>
        <v>-33421.55469905465</v>
      </c>
      <c r="J26" s="118">
        <v>-8677.6254714512106</v>
      </c>
      <c r="K26" s="120">
        <v>0</v>
      </c>
      <c r="L26" s="87">
        <f t="shared" si="8"/>
        <v>-42099.180170505861</v>
      </c>
      <c r="N26" s="98"/>
      <c r="O26" s="89"/>
      <c r="P26" s="89"/>
    </row>
    <row r="27" spans="1:16" s="75" customFormat="1" x14ac:dyDescent="0.25">
      <c r="A27" s="85">
        <f t="shared" si="4"/>
        <v>9</v>
      </c>
      <c r="B27" s="75" t="s">
        <v>95</v>
      </c>
      <c r="C27" s="115" t="s">
        <v>96</v>
      </c>
      <c r="D27" s="118">
        <v>-3770.4944807500001</v>
      </c>
      <c r="E27" s="118">
        <v>-4114.7783908419997</v>
      </c>
      <c r="F27" s="124">
        <f t="shared" si="6"/>
        <v>344.28391009199959</v>
      </c>
      <c r="G27" s="118">
        <v>0</v>
      </c>
      <c r="H27" s="118">
        <v>0</v>
      </c>
      <c r="I27" s="87">
        <f t="shared" si="7"/>
        <v>344.28391009199959</v>
      </c>
      <c r="J27" s="118">
        <v>-64760.996528795695</v>
      </c>
      <c r="K27" s="120">
        <v>0</v>
      </c>
      <c r="L27" s="87">
        <f t="shared" si="8"/>
        <v>-64416.712618703692</v>
      </c>
      <c r="N27" s="98"/>
      <c r="O27" s="89"/>
      <c r="P27" s="89"/>
    </row>
    <row r="28" spans="1:16" x14ac:dyDescent="0.3">
      <c r="A28" s="85">
        <f t="shared" si="4"/>
        <v>10</v>
      </c>
      <c r="B28" s="47" t="s">
        <v>97</v>
      </c>
      <c r="C28" s="115" t="s">
        <v>98</v>
      </c>
      <c r="D28" s="118">
        <v>0</v>
      </c>
      <c r="E28" s="118">
        <v>0</v>
      </c>
      <c r="F28" s="124">
        <f>+D28-E28</f>
        <v>0</v>
      </c>
      <c r="G28" s="118">
        <v>0</v>
      </c>
      <c r="H28" s="118">
        <v>0</v>
      </c>
      <c r="I28" s="87">
        <f>SUM(F28:H28)</f>
        <v>0</v>
      </c>
      <c r="J28" s="118">
        <v>-96346.4036069211</v>
      </c>
      <c r="K28" s="120">
        <v>0</v>
      </c>
      <c r="L28" s="87">
        <f>SUM(I28:K28)</f>
        <v>-96346.4036069211</v>
      </c>
      <c r="M28" s="90"/>
      <c r="N28" s="98"/>
      <c r="O28" s="106"/>
    </row>
    <row r="29" spans="1:16" s="75" customFormat="1" x14ac:dyDescent="0.25">
      <c r="A29" s="85">
        <f t="shared" si="4"/>
        <v>11</v>
      </c>
      <c r="B29" s="75" t="s">
        <v>99</v>
      </c>
      <c r="C29" s="115" t="s">
        <v>100</v>
      </c>
      <c r="D29" s="118">
        <v>-701233.48939340108</v>
      </c>
      <c r="E29" s="118">
        <v>-20733.315646386702</v>
      </c>
      <c r="F29" s="124">
        <f>+D29-E29</f>
        <v>-680500.17374701437</v>
      </c>
      <c r="G29" s="118">
        <v>-459308.54374044301</v>
      </c>
      <c r="H29" s="118">
        <v>0</v>
      </c>
      <c r="I29" s="87">
        <f>SUM(F29:H29)</f>
        <v>-1139808.7174874574</v>
      </c>
      <c r="J29" s="118">
        <v>0</v>
      </c>
      <c r="K29" s="120">
        <v>0</v>
      </c>
      <c r="L29" s="87">
        <f>SUM(I29:K29)</f>
        <v>-1139808.7174874574</v>
      </c>
      <c r="M29" s="98"/>
      <c r="O29" s="89"/>
      <c r="P29" s="89"/>
    </row>
    <row r="30" spans="1:16" x14ac:dyDescent="0.3">
      <c r="A30" s="85">
        <f t="shared" si="4"/>
        <v>12</v>
      </c>
      <c r="B30" s="47" t="s">
        <v>101</v>
      </c>
      <c r="C30" s="5" t="s">
        <v>102</v>
      </c>
      <c r="D30" s="118">
        <v>0</v>
      </c>
      <c r="E30" s="118">
        <v>0</v>
      </c>
      <c r="F30" s="124">
        <f>+D30-E30</f>
        <v>0</v>
      </c>
      <c r="G30" s="118">
        <v>0</v>
      </c>
      <c r="H30" s="118">
        <v>0</v>
      </c>
      <c r="I30" s="87">
        <f>SUM(F30:H30)</f>
        <v>0</v>
      </c>
      <c r="J30" s="118">
        <v>0</v>
      </c>
      <c r="K30" s="120">
        <v>0</v>
      </c>
      <c r="L30" s="87">
        <f>SUM(I30:K30)</f>
        <v>0</v>
      </c>
      <c r="M30" s="90"/>
      <c r="N30" s="98"/>
      <c r="O30" s="106"/>
    </row>
    <row r="31" spans="1:16" s="75" customFormat="1" x14ac:dyDescent="0.25">
      <c r="A31" s="85">
        <f t="shared" si="4"/>
        <v>13</v>
      </c>
      <c r="B31" s="75" t="s">
        <v>103</v>
      </c>
      <c r="C31" s="115" t="s">
        <v>103</v>
      </c>
      <c r="D31" s="118">
        <v>-641594.09572055598</v>
      </c>
      <c r="E31" s="118">
        <v>-343983.22873562702</v>
      </c>
      <c r="F31" s="124">
        <f>+D31-E31</f>
        <v>-297610.86698492896</v>
      </c>
      <c r="G31" s="118">
        <v>0</v>
      </c>
      <c r="H31" s="118">
        <v>0</v>
      </c>
      <c r="I31" s="87">
        <f>SUM(F31:H31)</f>
        <v>-297610.86698492896</v>
      </c>
      <c r="J31" s="118">
        <v>262997.88486891799</v>
      </c>
      <c r="K31" s="120">
        <v>0</v>
      </c>
      <c r="L31" s="87">
        <f>SUM(I31:K31)</f>
        <v>-34612.982116010971</v>
      </c>
      <c r="N31" s="98"/>
      <c r="O31" s="89"/>
      <c r="P31" s="89"/>
    </row>
    <row r="32" spans="1:16" s="75" customFormat="1" x14ac:dyDescent="0.25">
      <c r="A32" s="85">
        <f t="shared" si="4"/>
        <v>14</v>
      </c>
      <c r="B32" s="75" t="s">
        <v>104</v>
      </c>
      <c r="C32" s="115" t="s">
        <v>104</v>
      </c>
      <c r="D32" s="118">
        <v>-22215.015949999899</v>
      </c>
      <c r="E32" s="118">
        <v>-7251.6135499999891</v>
      </c>
      <c r="F32" s="124">
        <f t="shared" si="6"/>
        <v>-14963.40239999991</v>
      </c>
      <c r="G32" s="118">
        <v>0</v>
      </c>
      <c r="H32" s="118">
        <v>0</v>
      </c>
      <c r="I32" s="87">
        <f t="shared" si="7"/>
        <v>-14963.40239999991</v>
      </c>
      <c r="J32" s="118">
        <v>0</v>
      </c>
      <c r="K32" s="120">
        <v>0</v>
      </c>
      <c r="L32" s="87">
        <f t="shared" si="8"/>
        <v>-14963.40239999991</v>
      </c>
      <c r="N32" s="98"/>
      <c r="O32" s="89"/>
      <c r="P32" s="89"/>
    </row>
    <row r="33" spans="1:16" s="75" customFormat="1" x14ac:dyDescent="0.25">
      <c r="A33" s="85">
        <f t="shared" si="4"/>
        <v>15</v>
      </c>
      <c r="B33" s="75" t="s">
        <v>105</v>
      </c>
      <c r="C33" s="115" t="s">
        <v>105</v>
      </c>
      <c r="D33" s="118">
        <v>-20325.435300000001</v>
      </c>
      <c r="E33" s="118">
        <v>-12185.2316535792</v>
      </c>
      <c r="F33" s="124">
        <f t="shared" si="6"/>
        <v>-8140.2036464208013</v>
      </c>
      <c r="G33" s="118">
        <v>0</v>
      </c>
      <c r="H33" s="118">
        <v>0</v>
      </c>
      <c r="I33" s="87">
        <f t="shared" si="7"/>
        <v>-8140.2036464208013</v>
      </c>
      <c r="J33" s="118">
        <v>0</v>
      </c>
      <c r="K33" s="120">
        <v>0</v>
      </c>
      <c r="L33" s="87">
        <f t="shared" si="8"/>
        <v>-8140.2036464208013</v>
      </c>
      <c r="N33" s="98"/>
      <c r="O33" s="89"/>
      <c r="P33" s="89"/>
    </row>
    <row r="34" spans="1:16" x14ac:dyDescent="0.3">
      <c r="A34" s="85">
        <f t="shared" si="4"/>
        <v>16</v>
      </c>
      <c r="B34" s="75" t="s">
        <v>106</v>
      </c>
      <c r="C34" s="115" t="s">
        <v>107</v>
      </c>
      <c r="D34" s="118">
        <v>0</v>
      </c>
      <c r="E34" s="118">
        <v>0</v>
      </c>
      <c r="F34" s="124">
        <f t="shared" si="6"/>
        <v>0</v>
      </c>
      <c r="G34" s="118">
        <v>-240743.716047689</v>
      </c>
      <c r="H34" s="118">
        <v>0</v>
      </c>
      <c r="I34" s="87">
        <f t="shared" si="7"/>
        <v>-240743.716047689</v>
      </c>
      <c r="J34" s="118">
        <v>0</v>
      </c>
      <c r="K34" s="120">
        <v>0</v>
      </c>
      <c r="L34" s="87">
        <f t="shared" si="8"/>
        <v>-240743.716047689</v>
      </c>
      <c r="M34" s="90"/>
      <c r="N34" s="98"/>
      <c r="O34" s="106"/>
    </row>
    <row r="35" spans="1:16" x14ac:dyDescent="0.3">
      <c r="A35" s="85">
        <f t="shared" si="4"/>
        <v>17</v>
      </c>
      <c r="B35" s="47" t="s">
        <v>108</v>
      </c>
      <c r="C35" s="115" t="s">
        <v>109</v>
      </c>
      <c r="D35" s="118">
        <v>0</v>
      </c>
      <c r="E35" s="118">
        <v>0</v>
      </c>
      <c r="F35" s="124">
        <f t="shared" ref="F35:F40" si="9">+D35-E35</f>
        <v>0</v>
      </c>
      <c r="G35" s="118">
        <v>0</v>
      </c>
      <c r="H35" s="118">
        <v>0</v>
      </c>
      <c r="I35" s="87">
        <f t="shared" ref="I35:I40" si="10">SUM(F35:H35)</f>
        <v>0</v>
      </c>
      <c r="J35" s="118">
        <v>-292259.14491999999</v>
      </c>
      <c r="K35" s="120">
        <v>0</v>
      </c>
      <c r="L35" s="87">
        <f t="shared" ref="L35:L40" si="11">SUM(I35:K35)</f>
        <v>-292259.14491999999</v>
      </c>
      <c r="M35" s="90"/>
      <c r="N35" s="98"/>
      <c r="O35" s="106"/>
    </row>
    <row r="36" spans="1:16" x14ac:dyDescent="0.3">
      <c r="A36" s="85">
        <f t="shared" si="4"/>
        <v>18</v>
      </c>
      <c r="B36" s="47" t="s">
        <v>110</v>
      </c>
      <c r="C36" s="115" t="s">
        <v>111</v>
      </c>
      <c r="D36" s="118">
        <v>0</v>
      </c>
      <c r="E36" s="118">
        <v>0</v>
      </c>
      <c r="F36" s="124">
        <f t="shared" si="9"/>
        <v>0</v>
      </c>
      <c r="G36" s="118">
        <v>-738.76342</v>
      </c>
      <c r="H36" s="118">
        <v>0</v>
      </c>
      <c r="I36" s="87">
        <f t="shared" si="10"/>
        <v>-738.76342</v>
      </c>
      <c r="J36" s="118">
        <v>48895.170069999898</v>
      </c>
      <c r="K36" s="120">
        <v>0</v>
      </c>
      <c r="L36" s="87">
        <f t="shared" si="11"/>
        <v>48156.406649999895</v>
      </c>
      <c r="M36" s="90"/>
      <c r="N36" s="98"/>
      <c r="O36" s="106"/>
    </row>
    <row r="37" spans="1:16" x14ac:dyDescent="0.3">
      <c r="A37" s="85">
        <f t="shared" si="4"/>
        <v>19</v>
      </c>
      <c r="B37" s="75" t="s">
        <v>112</v>
      </c>
      <c r="C37" s="115" t="s">
        <v>113</v>
      </c>
      <c r="D37" s="118">
        <v>0</v>
      </c>
      <c r="E37" s="118">
        <v>0</v>
      </c>
      <c r="F37" s="124">
        <f t="shared" si="9"/>
        <v>0</v>
      </c>
      <c r="G37" s="118">
        <v>0</v>
      </c>
      <c r="H37" s="118">
        <v>0</v>
      </c>
      <c r="I37" s="87">
        <f t="shared" si="10"/>
        <v>0</v>
      </c>
      <c r="J37" s="118">
        <v>0</v>
      </c>
      <c r="K37" s="120">
        <v>0</v>
      </c>
      <c r="L37" s="87">
        <f t="shared" si="11"/>
        <v>0</v>
      </c>
      <c r="M37" s="90"/>
      <c r="N37" s="98"/>
      <c r="O37" s="106"/>
    </row>
    <row r="38" spans="1:16" x14ac:dyDescent="0.3">
      <c r="A38" s="85">
        <f t="shared" si="4"/>
        <v>20</v>
      </c>
      <c r="B38" s="66" t="s">
        <v>114</v>
      </c>
      <c r="C38" s="115" t="s">
        <v>115</v>
      </c>
      <c r="D38" s="118">
        <v>0</v>
      </c>
      <c r="E38" s="118">
        <v>0</v>
      </c>
      <c r="F38" s="124">
        <f t="shared" si="9"/>
        <v>0</v>
      </c>
      <c r="G38" s="118">
        <v>0</v>
      </c>
      <c r="H38" s="118">
        <v>0</v>
      </c>
      <c r="I38" s="87">
        <f t="shared" si="10"/>
        <v>0</v>
      </c>
      <c r="J38" s="118">
        <v>0</v>
      </c>
      <c r="K38" s="120">
        <v>0</v>
      </c>
      <c r="L38" s="87">
        <f t="shared" si="11"/>
        <v>0</v>
      </c>
      <c r="M38" s="90"/>
      <c r="N38" s="98"/>
      <c r="O38" s="106"/>
    </row>
    <row r="39" spans="1:16" x14ac:dyDescent="0.3">
      <c r="A39" s="85">
        <f t="shared" si="4"/>
        <v>21</v>
      </c>
      <c r="B39" s="47" t="s">
        <v>116</v>
      </c>
      <c r="C39" s="115" t="s">
        <v>117</v>
      </c>
      <c r="D39" s="118">
        <v>0</v>
      </c>
      <c r="E39" s="118">
        <v>0</v>
      </c>
      <c r="F39" s="124">
        <f t="shared" si="9"/>
        <v>0</v>
      </c>
      <c r="G39" s="118">
        <v>0</v>
      </c>
      <c r="H39" s="118">
        <v>0</v>
      </c>
      <c r="I39" s="87">
        <f t="shared" si="10"/>
        <v>0</v>
      </c>
      <c r="J39" s="118">
        <v>-174.70332999998899</v>
      </c>
      <c r="K39" s="120">
        <v>0</v>
      </c>
      <c r="L39" s="87">
        <f t="shared" si="11"/>
        <v>-174.70332999998899</v>
      </c>
      <c r="M39" s="90"/>
      <c r="N39" s="98"/>
      <c r="O39" s="106"/>
    </row>
    <row r="40" spans="1:16" x14ac:dyDescent="0.3">
      <c r="A40" s="85">
        <f t="shared" si="4"/>
        <v>22</v>
      </c>
      <c r="B40" s="47" t="s">
        <v>118</v>
      </c>
      <c r="C40" s="5" t="s">
        <v>119</v>
      </c>
      <c r="D40" s="118">
        <v>0</v>
      </c>
      <c r="E40" s="118">
        <v>0</v>
      </c>
      <c r="F40" s="124">
        <f t="shared" si="9"/>
        <v>0</v>
      </c>
      <c r="G40" s="118">
        <v>0</v>
      </c>
      <c r="H40" s="118">
        <v>0</v>
      </c>
      <c r="I40" s="87">
        <f t="shared" si="10"/>
        <v>0</v>
      </c>
      <c r="J40" s="118">
        <v>-371034.10624663596</v>
      </c>
      <c r="K40" s="120">
        <v>0</v>
      </c>
      <c r="L40" s="87">
        <f t="shared" si="11"/>
        <v>-371034.10624663596</v>
      </c>
      <c r="M40" s="90"/>
      <c r="N40" s="98"/>
      <c r="O40" s="106"/>
    </row>
    <row r="41" spans="1:16" x14ac:dyDescent="0.3">
      <c r="A41" s="85">
        <f t="shared" si="4"/>
        <v>23</v>
      </c>
      <c r="B41" s="66" t="s">
        <v>120</v>
      </c>
      <c r="C41" s="117" t="s">
        <v>121</v>
      </c>
      <c r="M41" s="90"/>
      <c r="N41" s="98"/>
      <c r="O41" s="106"/>
    </row>
    <row r="42" spans="1:16" x14ac:dyDescent="0.3">
      <c r="A42" s="85">
        <f t="shared" si="4"/>
        <v>24</v>
      </c>
      <c r="B42" s="66" t="s">
        <v>122</v>
      </c>
      <c r="C42" s="117" t="s">
        <v>123</v>
      </c>
      <c r="M42" s="90"/>
      <c r="N42" s="98"/>
      <c r="O42" s="106"/>
    </row>
    <row r="43" spans="1:16" x14ac:dyDescent="0.3">
      <c r="A43" s="85">
        <f t="shared" si="4"/>
        <v>25</v>
      </c>
      <c r="B43" s="47" t="s">
        <v>124</v>
      </c>
      <c r="C43" s="5" t="s">
        <v>125</v>
      </c>
      <c r="D43" s="118">
        <v>0</v>
      </c>
      <c r="E43" s="118">
        <v>0</v>
      </c>
      <c r="F43" s="124">
        <f>+D43-E43</f>
        <v>0</v>
      </c>
      <c r="G43" s="118">
        <v>0</v>
      </c>
      <c r="H43" s="118">
        <v>0</v>
      </c>
      <c r="I43" s="87">
        <f>SUM(F43:H43)</f>
        <v>0</v>
      </c>
      <c r="J43" s="118">
        <v>0</v>
      </c>
      <c r="K43" s="120">
        <v>0</v>
      </c>
      <c r="L43" s="87">
        <f>SUM(I43:K43)</f>
        <v>0</v>
      </c>
      <c r="M43" s="90"/>
      <c r="N43" s="98"/>
      <c r="O43" s="106"/>
    </row>
    <row r="44" spans="1:16" x14ac:dyDescent="0.3">
      <c r="A44" s="85">
        <f t="shared" si="4"/>
        <v>26</v>
      </c>
      <c r="B44" s="66" t="s">
        <v>126</v>
      </c>
      <c r="D44" s="118">
        <v>0</v>
      </c>
      <c r="E44" s="118">
        <v>0</v>
      </c>
      <c r="F44" s="124">
        <f t="shared" ref="F44:F47" si="12">+D44-E44</f>
        <v>0</v>
      </c>
      <c r="G44" s="118">
        <v>0</v>
      </c>
      <c r="H44" s="118">
        <v>-92014.818105563594</v>
      </c>
      <c r="I44" s="87">
        <f t="shared" ref="I44:I47" si="13">SUM(F44:H44)</f>
        <v>-92014.818105563594</v>
      </c>
      <c r="J44" s="118">
        <v>0</v>
      </c>
      <c r="K44" s="120">
        <v>0</v>
      </c>
      <c r="L44" s="87">
        <f t="shared" ref="L44:L47" si="14">SUM(I44:K44)</f>
        <v>-92014.818105563594</v>
      </c>
      <c r="M44" s="90"/>
      <c r="N44" s="98"/>
      <c r="O44" s="106"/>
    </row>
    <row r="45" spans="1:16" x14ac:dyDescent="0.3">
      <c r="A45" s="85">
        <f t="shared" si="4"/>
        <v>27</v>
      </c>
      <c r="B45" s="47" t="s">
        <v>127</v>
      </c>
      <c r="D45" s="118">
        <v>0</v>
      </c>
      <c r="E45" s="118">
        <v>0</v>
      </c>
      <c r="F45" s="124">
        <f t="shared" si="12"/>
        <v>0</v>
      </c>
      <c r="G45" s="118">
        <v>0</v>
      </c>
      <c r="H45" s="118">
        <v>0</v>
      </c>
      <c r="I45" s="87">
        <f t="shared" si="13"/>
        <v>0</v>
      </c>
      <c r="J45" s="118">
        <v>0</v>
      </c>
      <c r="K45" s="120">
        <v>0</v>
      </c>
      <c r="L45" s="87">
        <f t="shared" si="14"/>
        <v>0</v>
      </c>
      <c r="N45" s="98"/>
      <c r="O45" s="106"/>
    </row>
    <row r="46" spans="1:16" x14ac:dyDescent="0.3">
      <c r="A46" s="85">
        <f t="shared" si="4"/>
        <v>28</v>
      </c>
      <c r="B46" s="47" t="s">
        <v>128</v>
      </c>
      <c r="D46" s="118">
        <v>0</v>
      </c>
      <c r="E46" s="118">
        <v>0</v>
      </c>
      <c r="F46" s="124">
        <f t="shared" si="12"/>
        <v>0</v>
      </c>
      <c r="G46" s="118">
        <v>0</v>
      </c>
      <c r="H46" s="118">
        <v>0</v>
      </c>
      <c r="I46" s="87">
        <f t="shared" si="13"/>
        <v>0</v>
      </c>
      <c r="J46" s="118">
        <v>0</v>
      </c>
      <c r="K46" s="120">
        <v>0</v>
      </c>
      <c r="L46" s="87">
        <f t="shared" si="14"/>
        <v>0</v>
      </c>
      <c r="N46" s="98"/>
      <c r="O46" s="106"/>
    </row>
    <row r="47" spans="1:16" x14ac:dyDescent="0.3">
      <c r="A47" s="85">
        <f t="shared" si="4"/>
        <v>29</v>
      </c>
      <c r="B47" s="47" t="s">
        <v>129</v>
      </c>
      <c r="D47" s="118">
        <v>0</v>
      </c>
      <c r="E47" s="118">
        <v>0</v>
      </c>
      <c r="F47" s="124">
        <f t="shared" si="12"/>
        <v>0</v>
      </c>
      <c r="G47" s="118">
        <v>0</v>
      </c>
      <c r="H47" s="118">
        <v>0</v>
      </c>
      <c r="I47" s="87">
        <f t="shared" si="13"/>
        <v>0</v>
      </c>
      <c r="J47" s="118">
        <v>1543.1780900000001</v>
      </c>
      <c r="K47" s="120">
        <v>0</v>
      </c>
      <c r="L47" s="87">
        <f t="shared" si="14"/>
        <v>1543.1780900000001</v>
      </c>
      <c r="N47" s="98"/>
      <c r="O47" s="106"/>
    </row>
    <row r="48" spans="1:16" x14ac:dyDescent="0.3">
      <c r="A48" s="85">
        <f t="shared" si="4"/>
        <v>30</v>
      </c>
      <c r="B48" s="127" t="s">
        <v>38</v>
      </c>
      <c r="C48" s="101"/>
      <c r="D48" s="119">
        <f t="shared" ref="D48:L48" si="15">SUM(D24:D47)</f>
        <v>-1500615.1898630117</v>
      </c>
      <c r="E48" s="119">
        <f t="shared" si="15"/>
        <v>-460376.88062612101</v>
      </c>
      <c r="F48" s="119">
        <f t="shared" si="15"/>
        <v>-1040238.3092368906</v>
      </c>
      <c r="G48" s="119">
        <f t="shared" si="15"/>
        <v>-700791.02320972795</v>
      </c>
      <c r="H48" s="119">
        <f t="shared" si="15"/>
        <v>-92014.818105563594</v>
      </c>
      <c r="I48" s="119">
        <f t="shared" si="15"/>
        <v>-1833044.1505521822</v>
      </c>
      <c r="J48" s="119">
        <f t="shared" si="15"/>
        <v>-542015.84219411667</v>
      </c>
      <c r="K48" s="119">
        <f t="shared" si="15"/>
        <v>0</v>
      </c>
      <c r="L48" s="119">
        <f t="shared" si="15"/>
        <v>-2375059.9927462987</v>
      </c>
      <c r="N48" s="98"/>
      <c r="O48" s="106"/>
    </row>
    <row r="49" spans="1:13" ht="14.4" thickBot="1" x14ac:dyDescent="0.35">
      <c r="A49" s="85">
        <f t="shared" si="4"/>
        <v>31</v>
      </c>
      <c r="B49" s="66" t="s">
        <v>130</v>
      </c>
      <c r="C49" s="102"/>
      <c r="D49" s="103">
        <f t="shared" ref="D49:L49" si="16">D21+D48</f>
        <v>24420415.81763139</v>
      </c>
      <c r="E49" s="103">
        <f t="shared" si="16"/>
        <v>6672473.9120370494</v>
      </c>
      <c r="F49" s="103">
        <f t="shared" si="16"/>
        <v>17747941.905594341</v>
      </c>
      <c r="G49" s="103">
        <f t="shared" si="16"/>
        <v>951000.4015568021</v>
      </c>
      <c r="H49" s="103">
        <f t="shared" si="16"/>
        <v>28323.372760147409</v>
      </c>
      <c r="I49" s="103">
        <f t="shared" si="16"/>
        <v>18727265.679911289</v>
      </c>
      <c r="J49" s="103">
        <f t="shared" si="16"/>
        <v>549250.7869728033</v>
      </c>
      <c r="K49" s="103">
        <f t="shared" si="16"/>
        <v>0</v>
      </c>
      <c r="L49" s="103">
        <f t="shared" si="16"/>
        <v>19276516.466884095</v>
      </c>
      <c r="M49" s="98"/>
    </row>
    <row r="50" spans="1:13" ht="14.4" thickTop="1" x14ac:dyDescent="0.3">
      <c r="A50" s="85">
        <f t="shared" si="4"/>
        <v>32</v>
      </c>
      <c r="E50" s="104"/>
      <c r="F50" s="104"/>
      <c r="G50" s="105"/>
      <c r="H50" s="105"/>
      <c r="I50" s="98"/>
      <c r="J50" s="98"/>
      <c r="K50" s="98"/>
      <c r="L50" s="98"/>
      <c r="M50" s="98"/>
    </row>
    <row r="51" spans="1:13" ht="14.4" thickBot="1" x14ac:dyDescent="0.35">
      <c r="A51" s="85">
        <f t="shared" si="4"/>
        <v>33</v>
      </c>
      <c r="B51" s="107" t="s">
        <v>131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x14ac:dyDescent="0.3">
      <c r="B52" s="66" t="s">
        <v>132</v>
      </c>
      <c r="J52" s="47" t="s">
        <v>133</v>
      </c>
    </row>
  </sheetData>
  <mergeCells count="1">
    <mergeCell ref="E3:I5"/>
  </mergeCells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7C0C-F4D8-4A51-9D62-29926AF07C21}">
  <sheetPr>
    <pageSetUpPr fitToPage="1"/>
  </sheetPr>
  <dimension ref="A1:P53"/>
  <sheetViews>
    <sheetView tabSelected="1" workbookViewId="0">
      <selection activeCell="D23" sqref="D23"/>
    </sheetView>
  </sheetViews>
  <sheetFormatPr defaultColWidth="8.44140625" defaultRowHeight="13.8" outlineLevelRow="1" outlineLevelCol="1" x14ac:dyDescent="0.3"/>
  <cols>
    <col min="1" max="1" width="3.88671875" style="47" customWidth="1"/>
    <col min="2" max="2" width="37.109375" style="66" bestFit="1" customWidth="1"/>
    <col min="3" max="3" width="16.88671875" style="66" hidden="1" customWidth="1" outlineLevel="1"/>
    <col min="4" max="4" width="12.44140625" style="47" customWidth="1" collapsed="1"/>
    <col min="5" max="10" width="12.44140625" style="47" customWidth="1"/>
    <col min="11" max="11" width="10.88671875" style="47" customWidth="1"/>
    <col min="12" max="12" width="11" style="47" customWidth="1"/>
    <col min="13" max="13" width="10.5546875" style="47" bestFit="1" customWidth="1"/>
    <col min="14" max="14" width="11.109375" style="47" customWidth="1"/>
    <col min="15" max="15" width="12" style="47" customWidth="1"/>
    <col min="16" max="16" width="10.88671875" style="47" customWidth="1"/>
    <col min="17" max="16384" width="8.44140625" style="47"/>
  </cols>
  <sheetData>
    <row r="1" spans="1:16" ht="12.75" customHeight="1" x14ac:dyDescent="0.4">
      <c r="A1" s="44" t="s">
        <v>39</v>
      </c>
      <c r="B1" s="45"/>
      <c r="C1" s="45"/>
      <c r="D1" s="46"/>
      <c r="F1" s="44" t="s">
        <v>40</v>
      </c>
      <c r="G1" s="44"/>
      <c r="H1" s="44"/>
      <c r="I1" s="44"/>
      <c r="J1" s="44"/>
      <c r="K1" s="44"/>
      <c r="L1" s="44"/>
      <c r="M1" s="48" t="s">
        <v>137</v>
      </c>
    </row>
    <row r="2" spans="1:16" ht="12.75" customHeight="1" x14ac:dyDescent="0.3">
      <c r="A2" s="49"/>
      <c r="B2" s="50"/>
      <c r="C2" s="50"/>
      <c r="D2" s="51"/>
      <c r="E2" s="51"/>
      <c r="F2" s="51"/>
      <c r="G2" s="52"/>
      <c r="H2" s="52"/>
      <c r="I2" s="52"/>
      <c r="J2" s="52"/>
      <c r="K2" s="52"/>
      <c r="L2" s="52"/>
      <c r="M2" s="52"/>
      <c r="N2" s="53"/>
      <c r="O2" s="53"/>
      <c r="P2" s="54"/>
    </row>
    <row r="3" spans="1:16" ht="12.75" customHeight="1" x14ac:dyDescent="0.3">
      <c r="A3" s="47" t="s">
        <v>42</v>
      </c>
      <c r="B3" s="55"/>
      <c r="C3" s="55"/>
      <c r="D3" s="48" t="s">
        <v>43</v>
      </c>
      <c r="E3" s="128" t="s">
        <v>44</v>
      </c>
      <c r="F3" s="128"/>
      <c r="G3" s="128"/>
      <c r="H3" s="128"/>
      <c r="I3" s="128"/>
      <c r="J3" s="24"/>
      <c r="K3" s="56" t="s">
        <v>45</v>
      </c>
      <c r="M3" s="57"/>
      <c r="O3" s="58"/>
      <c r="P3" s="58"/>
    </row>
    <row r="4" spans="1:16" x14ac:dyDescent="0.3">
      <c r="B4" s="55"/>
      <c r="C4" s="55"/>
      <c r="D4" s="59"/>
      <c r="E4" s="129"/>
      <c r="F4" s="129"/>
      <c r="G4" s="129"/>
      <c r="H4" s="129"/>
      <c r="I4" s="129"/>
      <c r="J4" s="109" t="s">
        <v>48</v>
      </c>
      <c r="K4" s="56" t="str">
        <f>+'Tie Points &amp; Inputs'!B10</f>
        <v>Projected Test Year 3 Ended</v>
      </c>
      <c r="M4" s="60">
        <f>+'Tie Points &amp; Inputs'!H10</f>
        <v>46752</v>
      </c>
      <c r="O4" s="58"/>
      <c r="P4" s="58"/>
    </row>
    <row r="5" spans="1:16" x14ac:dyDescent="0.3">
      <c r="A5" s="47" t="s">
        <v>47</v>
      </c>
      <c r="B5" s="55"/>
      <c r="C5" s="55"/>
      <c r="D5" s="59"/>
      <c r="E5" s="129"/>
      <c r="F5" s="129"/>
      <c r="G5" s="129"/>
      <c r="H5" s="129"/>
      <c r="I5" s="129"/>
      <c r="J5" s="109" t="s">
        <v>48</v>
      </c>
      <c r="K5" s="56" t="str">
        <f>+'Tie Points &amp; Inputs'!B11</f>
        <v>Projected Test Year 2 Ended</v>
      </c>
      <c r="M5" s="60">
        <f>+'Tie Points &amp; Inputs'!H11</f>
        <v>46387</v>
      </c>
      <c r="O5" s="58"/>
      <c r="P5" s="58"/>
    </row>
    <row r="6" spans="1:16" ht="12.75" customHeight="1" x14ac:dyDescent="0.35">
      <c r="B6" s="61"/>
      <c r="C6" s="61"/>
      <c r="D6" s="62"/>
      <c r="E6" s="63"/>
      <c r="F6" s="63"/>
      <c r="G6" s="63"/>
      <c r="H6" s="63"/>
      <c r="I6" s="63"/>
      <c r="J6" s="109" t="s">
        <v>48</v>
      </c>
      <c r="K6" s="56" t="str">
        <f>+'Tie Points &amp; Inputs'!B12</f>
        <v>Projected Test Year 1 Ended</v>
      </c>
      <c r="M6" s="60">
        <f>+'Tie Points &amp; Inputs'!H12</f>
        <v>46022</v>
      </c>
      <c r="O6" s="64"/>
      <c r="P6" s="65"/>
    </row>
    <row r="7" spans="1:16" x14ac:dyDescent="0.3">
      <c r="A7" s="65" t="str">
        <f>+'Tie Points &amp; Inputs'!B7</f>
        <v>DOCKET NO.: 20240025-EI</v>
      </c>
      <c r="E7" s="63"/>
      <c r="F7" s="63"/>
      <c r="G7" s="63"/>
      <c r="H7" s="63"/>
      <c r="I7" s="63"/>
      <c r="J7" s="109" t="s">
        <v>48</v>
      </c>
      <c r="K7" s="56" t="str">
        <f>+'Tie Points &amp; Inputs'!B13</f>
        <v>Prior Year Ended</v>
      </c>
      <c r="M7" s="60">
        <f>+'Tie Points &amp; Inputs'!H13</f>
        <v>45657</v>
      </c>
      <c r="P7" s="65"/>
    </row>
    <row r="8" spans="1:16" ht="12.75" customHeight="1" x14ac:dyDescent="0.3">
      <c r="F8" s="63"/>
      <c r="G8" s="63"/>
      <c r="H8" s="63"/>
      <c r="I8" s="63"/>
      <c r="J8" s="109" t="s">
        <v>46</v>
      </c>
      <c r="K8" s="56" t="str">
        <f>+'Tie Points &amp; Inputs'!B14</f>
        <v>Historical Year Ended</v>
      </c>
      <c r="M8" s="60">
        <f>+'Tie Points &amp; Inputs'!H14</f>
        <v>45291</v>
      </c>
      <c r="P8" s="65"/>
    </row>
    <row r="9" spans="1:16" ht="12.75" customHeight="1" x14ac:dyDescent="0.3">
      <c r="F9" s="67"/>
      <c r="G9" s="68" t="s">
        <v>49</v>
      </c>
      <c r="I9" s="67"/>
      <c r="J9" s="24"/>
      <c r="K9" s="24"/>
      <c r="L9" s="24"/>
      <c r="M9" s="24"/>
      <c r="P9" s="65"/>
    </row>
    <row r="10" spans="1:16" s="75" customFormat="1" x14ac:dyDescent="0.3">
      <c r="A10" s="47"/>
      <c r="B10" s="69"/>
      <c r="C10" s="69"/>
      <c r="D10" s="70"/>
      <c r="E10" s="70"/>
      <c r="F10" s="71"/>
      <c r="G10" s="71"/>
      <c r="H10" s="71"/>
      <c r="I10" s="71"/>
      <c r="J10" s="30"/>
      <c r="K10" s="30"/>
      <c r="L10" s="72" t="str">
        <f>+'Tie Points &amp; Inputs'!B17</f>
        <v>Witness:  Olivier</v>
      </c>
      <c r="M10" s="30"/>
      <c r="N10" s="73"/>
      <c r="O10" s="74"/>
      <c r="P10" s="74"/>
    </row>
    <row r="11" spans="1:16" s="75" customFormat="1" x14ac:dyDescent="0.3">
      <c r="A11" s="76"/>
      <c r="B11" s="77">
        <v>-1</v>
      </c>
      <c r="C11" s="77"/>
      <c r="D11" s="77">
        <f>+B11-1</f>
        <v>-2</v>
      </c>
      <c r="E11" s="77">
        <f t="shared" ref="E11:I11" si="0">+D11-1</f>
        <v>-3</v>
      </c>
      <c r="F11" s="77">
        <f t="shared" si="0"/>
        <v>-4</v>
      </c>
      <c r="G11" s="77">
        <f t="shared" si="0"/>
        <v>-5</v>
      </c>
      <c r="H11" s="77">
        <f t="shared" si="0"/>
        <v>-6</v>
      </c>
      <c r="I11" s="77">
        <f t="shared" si="0"/>
        <v>-7</v>
      </c>
      <c r="J11" s="77">
        <f t="shared" ref="J11" si="1">+I11-1</f>
        <v>-8</v>
      </c>
      <c r="K11" s="77">
        <f t="shared" ref="K11" si="2">+J11-1</f>
        <v>-9</v>
      </c>
      <c r="L11" s="77">
        <f t="shared" ref="L11" si="3">+K11-1</f>
        <v>-10</v>
      </c>
      <c r="N11" s="79"/>
      <c r="O11" s="79"/>
      <c r="P11" s="80"/>
    </row>
    <row r="12" spans="1:16" s="75" customFormat="1" hidden="1" outlineLevel="1" x14ac:dyDescent="0.3">
      <c r="A12" s="47"/>
      <c r="B12" s="77"/>
      <c r="C12" s="77"/>
      <c r="D12" s="77"/>
      <c r="E12" s="77"/>
      <c r="F12" s="77"/>
      <c r="G12" s="77"/>
      <c r="H12" s="77"/>
      <c r="I12" s="77"/>
      <c r="J12" s="77"/>
      <c r="K12" s="78"/>
      <c r="L12" s="78"/>
      <c r="N12" s="79"/>
      <c r="O12" s="79"/>
      <c r="P12" s="80"/>
    </row>
    <row r="13" spans="1:16" s="75" customFormat="1" hidden="1" outlineLevel="1" x14ac:dyDescent="0.3">
      <c r="A13" s="47"/>
      <c r="B13" s="77"/>
      <c r="C13" s="77" t="str">
        <f>+'Tie Points &amp; Inputs'!I14</f>
        <v>Year 2023</v>
      </c>
      <c r="D13" s="41" t="s">
        <v>50</v>
      </c>
      <c r="E13" s="41" t="s">
        <v>51</v>
      </c>
      <c r="F13" s="77"/>
      <c r="G13" s="41" t="s">
        <v>52</v>
      </c>
      <c r="H13" s="41" t="s">
        <v>53</v>
      </c>
      <c r="I13" s="77"/>
      <c r="J13" s="41" t="s">
        <v>54</v>
      </c>
      <c r="K13" s="78"/>
      <c r="L13" s="78"/>
      <c r="N13" s="79"/>
      <c r="O13" s="79"/>
      <c r="P13" s="80"/>
    </row>
    <row r="14" spans="1:16" s="75" customFormat="1" hidden="1" outlineLevel="1" x14ac:dyDescent="0.3">
      <c r="A14" s="47"/>
      <c r="B14" s="77"/>
      <c r="C14" s="77"/>
      <c r="D14" s="77"/>
      <c r="E14" s="77"/>
      <c r="F14" s="77"/>
      <c r="G14" s="77"/>
      <c r="H14" s="77"/>
      <c r="I14" s="77"/>
      <c r="J14" s="77"/>
      <c r="K14" s="78"/>
      <c r="L14" s="78"/>
      <c r="N14" s="79"/>
      <c r="O14" s="79"/>
      <c r="P14" s="80"/>
    </row>
    <row r="15" spans="1:16" s="75" customFormat="1" collapsed="1" x14ac:dyDescent="0.3">
      <c r="A15" s="79"/>
      <c r="B15" s="81"/>
      <c r="C15" s="81"/>
      <c r="D15" s="78"/>
      <c r="E15" s="79" t="s">
        <v>55</v>
      </c>
      <c r="F15" s="79"/>
      <c r="G15" s="79"/>
      <c r="H15" s="79"/>
      <c r="I15" s="79"/>
      <c r="J15" s="79"/>
      <c r="K15" s="79"/>
      <c r="L15" s="79"/>
      <c r="N15" s="79"/>
      <c r="O15" s="79"/>
      <c r="P15" s="80"/>
    </row>
    <row r="16" spans="1:16" s="75" customFormat="1" x14ac:dyDescent="0.3">
      <c r="A16" s="79"/>
      <c r="B16" s="81"/>
      <c r="C16" s="81"/>
      <c r="D16" s="78"/>
      <c r="E16" s="79" t="s">
        <v>56</v>
      </c>
      <c r="F16" s="79" t="s">
        <v>57</v>
      </c>
      <c r="G16" s="79" t="s">
        <v>58</v>
      </c>
      <c r="H16" s="79" t="s">
        <v>59</v>
      </c>
      <c r="I16" s="79" t="s">
        <v>60</v>
      </c>
      <c r="J16" s="79" t="s">
        <v>61</v>
      </c>
      <c r="K16" s="79" t="s">
        <v>62</v>
      </c>
      <c r="L16" s="79" t="s">
        <v>63</v>
      </c>
      <c r="N16" s="79"/>
      <c r="O16" s="79"/>
      <c r="P16" s="80"/>
    </row>
    <row r="17" spans="1:16" s="75" customFormat="1" x14ac:dyDescent="0.3">
      <c r="A17" s="79" t="s">
        <v>64</v>
      </c>
      <c r="B17" s="81"/>
      <c r="C17" s="81"/>
      <c r="D17" s="78" t="s">
        <v>65</v>
      </c>
      <c r="E17" s="79" t="s">
        <v>66</v>
      </c>
      <c r="F17" s="79" t="s">
        <v>67</v>
      </c>
      <c r="G17" s="79" t="s">
        <v>68</v>
      </c>
      <c r="H17" s="79" t="s">
        <v>69</v>
      </c>
      <c r="I17" s="79" t="s">
        <v>70</v>
      </c>
      <c r="J17" s="79" t="s">
        <v>71</v>
      </c>
      <c r="K17" s="79" t="s">
        <v>72</v>
      </c>
      <c r="L17" s="79" t="s">
        <v>73</v>
      </c>
      <c r="N17" s="79"/>
      <c r="O17" s="79"/>
      <c r="P17" s="80"/>
    </row>
    <row r="18" spans="1:16" s="75" customFormat="1" x14ac:dyDescent="0.3">
      <c r="A18" s="82" t="s">
        <v>74</v>
      </c>
      <c r="B18" s="83" t="s">
        <v>75</v>
      </c>
      <c r="C18" s="83"/>
      <c r="D18" s="84" t="s">
        <v>76</v>
      </c>
      <c r="E18" s="84" t="s">
        <v>77</v>
      </c>
      <c r="F18" s="84" t="s">
        <v>78</v>
      </c>
      <c r="G18" s="82" t="s">
        <v>79</v>
      </c>
      <c r="H18" s="82" t="s">
        <v>80</v>
      </c>
      <c r="I18" s="84" t="s">
        <v>59</v>
      </c>
      <c r="J18" s="82" t="s">
        <v>81</v>
      </c>
      <c r="K18" s="82" t="s">
        <v>82</v>
      </c>
      <c r="L18" s="82" t="s">
        <v>83</v>
      </c>
      <c r="N18" s="79"/>
      <c r="O18" s="79"/>
      <c r="P18" s="79" t="s">
        <v>84</v>
      </c>
    </row>
    <row r="19" spans="1:16" s="75" customFormat="1" x14ac:dyDescent="0.3">
      <c r="A19" s="85">
        <v>1</v>
      </c>
      <c r="B19" s="86" t="s">
        <v>85</v>
      </c>
      <c r="C19" s="86"/>
      <c r="D19" s="43">
        <f>VLOOKUP(D$13,'HIST REG FL Summary - 2 System '!$A:$CN,MATCH($C$13,'HIST REG FL Summary - 2 System '!$2:$2,0),FALSE)/1000</f>
        <v>25677179.689196099</v>
      </c>
      <c r="E19" s="43">
        <f>VLOOKUP(E$13,'HIST REG FL Summary - 2 System '!$A:$CN,MATCH($C$13,'HIST REG FL Summary - 2 System '!$2:$2,0),FALSE)/1000</f>
        <v>7009212.9869346106</v>
      </c>
      <c r="F19" s="87">
        <f>+D19-E19</f>
        <v>18667966.702261489</v>
      </c>
      <c r="G19" s="43">
        <f>VLOOKUP(G$13,'HIST REG FL Summary - 2 System '!$A:$CN,MATCH($C$13,'HIST REG FL Summary - 2 System '!$2:$2,0),FALSE)/1000</f>
        <v>1882927.0551153801</v>
      </c>
      <c r="H19" s="43">
        <f>VLOOKUP(H$13,'HIST REG FL Summary - 2 System '!$A:$CN,MATCH($C$13,'HIST REG FL Summary - 2 System '!$2:$2,0),FALSE)/1000</f>
        <v>124530.512300769</v>
      </c>
      <c r="I19" s="87">
        <f>SUM(F19:H19)</f>
        <v>20675424.269677639</v>
      </c>
      <c r="J19" s="43">
        <f>VLOOKUP(J$13,'HIST REG FL Summary - 2 System '!$A:$CN,MATCH($C$13,'HIST REG FL Summary - 2 System '!$2:$2,0),FALSE)/1000</f>
        <v>2028331.7336246099</v>
      </c>
      <c r="K19" s="87">
        <v>0</v>
      </c>
      <c r="L19" s="87">
        <f>SUM(I19:K19)</f>
        <v>22703756.00330225</v>
      </c>
      <c r="N19" s="88"/>
      <c r="O19" s="89"/>
      <c r="P19" s="89"/>
    </row>
    <row r="20" spans="1:16" s="75" customFormat="1" x14ac:dyDescent="0.3">
      <c r="A20" s="85">
        <f t="shared" ref="A20:A51" si="4">A19+1</f>
        <v>2</v>
      </c>
      <c r="B20" s="66" t="s">
        <v>86</v>
      </c>
      <c r="C20" s="66"/>
      <c r="D20" s="111">
        <f t="shared" ref="D20:J20" si="5">D21/D19</f>
        <v>0.92891772938773465</v>
      </c>
      <c r="E20" s="111">
        <f t="shared" si="5"/>
        <v>0.95005135707553334</v>
      </c>
      <c r="F20" s="111">
        <f t="shared" si="5"/>
        <v>0.92098274107256828</v>
      </c>
      <c r="G20" s="111">
        <f t="shared" si="5"/>
        <v>0.8979383704448104</v>
      </c>
      <c r="H20" s="111">
        <f t="shared" si="5"/>
        <v>0.92568514046003925</v>
      </c>
      <c r="I20" s="111">
        <f t="shared" si="5"/>
        <v>0.91891239532488145</v>
      </c>
      <c r="J20" s="111">
        <f t="shared" si="5"/>
        <v>0.98714399957392474</v>
      </c>
      <c r="K20" s="112">
        <v>0</v>
      </c>
      <c r="L20" s="111">
        <f>L21/L19</f>
        <v>0.92500814124966679</v>
      </c>
      <c r="N20" s="88"/>
      <c r="O20" s="89"/>
      <c r="P20" s="89"/>
    </row>
    <row r="21" spans="1:16" s="75" customFormat="1" x14ac:dyDescent="0.3">
      <c r="A21" s="85">
        <f t="shared" si="4"/>
        <v>3</v>
      </c>
      <c r="B21" s="66" t="s">
        <v>87</v>
      </c>
      <c r="C21" s="66"/>
      <c r="D21" s="43">
        <f>VLOOKUP(D$13,'HIST REG FL Summary - 9 Retail'!$A:$CN,MATCH($C$13,'HIST REG FL Summary - 9 Retail'!$2:$2,0),FALSE)/1000</f>
        <v>23851987.453968897</v>
      </c>
      <c r="E21" s="43">
        <f>VLOOKUP(E$13,'HIST REG FL Summary - 9 Retail'!$A:$CN,MATCH($C$13,'HIST REG FL Summary - 9 Retail'!$2:$2,0),FALSE)/1000</f>
        <v>6659112.3102686796</v>
      </c>
      <c r="F21" s="87">
        <f>+D21-E21</f>
        <v>17192875.14370022</v>
      </c>
      <c r="G21" s="43">
        <f>VLOOKUP(G$13,'HIST REG FL Summary - 9 Retail'!$A:$CN,MATCH($C$13,'HIST REG FL Summary - 9 Retail'!$2:$2,0),FALSE)/1000</f>
        <v>1690752.4515367502</v>
      </c>
      <c r="H21" s="43">
        <f>VLOOKUP(H$13,'HIST REG FL Summary - 9 Retail'!$A:$CN,MATCH($C$13,'HIST REG FL Summary - 9 Retail'!$2:$2,0),FALSE)/1000</f>
        <v>115276.04477069799</v>
      </c>
      <c r="I21" s="87">
        <f>SUM(F21:H21)</f>
        <v>18998903.640007667</v>
      </c>
      <c r="J21" s="43">
        <f>VLOOKUP(J$13,'HIST REG FL Summary - 9 Retail'!$A:$CN,MATCH($C$13,'HIST REG FL Summary - 9 Retail'!$2:$2,0),FALSE)/1000</f>
        <v>2002255.4999929098</v>
      </c>
      <c r="K21" s="87">
        <v>0</v>
      </c>
      <c r="L21" s="87">
        <f>SUM(I21:K21)</f>
        <v>21001159.140000578</v>
      </c>
      <c r="N21" s="95"/>
      <c r="O21" s="96"/>
      <c r="P21" s="89"/>
    </row>
    <row r="22" spans="1:16" s="75" customFormat="1" x14ac:dyDescent="0.3">
      <c r="A22" s="85">
        <f t="shared" si="4"/>
        <v>4</v>
      </c>
      <c r="B22" s="90"/>
      <c r="C22" s="90"/>
      <c r="D22" s="91"/>
      <c r="E22" s="92"/>
      <c r="F22" s="92"/>
      <c r="G22" s="93"/>
      <c r="H22" s="93"/>
      <c r="I22" s="94"/>
      <c r="J22" s="94"/>
      <c r="K22" s="94"/>
      <c r="L22" s="97"/>
      <c r="N22" s="95"/>
      <c r="O22" s="96"/>
      <c r="P22" s="89"/>
    </row>
    <row r="23" spans="1:16" s="75" customFormat="1" x14ac:dyDescent="0.3">
      <c r="A23" s="85">
        <f t="shared" si="4"/>
        <v>5</v>
      </c>
      <c r="B23" s="116" t="s">
        <v>88</v>
      </c>
      <c r="N23" s="98"/>
      <c r="O23" s="89"/>
      <c r="P23" s="89"/>
    </row>
    <row r="24" spans="1:16" s="75" customFormat="1" x14ac:dyDescent="0.25">
      <c r="A24" s="85">
        <f t="shared" si="4"/>
        <v>6</v>
      </c>
      <c r="B24" s="75" t="s">
        <v>89</v>
      </c>
      <c r="C24" s="115" t="s">
        <v>90</v>
      </c>
      <c r="D24" s="120">
        <v>-66104.917353846104</v>
      </c>
      <c r="E24" s="118">
        <v>-60729.3775192307</v>
      </c>
      <c r="F24" s="124">
        <f t="shared" ref="F24:F34" si="6">+D24-E24</f>
        <v>-5375.5398346154034</v>
      </c>
      <c r="G24" s="118">
        <v>0</v>
      </c>
      <c r="H24" s="118">
        <v>0</v>
      </c>
      <c r="I24" s="87">
        <f t="shared" ref="I24:I34" si="7">SUM(F24:H24)</f>
        <v>-5375.5398346154034</v>
      </c>
      <c r="J24" s="118">
        <v>-15569.319105384599</v>
      </c>
      <c r="K24" s="120">
        <v>0</v>
      </c>
      <c r="L24" s="87">
        <f t="shared" ref="L24:L34" si="8">SUM(I24:K24)</f>
        <v>-20944.858940000002</v>
      </c>
      <c r="N24" s="99"/>
      <c r="O24" s="100"/>
      <c r="P24" s="100"/>
    </row>
    <row r="25" spans="1:16" s="75" customFormat="1" ht="15" customHeight="1" x14ac:dyDescent="0.25">
      <c r="A25" s="85">
        <f t="shared" si="4"/>
        <v>7</v>
      </c>
      <c r="B25" s="75" t="s">
        <v>91</v>
      </c>
      <c r="C25" s="115" t="s">
        <v>92</v>
      </c>
      <c r="D25" s="120">
        <v>-2652.8329215444096</v>
      </c>
      <c r="E25" s="118">
        <v>-496.06428924153795</v>
      </c>
      <c r="F25" s="124">
        <f t="shared" si="6"/>
        <v>-2156.7686323028715</v>
      </c>
      <c r="G25" s="118">
        <v>0</v>
      </c>
      <c r="H25" s="118">
        <v>0</v>
      </c>
      <c r="I25" s="87">
        <f t="shared" si="7"/>
        <v>-2156.7686323028715</v>
      </c>
      <c r="J25" s="118">
        <v>-7907.4971607692296</v>
      </c>
      <c r="K25" s="120">
        <v>0</v>
      </c>
      <c r="L25" s="87">
        <f t="shared" si="8"/>
        <v>-10064.265793072102</v>
      </c>
      <c r="N25" s="98"/>
      <c r="O25" s="89"/>
      <c r="P25" s="89"/>
    </row>
    <row r="26" spans="1:16" s="75" customFormat="1" x14ac:dyDescent="0.25">
      <c r="A26" s="85">
        <f t="shared" si="4"/>
        <v>8</v>
      </c>
      <c r="B26" s="75" t="s">
        <v>93</v>
      </c>
      <c r="C26" s="115" t="s">
        <v>94</v>
      </c>
      <c r="D26" s="120">
        <v>-34685.024348122795</v>
      </c>
      <c r="E26" s="118">
        <v>-4765.0760493764892</v>
      </c>
      <c r="F26" s="124">
        <f t="shared" si="6"/>
        <v>-29919.948298746305</v>
      </c>
      <c r="G26" s="118">
        <v>-27.961488201046102</v>
      </c>
      <c r="H26" s="118">
        <v>0</v>
      </c>
      <c r="I26" s="87">
        <f t="shared" si="7"/>
        <v>-29947.909786947352</v>
      </c>
      <c r="J26" s="118">
        <v>-9260.9455229220894</v>
      </c>
      <c r="K26" s="120">
        <v>0</v>
      </c>
      <c r="L26" s="87">
        <f t="shared" si="8"/>
        <v>-39208.855309869439</v>
      </c>
      <c r="N26" s="98"/>
      <c r="O26" s="89"/>
      <c r="P26" s="89"/>
    </row>
    <row r="27" spans="1:16" s="75" customFormat="1" x14ac:dyDescent="0.25">
      <c r="A27" s="85">
        <f t="shared" si="4"/>
        <v>9</v>
      </c>
      <c r="B27" s="75" t="s">
        <v>95</v>
      </c>
      <c r="C27" s="115" t="s">
        <v>96</v>
      </c>
      <c r="D27" s="120">
        <v>0</v>
      </c>
      <c r="E27" s="118">
        <v>0</v>
      </c>
      <c r="F27" s="124">
        <f t="shared" si="6"/>
        <v>0</v>
      </c>
      <c r="G27" s="118">
        <v>0</v>
      </c>
      <c r="H27" s="118">
        <v>0</v>
      </c>
      <c r="I27" s="87">
        <f t="shared" si="7"/>
        <v>0</v>
      </c>
      <c r="J27" s="118">
        <v>-71415.568499999994</v>
      </c>
      <c r="K27" s="120">
        <v>0</v>
      </c>
      <c r="L27" s="87">
        <f t="shared" si="8"/>
        <v>-71415.568499999994</v>
      </c>
      <c r="N27" s="98"/>
      <c r="O27" s="89"/>
      <c r="P27" s="89"/>
    </row>
    <row r="28" spans="1:16" x14ac:dyDescent="0.3">
      <c r="A28" s="85">
        <f t="shared" si="4"/>
        <v>10</v>
      </c>
      <c r="B28" s="47" t="s">
        <v>97</v>
      </c>
      <c r="C28" s="115" t="s">
        <v>98</v>
      </c>
      <c r="D28" s="120">
        <v>0</v>
      </c>
      <c r="E28" s="118">
        <v>0</v>
      </c>
      <c r="F28" s="124">
        <f>+D28-E28</f>
        <v>0</v>
      </c>
      <c r="G28" s="118">
        <v>0</v>
      </c>
      <c r="H28" s="118">
        <v>0</v>
      </c>
      <c r="I28" s="87">
        <f>SUM(F28:H28)</f>
        <v>0</v>
      </c>
      <c r="J28" s="118">
        <v>-99605.2552</v>
      </c>
      <c r="K28" s="120">
        <v>0</v>
      </c>
      <c r="L28" s="87">
        <f>SUM(I28:K28)</f>
        <v>-99605.2552</v>
      </c>
      <c r="M28" s="90"/>
      <c r="N28" s="98"/>
      <c r="O28" s="106"/>
    </row>
    <row r="29" spans="1:16" s="75" customFormat="1" x14ac:dyDescent="0.25">
      <c r="A29" s="85">
        <f t="shared" si="4"/>
        <v>11</v>
      </c>
      <c r="B29" s="75" t="s">
        <v>99</v>
      </c>
      <c r="C29" s="115" t="s">
        <v>100</v>
      </c>
      <c r="D29" s="120">
        <v>-292751.23178829096</v>
      </c>
      <c r="E29" s="118">
        <v>-6536.7581702280395</v>
      </c>
      <c r="F29" s="124">
        <f>+D29-E29</f>
        <v>-286214.47361806291</v>
      </c>
      <c r="G29" s="118">
        <v>-375874.556541142</v>
      </c>
      <c r="H29" s="118">
        <v>0</v>
      </c>
      <c r="I29" s="87">
        <f>SUM(F29:H29)</f>
        <v>-662089.03015920497</v>
      </c>
      <c r="J29" s="118">
        <v>0</v>
      </c>
      <c r="K29" s="120">
        <v>0</v>
      </c>
      <c r="L29" s="87">
        <f>SUM(I29:K29)</f>
        <v>-662089.03015920497</v>
      </c>
      <c r="M29" s="98"/>
      <c r="O29" s="89"/>
      <c r="P29" s="89"/>
    </row>
    <row r="30" spans="1:16" x14ac:dyDescent="0.3">
      <c r="A30" s="85">
        <f t="shared" si="4"/>
        <v>12</v>
      </c>
      <c r="B30" s="47" t="s">
        <v>101</v>
      </c>
      <c r="C30" s="5" t="s">
        <v>102</v>
      </c>
      <c r="D30" s="120">
        <v>0</v>
      </c>
      <c r="E30" s="118">
        <v>0</v>
      </c>
      <c r="F30" s="124">
        <f>+D30-E30</f>
        <v>0</v>
      </c>
      <c r="G30" s="118">
        <v>0</v>
      </c>
      <c r="H30" s="118">
        <v>0</v>
      </c>
      <c r="I30" s="87">
        <f>SUM(F30:H30)</f>
        <v>0</v>
      </c>
      <c r="J30" s="118">
        <v>-190324.33217538401</v>
      </c>
      <c r="K30" s="120">
        <v>0</v>
      </c>
      <c r="L30" s="87">
        <f>SUM(I30:K30)</f>
        <v>-190324.33217538401</v>
      </c>
      <c r="N30" s="98"/>
      <c r="O30" s="106"/>
    </row>
    <row r="31" spans="1:16" s="75" customFormat="1" x14ac:dyDescent="0.25">
      <c r="A31" s="85">
        <f t="shared" si="4"/>
        <v>13</v>
      </c>
      <c r="B31" s="75" t="s">
        <v>103</v>
      </c>
      <c r="C31" s="115" t="s">
        <v>103</v>
      </c>
      <c r="D31" s="120">
        <v>-662790.83201813395</v>
      </c>
      <c r="E31" s="118">
        <v>-350197.62562692305</v>
      </c>
      <c r="F31" s="124">
        <f>+D31-E31</f>
        <v>-312593.2063912109</v>
      </c>
      <c r="G31" s="118">
        <v>0</v>
      </c>
      <c r="H31" s="118">
        <v>0</v>
      </c>
      <c r="I31" s="87">
        <f>SUM(F31:H31)</f>
        <v>-312593.2063912109</v>
      </c>
      <c r="J31" s="118">
        <v>280695.57484821801</v>
      </c>
      <c r="K31" s="120">
        <v>0</v>
      </c>
      <c r="L31" s="87">
        <f>SUM(I31:K31)</f>
        <v>-31897.631542992895</v>
      </c>
      <c r="N31" s="98"/>
      <c r="O31" s="89"/>
      <c r="P31" s="89"/>
    </row>
    <row r="32" spans="1:16" s="75" customFormat="1" x14ac:dyDescent="0.25">
      <c r="A32" s="85">
        <f t="shared" si="4"/>
        <v>14</v>
      </c>
      <c r="B32" s="75" t="s">
        <v>104</v>
      </c>
      <c r="C32" s="115" t="s">
        <v>104</v>
      </c>
      <c r="D32" s="120">
        <v>-27631.626587692201</v>
      </c>
      <c r="E32" s="118">
        <v>-7691.7823699999899</v>
      </c>
      <c r="F32" s="124">
        <f t="shared" si="6"/>
        <v>-19939.844217692211</v>
      </c>
      <c r="G32" s="118">
        <v>0</v>
      </c>
      <c r="H32" s="118">
        <v>0</v>
      </c>
      <c r="I32" s="87">
        <f t="shared" si="7"/>
        <v>-19939.844217692211</v>
      </c>
      <c r="J32" s="118">
        <v>0</v>
      </c>
      <c r="K32" s="120">
        <v>0</v>
      </c>
      <c r="L32" s="87">
        <f t="shared" si="8"/>
        <v>-19939.844217692211</v>
      </c>
      <c r="N32" s="98"/>
      <c r="O32" s="89"/>
      <c r="P32" s="89"/>
    </row>
    <row r="33" spans="1:16" s="75" customFormat="1" x14ac:dyDescent="0.25">
      <c r="A33" s="85">
        <f t="shared" si="4"/>
        <v>15</v>
      </c>
      <c r="B33" s="75" t="s">
        <v>105</v>
      </c>
      <c r="C33" s="115" t="s">
        <v>105</v>
      </c>
      <c r="D33" s="120">
        <v>-20325.435300000001</v>
      </c>
      <c r="E33" s="118">
        <v>-10584.653207692301</v>
      </c>
      <c r="F33" s="124">
        <f t="shared" si="6"/>
        <v>-9740.7820923076997</v>
      </c>
      <c r="G33" s="118">
        <v>0</v>
      </c>
      <c r="H33" s="118">
        <v>0</v>
      </c>
      <c r="I33" s="87">
        <f t="shared" si="7"/>
        <v>-9740.7820923076997</v>
      </c>
      <c r="J33" s="118">
        <v>0</v>
      </c>
      <c r="K33" s="120">
        <v>0</v>
      </c>
      <c r="L33" s="87">
        <f t="shared" si="8"/>
        <v>-9740.7820923076997</v>
      </c>
      <c r="N33" s="98"/>
      <c r="O33" s="89"/>
      <c r="P33" s="89"/>
    </row>
    <row r="34" spans="1:16" x14ac:dyDescent="0.3">
      <c r="A34" s="85">
        <f t="shared" si="4"/>
        <v>16</v>
      </c>
      <c r="B34" s="75" t="s">
        <v>106</v>
      </c>
      <c r="C34" s="115" t="s">
        <v>107</v>
      </c>
      <c r="D34" s="120">
        <v>0</v>
      </c>
      <c r="E34" s="118">
        <v>0</v>
      </c>
      <c r="F34" s="124">
        <f t="shared" si="6"/>
        <v>0</v>
      </c>
      <c r="G34" s="118">
        <v>-316056.30851824896</v>
      </c>
      <c r="H34" s="118">
        <v>0</v>
      </c>
      <c r="I34" s="87">
        <f t="shared" si="7"/>
        <v>-316056.30851824896</v>
      </c>
      <c r="J34" s="118">
        <v>0</v>
      </c>
      <c r="K34" s="120">
        <v>0</v>
      </c>
      <c r="L34" s="87">
        <f t="shared" si="8"/>
        <v>-316056.30851824896</v>
      </c>
      <c r="M34" s="90"/>
      <c r="N34" s="98"/>
      <c r="O34" s="106"/>
    </row>
    <row r="35" spans="1:16" x14ac:dyDescent="0.3">
      <c r="A35" s="85">
        <f t="shared" si="4"/>
        <v>17</v>
      </c>
      <c r="B35" s="47" t="s">
        <v>108</v>
      </c>
      <c r="C35" s="115" t="s">
        <v>109</v>
      </c>
      <c r="D35" s="120">
        <v>0</v>
      </c>
      <c r="E35" s="118">
        <v>0</v>
      </c>
      <c r="F35" s="124">
        <f t="shared" ref="F35:F38" si="9">+D35-E35</f>
        <v>0</v>
      </c>
      <c r="G35" s="118">
        <v>0</v>
      </c>
      <c r="H35" s="118">
        <v>0</v>
      </c>
      <c r="I35" s="87">
        <f t="shared" ref="I35:I38" si="10">SUM(F35:H35)</f>
        <v>0</v>
      </c>
      <c r="J35" s="118">
        <v>-309856.289643845</v>
      </c>
      <c r="K35" s="120">
        <v>0</v>
      </c>
      <c r="L35" s="87">
        <f t="shared" ref="L35:L44" si="11">SUM(I35:K35)</f>
        <v>-309856.289643845</v>
      </c>
      <c r="M35" s="90"/>
      <c r="N35" s="98"/>
      <c r="O35" s="106"/>
    </row>
    <row r="36" spans="1:16" x14ac:dyDescent="0.3">
      <c r="A36" s="85">
        <f t="shared" si="4"/>
        <v>18</v>
      </c>
      <c r="B36" s="47" t="s">
        <v>110</v>
      </c>
      <c r="C36" s="115" t="s">
        <v>111</v>
      </c>
      <c r="D36" s="120">
        <v>0</v>
      </c>
      <c r="E36" s="118">
        <v>0</v>
      </c>
      <c r="F36" s="124">
        <f t="shared" si="9"/>
        <v>0</v>
      </c>
      <c r="G36" s="118">
        <v>-727.428956153846</v>
      </c>
      <c r="H36" s="118">
        <v>0</v>
      </c>
      <c r="I36" s="87">
        <f t="shared" si="10"/>
        <v>-727.428956153846</v>
      </c>
      <c r="J36" s="118">
        <v>48702.886443076888</v>
      </c>
      <c r="K36" s="120">
        <v>0</v>
      </c>
      <c r="L36" s="87">
        <f t="shared" si="11"/>
        <v>47975.457486923042</v>
      </c>
      <c r="M36" s="90"/>
      <c r="N36" s="98"/>
      <c r="O36" s="106"/>
    </row>
    <row r="37" spans="1:16" x14ac:dyDescent="0.3">
      <c r="A37" s="85">
        <f t="shared" si="4"/>
        <v>19</v>
      </c>
      <c r="B37" s="75" t="s">
        <v>112</v>
      </c>
      <c r="C37" s="115" t="s">
        <v>113</v>
      </c>
      <c r="D37" s="120">
        <v>0</v>
      </c>
      <c r="E37" s="118">
        <v>0</v>
      </c>
      <c r="F37" s="124">
        <f t="shared" si="9"/>
        <v>0</v>
      </c>
      <c r="G37" s="118">
        <v>0</v>
      </c>
      <c r="H37" s="118">
        <v>0</v>
      </c>
      <c r="I37" s="87">
        <f t="shared" si="10"/>
        <v>0</v>
      </c>
      <c r="J37" s="118">
        <v>1427.04220076923</v>
      </c>
      <c r="K37" s="120">
        <v>0</v>
      </c>
      <c r="L37" s="87">
        <f t="shared" si="11"/>
        <v>1427.04220076923</v>
      </c>
      <c r="M37" s="90"/>
      <c r="N37" s="98"/>
      <c r="O37" s="106"/>
    </row>
    <row r="38" spans="1:16" x14ac:dyDescent="0.3">
      <c r="A38" s="85">
        <f t="shared" si="4"/>
        <v>20</v>
      </c>
      <c r="B38" s="66" t="s">
        <v>114</v>
      </c>
      <c r="C38" s="115" t="s">
        <v>115</v>
      </c>
      <c r="D38" s="120">
        <v>0</v>
      </c>
      <c r="E38" s="118">
        <v>0</v>
      </c>
      <c r="F38" s="124">
        <f t="shared" si="9"/>
        <v>0</v>
      </c>
      <c r="G38" s="118">
        <v>0</v>
      </c>
      <c r="H38" s="118">
        <v>0</v>
      </c>
      <c r="I38" s="87">
        <f t="shared" si="10"/>
        <v>0</v>
      </c>
      <c r="J38" s="118">
        <v>-758.88461538461502</v>
      </c>
      <c r="K38" s="120">
        <v>0</v>
      </c>
      <c r="L38" s="87">
        <f t="shared" si="11"/>
        <v>-758.88461538461502</v>
      </c>
      <c r="M38" s="90"/>
      <c r="N38" s="98"/>
      <c r="O38" s="106"/>
    </row>
    <row r="39" spans="1:16" x14ac:dyDescent="0.3">
      <c r="A39" s="85">
        <f t="shared" si="4"/>
        <v>21</v>
      </c>
      <c r="B39" s="47" t="s">
        <v>116</v>
      </c>
      <c r="C39" s="115" t="s">
        <v>117</v>
      </c>
      <c r="D39" s="120">
        <v>0</v>
      </c>
      <c r="E39" s="118">
        <v>0</v>
      </c>
      <c r="F39" s="124">
        <f t="shared" ref="F39:F44" si="12">+D39-E39</f>
        <v>0</v>
      </c>
      <c r="G39" s="118">
        <v>0</v>
      </c>
      <c r="H39" s="118">
        <v>0</v>
      </c>
      <c r="I39" s="87">
        <f t="shared" ref="I39:I44" si="13">SUM(F39:H39)</f>
        <v>0</v>
      </c>
      <c r="J39" s="118">
        <v>-67.193581538461501</v>
      </c>
      <c r="K39" s="120">
        <v>0</v>
      </c>
      <c r="L39" s="87">
        <f t="shared" si="11"/>
        <v>-67.193581538461501</v>
      </c>
      <c r="M39" s="90"/>
      <c r="N39" s="98"/>
      <c r="O39" s="106"/>
    </row>
    <row r="40" spans="1:16" x14ac:dyDescent="0.3">
      <c r="A40" s="85">
        <f t="shared" si="4"/>
        <v>22</v>
      </c>
      <c r="B40" s="47" t="s">
        <v>118</v>
      </c>
      <c r="C40" s="5" t="s">
        <v>119</v>
      </c>
      <c r="D40" s="120">
        <v>0</v>
      </c>
      <c r="E40" s="118">
        <v>0</v>
      </c>
      <c r="F40" s="124">
        <f t="shared" si="12"/>
        <v>0</v>
      </c>
      <c r="G40" s="118">
        <v>0</v>
      </c>
      <c r="H40" s="118">
        <v>0</v>
      </c>
      <c r="I40" s="87">
        <f t="shared" si="13"/>
        <v>0</v>
      </c>
      <c r="J40" s="118">
        <v>-947369.81068307604</v>
      </c>
      <c r="K40" s="120">
        <v>0</v>
      </c>
      <c r="L40" s="87">
        <f t="shared" si="11"/>
        <v>-947369.81068307604</v>
      </c>
      <c r="M40" s="90"/>
      <c r="N40" s="98"/>
      <c r="O40" s="106"/>
    </row>
    <row r="41" spans="1:16" x14ac:dyDescent="0.3">
      <c r="A41" s="85">
        <f t="shared" si="4"/>
        <v>23</v>
      </c>
      <c r="B41" s="66" t="s">
        <v>120</v>
      </c>
      <c r="C41" s="117" t="s">
        <v>121</v>
      </c>
      <c r="D41" s="118">
        <v>0</v>
      </c>
      <c r="E41" s="118">
        <v>0</v>
      </c>
      <c r="F41" s="124">
        <f t="shared" ref="F41:F42" si="14">+D41-E41</f>
        <v>0</v>
      </c>
      <c r="G41" s="118">
        <v>0</v>
      </c>
      <c r="H41" s="118">
        <v>0</v>
      </c>
      <c r="I41" s="87">
        <f t="shared" ref="I41:I42" si="15">SUM(F41:H41)</f>
        <v>0</v>
      </c>
      <c r="J41" s="118">
        <v>0</v>
      </c>
      <c r="K41" s="120">
        <v>0</v>
      </c>
      <c r="L41" s="87">
        <f t="shared" ref="L41:L42" si="16">SUM(I41:K41)</f>
        <v>0</v>
      </c>
      <c r="M41" s="90"/>
      <c r="N41" s="98"/>
      <c r="O41" s="106"/>
    </row>
    <row r="42" spans="1:16" x14ac:dyDescent="0.3">
      <c r="A42" s="85">
        <f t="shared" si="4"/>
        <v>24</v>
      </c>
      <c r="B42" s="66" t="s">
        <v>122</v>
      </c>
      <c r="C42" s="117" t="s">
        <v>123</v>
      </c>
      <c r="D42" s="118">
        <v>0</v>
      </c>
      <c r="E42" s="118">
        <v>0</v>
      </c>
      <c r="F42" s="124">
        <f t="shared" si="14"/>
        <v>0</v>
      </c>
      <c r="G42" s="118">
        <v>0</v>
      </c>
      <c r="H42" s="118">
        <v>0</v>
      </c>
      <c r="I42" s="87">
        <f t="shared" si="15"/>
        <v>0</v>
      </c>
      <c r="J42" s="118">
        <v>0</v>
      </c>
      <c r="K42" s="120">
        <v>0</v>
      </c>
      <c r="L42" s="87">
        <f t="shared" si="16"/>
        <v>0</v>
      </c>
      <c r="M42" s="90"/>
      <c r="N42" s="98"/>
      <c r="O42" s="106"/>
    </row>
    <row r="43" spans="1:16" x14ac:dyDescent="0.3">
      <c r="A43" s="85">
        <f t="shared" si="4"/>
        <v>25</v>
      </c>
      <c r="B43" s="47" t="s">
        <v>124</v>
      </c>
      <c r="C43" s="5" t="s">
        <v>125</v>
      </c>
      <c r="D43" s="120">
        <v>0</v>
      </c>
      <c r="E43" s="118">
        <v>0</v>
      </c>
      <c r="F43" s="124">
        <f>+D43-E43</f>
        <v>0</v>
      </c>
      <c r="G43" s="118">
        <v>0</v>
      </c>
      <c r="H43" s="118">
        <v>0</v>
      </c>
      <c r="I43" s="87">
        <f>SUM(F43:H43)</f>
        <v>0</v>
      </c>
      <c r="J43" s="118">
        <v>0</v>
      </c>
      <c r="K43" s="120">
        <v>0</v>
      </c>
      <c r="L43" s="87">
        <f>SUM(I43:K43)</f>
        <v>0</v>
      </c>
      <c r="M43" s="90"/>
      <c r="N43" s="98"/>
      <c r="O43" s="106"/>
    </row>
    <row r="44" spans="1:16" x14ac:dyDescent="0.3">
      <c r="A44" s="85">
        <f t="shared" si="4"/>
        <v>26</v>
      </c>
      <c r="B44" s="47" t="s">
        <v>126</v>
      </c>
      <c r="D44" s="118">
        <v>0</v>
      </c>
      <c r="E44" s="118">
        <v>0</v>
      </c>
      <c r="F44" s="124">
        <f t="shared" si="12"/>
        <v>0</v>
      </c>
      <c r="G44" s="118">
        <v>0</v>
      </c>
      <c r="H44" s="118">
        <v>-87009.786969635607</v>
      </c>
      <c r="I44" s="87">
        <f t="shared" si="13"/>
        <v>-87009.786969635607</v>
      </c>
      <c r="J44" s="118">
        <v>0</v>
      </c>
      <c r="K44" s="120">
        <v>0</v>
      </c>
      <c r="L44" s="87">
        <f t="shared" si="11"/>
        <v>-87009.786969635607</v>
      </c>
      <c r="N44" s="98"/>
      <c r="O44" s="106"/>
    </row>
    <row r="45" spans="1:16" x14ac:dyDescent="0.3">
      <c r="A45" s="85">
        <f t="shared" si="4"/>
        <v>27</v>
      </c>
      <c r="B45" s="47" t="s">
        <v>127</v>
      </c>
      <c r="D45" s="118">
        <v>0</v>
      </c>
      <c r="E45" s="118">
        <v>0</v>
      </c>
      <c r="F45" s="124">
        <f t="shared" ref="F45:F47" si="17">+D45-E45</f>
        <v>0</v>
      </c>
      <c r="G45" s="118">
        <v>0</v>
      </c>
      <c r="H45" s="118">
        <v>0</v>
      </c>
      <c r="I45" s="87">
        <f t="shared" ref="I45:I47" si="18">SUM(F45:H45)</f>
        <v>0</v>
      </c>
      <c r="J45" s="118">
        <v>0</v>
      </c>
      <c r="K45" s="120">
        <v>0</v>
      </c>
      <c r="L45" s="87">
        <f t="shared" ref="L45:L47" si="19">SUM(I45:K45)</f>
        <v>0</v>
      </c>
      <c r="N45" s="98"/>
      <c r="O45" s="106"/>
    </row>
    <row r="46" spans="1:16" x14ac:dyDescent="0.3">
      <c r="A46" s="85">
        <f t="shared" si="4"/>
        <v>28</v>
      </c>
      <c r="B46" s="47" t="s">
        <v>128</v>
      </c>
      <c r="D46" s="118">
        <v>0</v>
      </c>
      <c r="E46" s="118">
        <v>0</v>
      </c>
      <c r="F46" s="124">
        <f t="shared" si="17"/>
        <v>0</v>
      </c>
      <c r="G46" s="118">
        <v>0</v>
      </c>
      <c r="H46" s="118">
        <v>0</v>
      </c>
      <c r="I46" s="87">
        <f t="shared" si="18"/>
        <v>0</v>
      </c>
      <c r="J46" s="118">
        <v>0</v>
      </c>
      <c r="K46" s="120">
        <v>0</v>
      </c>
      <c r="L46" s="87">
        <f t="shared" si="19"/>
        <v>0</v>
      </c>
      <c r="N46" s="98"/>
      <c r="O46" s="106"/>
    </row>
    <row r="47" spans="1:16" x14ac:dyDescent="0.3">
      <c r="A47" s="85">
        <f t="shared" si="4"/>
        <v>29</v>
      </c>
      <c r="B47" s="47" t="s">
        <v>129</v>
      </c>
      <c r="D47" s="118">
        <v>0</v>
      </c>
      <c r="E47" s="118">
        <v>0</v>
      </c>
      <c r="F47" s="124">
        <f t="shared" si="17"/>
        <v>0</v>
      </c>
      <c r="G47" s="118">
        <v>0</v>
      </c>
      <c r="H47" s="118">
        <v>0</v>
      </c>
      <c r="I47" s="87">
        <f t="shared" si="18"/>
        <v>0</v>
      </c>
      <c r="J47" s="118">
        <v>0</v>
      </c>
      <c r="K47" s="120">
        <v>0</v>
      </c>
      <c r="L47" s="87">
        <f t="shared" si="19"/>
        <v>0</v>
      </c>
      <c r="N47" s="98"/>
      <c r="O47" s="106"/>
    </row>
    <row r="48" spans="1:16" x14ac:dyDescent="0.3">
      <c r="A48" s="85">
        <f t="shared" si="4"/>
        <v>30</v>
      </c>
      <c r="B48" s="127" t="s">
        <v>38</v>
      </c>
      <c r="C48" s="101"/>
      <c r="D48" s="119">
        <f t="shared" ref="D48:L48" si="20">SUM(D24:D47)</f>
        <v>-1106941.9003176303</v>
      </c>
      <c r="E48" s="119">
        <f t="shared" si="20"/>
        <v>-441001.33723269211</v>
      </c>
      <c r="F48" s="119">
        <f t="shared" si="20"/>
        <v>-665940.56308493833</v>
      </c>
      <c r="G48" s="119">
        <f t="shared" si="20"/>
        <v>-692686.25550374575</v>
      </c>
      <c r="H48" s="119">
        <f t="shared" si="20"/>
        <v>-87009.786969635607</v>
      </c>
      <c r="I48" s="119">
        <f t="shared" si="20"/>
        <v>-1445636.6055583199</v>
      </c>
      <c r="J48" s="119">
        <f t="shared" si="20"/>
        <v>-1321309.5926962399</v>
      </c>
      <c r="K48" s="119">
        <f t="shared" si="20"/>
        <v>0</v>
      </c>
      <c r="L48" s="119">
        <f t="shared" si="20"/>
        <v>-2766946.1982545592</v>
      </c>
    </row>
    <row r="49" spans="1:13" ht="14.4" thickBot="1" x14ac:dyDescent="0.35">
      <c r="A49" s="85">
        <f t="shared" si="4"/>
        <v>31</v>
      </c>
      <c r="B49" s="66" t="s">
        <v>130</v>
      </c>
      <c r="C49" s="102"/>
      <c r="D49" s="103">
        <f t="shared" ref="D49:L49" si="21">D21+D48</f>
        <v>22745045.553651266</v>
      </c>
      <c r="E49" s="103">
        <f t="shared" si="21"/>
        <v>6218110.9730359875</v>
      </c>
      <c r="F49" s="103">
        <f t="shared" si="21"/>
        <v>16526934.580615282</v>
      </c>
      <c r="G49" s="103">
        <f t="shared" si="21"/>
        <v>998066.19603300444</v>
      </c>
      <c r="H49" s="103">
        <f t="shared" si="21"/>
        <v>28266.257801062384</v>
      </c>
      <c r="I49" s="103">
        <f t="shared" si="21"/>
        <v>17553267.034449346</v>
      </c>
      <c r="J49" s="103">
        <f t="shared" si="21"/>
        <v>680945.9072966699</v>
      </c>
      <c r="K49" s="103">
        <f t="shared" si="21"/>
        <v>0</v>
      </c>
      <c r="L49" s="103">
        <f t="shared" si="21"/>
        <v>18234212.941746019</v>
      </c>
      <c r="M49" s="98"/>
    </row>
    <row r="50" spans="1:13" ht="14.4" thickTop="1" x14ac:dyDescent="0.3">
      <c r="A50" s="85">
        <f t="shared" si="4"/>
        <v>32</v>
      </c>
      <c r="E50" s="104"/>
      <c r="F50" s="104"/>
      <c r="G50" s="105"/>
      <c r="H50" s="105"/>
      <c r="I50" s="98"/>
      <c r="J50" s="98"/>
      <c r="K50" s="98"/>
      <c r="L50" s="98"/>
      <c r="M50" s="98"/>
    </row>
    <row r="51" spans="1:13" ht="14.4" thickBot="1" x14ac:dyDescent="0.35">
      <c r="A51" s="85">
        <f t="shared" si="4"/>
        <v>33</v>
      </c>
      <c r="B51" s="107" t="s">
        <v>131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x14ac:dyDescent="0.3">
      <c r="B52" s="66" t="s">
        <v>132</v>
      </c>
      <c r="J52" s="47" t="s">
        <v>133</v>
      </c>
      <c r="M52" s="98"/>
    </row>
    <row r="53" spans="1:13" x14ac:dyDescent="0.3">
      <c r="B53" s="47"/>
      <c r="C53" s="47"/>
    </row>
  </sheetData>
  <mergeCells count="1">
    <mergeCell ref="E3:I5"/>
  </mergeCells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DF96-4E66-43C7-991E-4548AF9F069E}">
  <sheetPr>
    <tabColor theme="4" tint="0.59999389629810485"/>
    <pageSetUpPr fitToPage="1"/>
  </sheetPr>
  <dimension ref="A1"/>
  <sheetViews>
    <sheetView tabSelected="1" workbookViewId="0">
      <selection activeCell="D23" sqref="D23"/>
    </sheetView>
  </sheetViews>
  <sheetFormatPr defaultColWidth="8.6640625" defaultRowHeight="13.2" x14ac:dyDescent="0.25"/>
  <cols>
    <col min="1" max="16384" width="8.6640625" style="24"/>
  </cols>
  <sheetData/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2194-A20B-4C3D-908F-A6684CF2A6CB}">
  <sheetPr>
    <pageSetUpPr fitToPage="1"/>
  </sheetPr>
  <dimension ref="A1:BA311"/>
  <sheetViews>
    <sheetView tabSelected="1" workbookViewId="0">
      <pane xSplit="1" ySplit="2" topLeftCell="B3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09375" defaultRowHeight="10.199999999999999" x14ac:dyDescent="0.2"/>
  <cols>
    <col min="1" max="1" width="30.6640625" style="5" customWidth="1"/>
    <col min="2" max="53" width="10.6640625" style="4" customWidth="1"/>
    <col min="54" max="16384" width="9.109375" style="4"/>
  </cols>
  <sheetData>
    <row r="1" spans="1:53" s="2" customFormat="1" x14ac:dyDescent="0.2">
      <c r="A1" s="1"/>
    </row>
    <row r="2" spans="1:53" s="2" customFormat="1" ht="20.399999999999999" x14ac:dyDescent="0.2">
      <c r="A2" s="1" t="s">
        <v>138</v>
      </c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2" t="s">
        <v>149</v>
      </c>
      <c r="M2" s="2" t="s">
        <v>150</v>
      </c>
      <c r="N2" s="2" t="s">
        <v>151</v>
      </c>
      <c r="O2" s="2" t="s">
        <v>152</v>
      </c>
      <c r="P2" s="2" t="s">
        <v>153</v>
      </c>
      <c r="Q2" s="2" t="s">
        <v>154</v>
      </c>
      <c r="R2" s="2" t="s">
        <v>155</v>
      </c>
      <c r="S2" s="2" t="s">
        <v>156</v>
      </c>
      <c r="T2" s="2" t="s">
        <v>157</v>
      </c>
      <c r="U2" s="2" t="s">
        <v>158</v>
      </c>
      <c r="V2" s="2" t="s">
        <v>159</v>
      </c>
      <c r="W2" s="2" t="s">
        <v>160</v>
      </c>
      <c r="X2" s="2" t="s">
        <v>161</v>
      </c>
      <c r="Y2" s="2" t="s">
        <v>162</v>
      </c>
      <c r="Z2" s="2" t="s">
        <v>163</v>
      </c>
      <c r="AA2" s="2" t="s">
        <v>164</v>
      </c>
      <c r="AB2" s="2" t="s">
        <v>165</v>
      </c>
      <c r="AC2" s="2" t="s">
        <v>166</v>
      </c>
      <c r="AD2" s="2" t="s">
        <v>167</v>
      </c>
      <c r="AE2" s="2" t="s">
        <v>168</v>
      </c>
      <c r="AF2" s="2" t="s">
        <v>169</v>
      </c>
      <c r="AG2" s="2" t="s">
        <v>170</v>
      </c>
      <c r="AH2" s="2" t="s">
        <v>171</v>
      </c>
      <c r="AI2" s="2" t="s">
        <v>172</v>
      </c>
      <c r="AJ2" s="2" t="s">
        <v>173</v>
      </c>
      <c r="AK2" s="2" t="s">
        <v>174</v>
      </c>
      <c r="AL2" s="2" t="s">
        <v>175</v>
      </c>
      <c r="AM2" s="2" t="s">
        <v>176</v>
      </c>
      <c r="AN2" s="2" t="s">
        <v>177</v>
      </c>
      <c r="AO2" s="2" t="s">
        <v>178</v>
      </c>
      <c r="AP2" s="2" t="s">
        <v>179</v>
      </c>
      <c r="AQ2" s="2" t="s">
        <v>180</v>
      </c>
      <c r="AR2" s="2" t="s">
        <v>181</v>
      </c>
      <c r="AS2" s="2" t="s">
        <v>182</v>
      </c>
      <c r="AT2" s="2" t="s">
        <v>183</v>
      </c>
      <c r="AU2" s="2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" t="s">
        <v>189</v>
      </c>
      <c r="BA2" s="2" t="s">
        <v>190</v>
      </c>
    </row>
    <row r="3" spans="1:53" s="2" customFormat="1" x14ac:dyDescent="0.2">
      <c r="A3" s="1"/>
    </row>
    <row r="4" spans="1:53" x14ac:dyDescent="0.2">
      <c r="A4" s="3" t="s">
        <v>191</v>
      </c>
    </row>
    <row r="5" spans="1:53" x14ac:dyDescent="0.2">
      <c r="A5" s="5" t="s">
        <v>192</v>
      </c>
    </row>
    <row r="6" spans="1:53" x14ac:dyDescent="0.2">
      <c r="A6" s="5" t="s">
        <v>193</v>
      </c>
      <c r="B6" s="4">
        <v>1493412000</v>
      </c>
      <c r="C6" s="4">
        <v>1493412000</v>
      </c>
      <c r="D6" s="4">
        <v>1493412000</v>
      </c>
      <c r="E6" s="4">
        <v>1493412000</v>
      </c>
      <c r="F6" s="4">
        <v>1493412000</v>
      </c>
      <c r="G6" s="4">
        <v>1493412000</v>
      </c>
      <c r="H6" s="4">
        <v>1493412000</v>
      </c>
      <c r="I6" s="4">
        <v>1493412000</v>
      </c>
      <c r="J6" s="4">
        <v>1493412000</v>
      </c>
      <c r="K6" s="4">
        <v>1493412000</v>
      </c>
      <c r="L6" s="4">
        <v>1493412000</v>
      </c>
      <c r="M6" s="4">
        <v>1493412000</v>
      </c>
      <c r="N6" s="4">
        <v>17920944000</v>
      </c>
      <c r="O6" s="4">
        <v>1493412000</v>
      </c>
      <c r="P6" s="4">
        <v>1493412000</v>
      </c>
      <c r="Q6" s="4">
        <v>1493412000</v>
      </c>
      <c r="R6" s="4">
        <v>1493412000</v>
      </c>
      <c r="S6" s="4">
        <v>1493412000</v>
      </c>
      <c r="T6" s="4">
        <v>1493412000</v>
      </c>
      <c r="U6" s="4">
        <v>1493412000</v>
      </c>
      <c r="V6" s="4">
        <v>1493412000</v>
      </c>
      <c r="W6" s="4">
        <v>1493412000</v>
      </c>
      <c r="X6" s="4">
        <v>1493412000</v>
      </c>
      <c r="Y6" s="4">
        <v>1493412000</v>
      </c>
      <c r="Z6" s="4">
        <v>1493412000</v>
      </c>
      <c r="AA6" s="4">
        <v>17920944000</v>
      </c>
      <c r="AB6" s="4">
        <v>1493412000</v>
      </c>
      <c r="AC6" s="4">
        <v>1493412000</v>
      </c>
      <c r="AD6" s="4">
        <v>1493412000</v>
      </c>
      <c r="AE6" s="4">
        <v>1493412000</v>
      </c>
      <c r="AF6" s="4">
        <v>1493412000</v>
      </c>
      <c r="AG6" s="4">
        <v>1493412000</v>
      </c>
      <c r="AH6" s="4">
        <v>1493412000</v>
      </c>
      <c r="AI6" s="4">
        <v>1493412000</v>
      </c>
      <c r="AJ6" s="4">
        <v>1493412000</v>
      </c>
      <c r="AK6" s="4">
        <v>1493412000</v>
      </c>
      <c r="AL6" s="4">
        <v>1493412000</v>
      </c>
      <c r="AM6" s="4">
        <v>1493412000</v>
      </c>
      <c r="AN6" s="4">
        <v>17920944000</v>
      </c>
      <c r="AO6" s="4">
        <v>1493412000</v>
      </c>
      <c r="AP6" s="4">
        <v>1493412000</v>
      </c>
      <c r="AQ6" s="4">
        <v>1493412000</v>
      </c>
      <c r="AR6" s="4">
        <v>1493412000</v>
      </c>
      <c r="AS6" s="4">
        <v>1493412000</v>
      </c>
      <c r="AT6" s="4">
        <v>1493412000</v>
      </c>
      <c r="AU6" s="4">
        <v>1493412000</v>
      </c>
      <c r="AV6" s="4">
        <v>1493412000</v>
      </c>
      <c r="AW6" s="4">
        <v>1493412000</v>
      </c>
      <c r="AX6" s="4">
        <v>1493412000</v>
      </c>
      <c r="AY6" s="4">
        <v>1493412000</v>
      </c>
      <c r="AZ6" s="4">
        <v>1493412000</v>
      </c>
      <c r="BA6" s="4">
        <v>17920944000</v>
      </c>
    </row>
    <row r="7" spans="1:53" x14ac:dyDescent="0.2">
      <c r="A7" s="5" t="s">
        <v>194</v>
      </c>
      <c r="B7" s="4">
        <v>1493412000</v>
      </c>
      <c r="C7" s="4">
        <v>1493412000</v>
      </c>
      <c r="D7" s="4">
        <v>1493412000</v>
      </c>
      <c r="E7" s="4">
        <v>1493412000</v>
      </c>
      <c r="F7" s="4">
        <v>1493412000</v>
      </c>
      <c r="G7" s="4">
        <v>1493412000</v>
      </c>
      <c r="H7" s="4">
        <v>1493412000</v>
      </c>
      <c r="I7" s="4">
        <v>1493412000</v>
      </c>
      <c r="J7" s="4">
        <v>1493412000</v>
      </c>
      <c r="K7" s="4">
        <v>1493412000</v>
      </c>
      <c r="L7" s="4">
        <v>1493412000</v>
      </c>
      <c r="M7" s="4">
        <v>1493412000</v>
      </c>
      <c r="N7" s="4">
        <v>17920944000</v>
      </c>
      <c r="O7" s="4">
        <v>1493412000</v>
      </c>
      <c r="P7" s="4">
        <v>1493412000</v>
      </c>
      <c r="Q7" s="4">
        <v>1493412000</v>
      </c>
      <c r="R7" s="4">
        <v>1493412000</v>
      </c>
      <c r="S7" s="4">
        <v>1493412000</v>
      </c>
      <c r="T7" s="4">
        <v>1493412000</v>
      </c>
      <c r="U7" s="4">
        <v>1493412000</v>
      </c>
      <c r="V7" s="4">
        <v>1493412000</v>
      </c>
      <c r="W7" s="4">
        <v>1493412000</v>
      </c>
      <c r="X7" s="4">
        <v>1493412000</v>
      </c>
      <c r="Y7" s="4">
        <v>1493412000</v>
      </c>
      <c r="Z7" s="4">
        <v>1493412000</v>
      </c>
      <c r="AA7" s="4">
        <v>17920944000</v>
      </c>
      <c r="AB7" s="4">
        <v>1493412000</v>
      </c>
      <c r="AC7" s="4">
        <v>1493412000</v>
      </c>
      <c r="AD7" s="4">
        <v>1493412000</v>
      </c>
      <c r="AE7" s="4">
        <v>1493412000</v>
      </c>
      <c r="AF7" s="4">
        <v>1493412000</v>
      </c>
      <c r="AG7" s="4">
        <v>1493412000</v>
      </c>
      <c r="AH7" s="4">
        <v>1493412000</v>
      </c>
      <c r="AI7" s="4">
        <v>1493412000</v>
      </c>
      <c r="AJ7" s="4">
        <v>1493412000</v>
      </c>
      <c r="AK7" s="4">
        <v>1493412000</v>
      </c>
      <c r="AL7" s="4">
        <v>1493412000</v>
      </c>
      <c r="AM7" s="4">
        <v>1493412000</v>
      </c>
      <c r="AN7" s="4">
        <v>17920944000</v>
      </c>
      <c r="AO7" s="4">
        <v>1493412000</v>
      </c>
      <c r="AP7" s="4">
        <v>1493412000</v>
      </c>
      <c r="AQ7" s="4">
        <v>1493412000</v>
      </c>
      <c r="AR7" s="4">
        <v>1493412000</v>
      </c>
      <c r="AS7" s="4">
        <v>1493412000</v>
      </c>
      <c r="AT7" s="4">
        <v>1493412000</v>
      </c>
      <c r="AU7" s="4">
        <v>1493412000</v>
      </c>
      <c r="AV7" s="4">
        <v>1493412000</v>
      </c>
      <c r="AW7" s="4">
        <v>1493412000</v>
      </c>
      <c r="AX7" s="4">
        <v>1493412000</v>
      </c>
      <c r="AY7" s="4">
        <v>1493412000</v>
      </c>
      <c r="AZ7" s="4">
        <v>1493412000</v>
      </c>
      <c r="BA7" s="4">
        <v>17920944000</v>
      </c>
    </row>
    <row r="8" spans="1:53" x14ac:dyDescent="0.2">
      <c r="A8" s="5" t="s">
        <v>195</v>
      </c>
    </row>
    <row r="9" spans="1:53" x14ac:dyDescent="0.2">
      <c r="A9" s="5" t="s">
        <v>196</v>
      </c>
      <c r="B9" s="4">
        <v>1000</v>
      </c>
      <c r="C9" s="4">
        <v>1000</v>
      </c>
      <c r="D9" s="4">
        <v>1000</v>
      </c>
      <c r="E9" s="4">
        <v>1000</v>
      </c>
      <c r="F9" s="4">
        <v>1000</v>
      </c>
      <c r="G9" s="4">
        <v>1000</v>
      </c>
      <c r="H9" s="4">
        <v>1000</v>
      </c>
      <c r="I9" s="4">
        <v>1000</v>
      </c>
      <c r="J9" s="4">
        <v>1000</v>
      </c>
      <c r="K9" s="4">
        <v>1000</v>
      </c>
      <c r="L9" s="4">
        <v>1000</v>
      </c>
      <c r="M9" s="4">
        <v>1000</v>
      </c>
      <c r="N9" s="4">
        <v>12000</v>
      </c>
      <c r="O9" s="4">
        <v>1000</v>
      </c>
      <c r="P9" s="4">
        <v>1000</v>
      </c>
      <c r="Q9" s="4">
        <v>1000</v>
      </c>
      <c r="R9" s="4">
        <v>1000</v>
      </c>
      <c r="S9" s="4">
        <v>1000</v>
      </c>
      <c r="T9" s="4">
        <v>1000</v>
      </c>
      <c r="U9" s="4">
        <v>1000</v>
      </c>
      <c r="V9" s="4">
        <v>1000</v>
      </c>
      <c r="W9" s="4">
        <v>1000</v>
      </c>
      <c r="X9" s="4">
        <v>1000</v>
      </c>
      <c r="Y9" s="4">
        <v>1000</v>
      </c>
      <c r="Z9" s="4">
        <v>1000</v>
      </c>
      <c r="AA9" s="4">
        <v>12000</v>
      </c>
      <c r="AB9" s="4">
        <v>1000</v>
      </c>
      <c r="AC9" s="4">
        <v>1000</v>
      </c>
      <c r="AD9" s="4">
        <v>1000</v>
      </c>
      <c r="AE9" s="4">
        <v>1000</v>
      </c>
      <c r="AF9" s="4">
        <v>1000</v>
      </c>
      <c r="AG9" s="4">
        <v>1000</v>
      </c>
      <c r="AH9" s="4">
        <v>1000</v>
      </c>
      <c r="AI9" s="4">
        <v>1000</v>
      </c>
      <c r="AJ9" s="4">
        <v>1000</v>
      </c>
      <c r="AK9" s="4">
        <v>1000</v>
      </c>
      <c r="AL9" s="4">
        <v>1000</v>
      </c>
      <c r="AM9" s="4">
        <v>1000</v>
      </c>
      <c r="AN9" s="4">
        <v>12000</v>
      </c>
      <c r="AO9" s="4">
        <v>1000</v>
      </c>
      <c r="AP9" s="4">
        <v>1000</v>
      </c>
      <c r="AQ9" s="4">
        <v>1000</v>
      </c>
      <c r="AR9" s="4">
        <v>1000</v>
      </c>
      <c r="AS9" s="4">
        <v>1000</v>
      </c>
      <c r="AT9" s="4">
        <v>1000</v>
      </c>
      <c r="AU9" s="4">
        <v>1000</v>
      </c>
      <c r="AV9" s="4">
        <v>1000</v>
      </c>
      <c r="AW9" s="4">
        <v>1000</v>
      </c>
      <c r="AX9" s="4">
        <v>1000</v>
      </c>
      <c r="AY9" s="4">
        <v>1000</v>
      </c>
      <c r="AZ9" s="4">
        <v>1000</v>
      </c>
      <c r="BA9" s="4">
        <v>12000</v>
      </c>
    </row>
    <row r="10" spans="1:53" x14ac:dyDescent="0.2">
      <c r="A10" s="5" t="s">
        <v>197</v>
      </c>
    </row>
    <row r="11" spans="1:53" x14ac:dyDescent="0.2">
      <c r="A11" s="5" t="s">
        <v>198</v>
      </c>
    </row>
    <row r="12" spans="1:53" x14ac:dyDescent="0.2">
      <c r="A12" s="5" t="s">
        <v>199</v>
      </c>
    </row>
    <row r="13" spans="1:53" x14ac:dyDescent="0.2">
      <c r="A13" s="5" t="s">
        <v>200</v>
      </c>
    </row>
    <row r="14" spans="1:53" x14ac:dyDescent="0.2">
      <c r="A14" s="5" t="s">
        <v>201</v>
      </c>
    </row>
    <row r="15" spans="1:53" x14ac:dyDescent="0.2">
      <c r="A15" s="5" t="s">
        <v>202</v>
      </c>
    </row>
    <row r="16" spans="1:53" x14ac:dyDescent="0.2">
      <c r="A16" s="5" t="s">
        <v>203</v>
      </c>
    </row>
    <row r="17" spans="1:53" x14ac:dyDescent="0.2">
      <c r="A17" s="5" t="s">
        <v>204</v>
      </c>
    </row>
    <row r="18" spans="1:53" x14ac:dyDescent="0.2">
      <c r="A18" s="5" t="s">
        <v>205</v>
      </c>
      <c r="B18" s="4">
        <v>25963805390.366901</v>
      </c>
      <c r="C18" s="4">
        <v>26169394444.625599</v>
      </c>
      <c r="D18" s="4">
        <v>26376192294.7649</v>
      </c>
      <c r="E18" s="4">
        <v>26544451320.6562</v>
      </c>
      <c r="F18" s="4">
        <v>26705912083.497002</v>
      </c>
      <c r="G18" s="4">
        <v>26875118777.698898</v>
      </c>
      <c r="H18" s="4">
        <v>27036026777.870499</v>
      </c>
      <c r="I18" s="4">
        <v>27194929309.837799</v>
      </c>
      <c r="J18" s="4">
        <v>27359852944.9674</v>
      </c>
      <c r="K18" s="4">
        <v>27529070383.701099</v>
      </c>
      <c r="L18" s="4">
        <v>27702371081.269199</v>
      </c>
      <c r="M18" s="4">
        <v>27936880212.165501</v>
      </c>
      <c r="N18" s="4">
        <v>27936880212.165501</v>
      </c>
      <c r="O18" s="4">
        <v>28132333362.506802</v>
      </c>
      <c r="P18" s="4">
        <v>28311346020.890999</v>
      </c>
      <c r="Q18" s="4">
        <v>28499564623.263699</v>
      </c>
      <c r="R18" s="4">
        <v>28682446379.7733</v>
      </c>
      <c r="S18" s="4">
        <v>28866771173.367199</v>
      </c>
      <c r="T18" s="4">
        <v>29061770806.4645</v>
      </c>
      <c r="U18" s="4">
        <v>29234228626.5662</v>
      </c>
      <c r="V18" s="4">
        <v>29408522738.0145</v>
      </c>
      <c r="W18" s="4">
        <v>29596583418.052299</v>
      </c>
      <c r="X18" s="4">
        <v>29778930158.355598</v>
      </c>
      <c r="Y18" s="4">
        <v>29952421522.398701</v>
      </c>
      <c r="Z18" s="4">
        <v>30234680066.3283</v>
      </c>
      <c r="AA18" s="4">
        <v>30234680066.3283</v>
      </c>
      <c r="AB18" s="4">
        <v>30454178513.679401</v>
      </c>
      <c r="AC18" s="4">
        <v>30670890520.478401</v>
      </c>
      <c r="AD18" s="4">
        <v>30893592518.3536</v>
      </c>
      <c r="AE18" s="4">
        <v>31094874427.7705</v>
      </c>
      <c r="AF18" s="4">
        <v>31297097551.6264</v>
      </c>
      <c r="AG18" s="4">
        <v>31533864074.1012</v>
      </c>
      <c r="AH18" s="4">
        <v>31769148264.5355</v>
      </c>
      <c r="AI18" s="4">
        <v>32007699818.226101</v>
      </c>
      <c r="AJ18" s="4">
        <v>32251604061.782001</v>
      </c>
      <c r="AK18" s="4">
        <v>32483587655.058899</v>
      </c>
      <c r="AL18" s="4">
        <v>32717659043.292</v>
      </c>
      <c r="AM18" s="4">
        <v>32983439101.788502</v>
      </c>
      <c r="AN18" s="4">
        <v>32983439101.788502</v>
      </c>
      <c r="AO18" s="4">
        <v>33135043084.123699</v>
      </c>
      <c r="AP18" s="4">
        <v>33285069542.211498</v>
      </c>
      <c r="AQ18" s="4">
        <v>33448481056.590099</v>
      </c>
      <c r="AR18" s="4">
        <v>33606917107.204399</v>
      </c>
      <c r="AS18" s="4">
        <v>33767245334.139702</v>
      </c>
      <c r="AT18" s="4">
        <v>33959142861.479698</v>
      </c>
      <c r="AU18" s="4">
        <v>34127566818.189899</v>
      </c>
      <c r="AV18" s="4">
        <v>34288059817.5168</v>
      </c>
      <c r="AW18" s="4">
        <v>34452669700.232697</v>
      </c>
      <c r="AX18" s="4">
        <v>34616397660.746101</v>
      </c>
      <c r="AY18" s="4">
        <v>34780669160.571198</v>
      </c>
      <c r="AZ18" s="4">
        <v>34971977451.199303</v>
      </c>
      <c r="BA18" s="4">
        <v>34971977451.199303</v>
      </c>
    </row>
    <row r="19" spans="1:53" x14ac:dyDescent="0.2">
      <c r="A19" s="5" t="s">
        <v>206</v>
      </c>
      <c r="B19" s="4">
        <v>6995838544.7770395</v>
      </c>
      <c r="C19" s="4">
        <v>7040207186.8197498</v>
      </c>
      <c r="D19" s="4">
        <v>7084254898.9325895</v>
      </c>
      <c r="E19" s="4">
        <v>7130905581.5953703</v>
      </c>
      <c r="F19" s="4">
        <v>7177926669.4778996</v>
      </c>
      <c r="G19" s="4">
        <v>7225546412.7526903</v>
      </c>
      <c r="H19" s="4">
        <v>7274216345.3001003</v>
      </c>
      <c r="I19" s="4">
        <v>7320848071.0788803</v>
      </c>
      <c r="J19" s="4">
        <v>7366863922.9212999</v>
      </c>
      <c r="K19" s="4">
        <v>7412831900.1761398</v>
      </c>
      <c r="L19" s="4">
        <v>7458358591.0199699</v>
      </c>
      <c r="M19" s="4">
        <v>7498410176.5704803</v>
      </c>
      <c r="N19" s="4">
        <v>7498410176.5704803</v>
      </c>
      <c r="O19" s="4">
        <v>7544464814.0167503</v>
      </c>
      <c r="P19" s="4">
        <v>7590705034.15662</v>
      </c>
      <c r="Q19" s="4">
        <v>7638036949.06464</v>
      </c>
      <c r="R19" s="4">
        <v>7686262672.2161503</v>
      </c>
      <c r="S19" s="4">
        <v>7734959891.6345701</v>
      </c>
      <c r="T19" s="4">
        <v>7782889104.8784199</v>
      </c>
      <c r="U19" s="4">
        <v>7832358968.9408703</v>
      </c>
      <c r="V19" s="4">
        <v>7882183159.2054005</v>
      </c>
      <c r="W19" s="4">
        <v>7929941243.5232496</v>
      </c>
      <c r="X19" s="4">
        <v>7978881966.1423798</v>
      </c>
      <c r="Y19" s="4">
        <v>8029280078.8768797</v>
      </c>
      <c r="Z19" s="4">
        <v>8071148462.5516701</v>
      </c>
      <c r="AA19" s="4">
        <v>8071148462.5516701</v>
      </c>
      <c r="AB19" s="4">
        <v>8120937712.3057098</v>
      </c>
      <c r="AC19" s="4">
        <v>8171600823.4519396</v>
      </c>
      <c r="AD19" s="4">
        <v>8222203705.4665403</v>
      </c>
      <c r="AE19" s="4">
        <v>8274018984.3582001</v>
      </c>
      <c r="AF19" s="4">
        <v>8326302685.1408901</v>
      </c>
      <c r="AG19" s="4">
        <v>8378084535.3425303</v>
      </c>
      <c r="AH19" s="4">
        <v>8430526845.7971296</v>
      </c>
      <c r="AI19" s="4">
        <v>8483620938.3214197</v>
      </c>
      <c r="AJ19" s="4">
        <v>8536815276.41535</v>
      </c>
      <c r="AK19" s="4">
        <v>8595518643.5909996</v>
      </c>
      <c r="AL19" s="4">
        <v>8654780850.8621807</v>
      </c>
      <c r="AM19" s="4">
        <v>8707490742.6270199</v>
      </c>
      <c r="AN19" s="4">
        <v>8707490742.6270199</v>
      </c>
      <c r="AO19" s="4">
        <v>8770996115.6271</v>
      </c>
      <c r="AP19" s="4">
        <v>8834865663.1443501</v>
      </c>
      <c r="AQ19" s="4">
        <v>8898497776.0793896</v>
      </c>
      <c r="AR19" s="4">
        <v>8963009197.4178905</v>
      </c>
      <c r="AS19" s="4">
        <v>9027726983.1840401</v>
      </c>
      <c r="AT19" s="4">
        <v>9092044958.8429604</v>
      </c>
      <c r="AU19" s="4">
        <v>9156664028.3268509</v>
      </c>
      <c r="AV19" s="4">
        <v>9222668809.6410007</v>
      </c>
      <c r="AW19" s="4">
        <v>9288488568.6170998</v>
      </c>
      <c r="AX19" s="4">
        <v>9354787547.1183701</v>
      </c>
      <c r="AY19" s="4">
        <v>9421373745.20084</v>
      </c>
      <c r="AZ19" s="4">
        <v>9487257508.8146801</v>
      </c>
      <c r="BA19" s="4">
        <v>9487257508.8146801</v>
      </c>
    </row>
    <row r="20" spans="1:53" x14ac:dyDescent="0.2">
      <c r="A20" s="5" t="s">
        <v>207</v>
      </c>
      <c r="B20" s="6">
        <v>18967966845.589802</v>
      </c>
      <c r="C20" s="6">
        <v>19129187257.805901</v>
      </c>
      <c r="D20" s="6">
        <v>19291937395.832298</v>
      </c>
      <c r="E20" s="6">
        <v>19413545739.060799</v>
      </c>
      <c r="F20" s="6">
        <v>19527985414.0191</v>
      </c>
      <c r="G20" s="6">
        <v>19649572364.946201</v>
      </c>
      <c r="H20" s="6">
        <v>19761810432.5704</v>
      </c>
      <c r="I20" s="6">
        <v>19874081238.758999</v>
      </c>
      <c r="J20" s="6">
        <v>19992989022.046101</v>
      </c>
      <c r="K20" s="6">
        <v>20116238483.524899</v>
      </c>
      <c r="L20" s="6">
        <v>20244012490.249199</v>
      </c>
      <c r="M20" s="6">
        <v>20438470035.595001</v>
      </c>
      <c r="N20" s="6">
        <v>20438470035.595001</v>
      </c>
      <c r="O20" s="6">
        <v>20587868548.490101</v>
      </c>
      <c r="P20" s="6">
        <v>20720640986.734402</v>
      </c>
      <c r="Q20" s="6">
        <v>20861527674.199001</v>
      </c>
      <c r="R20" s="6">
        <v>20996183707.557098</v>
      </c>
      <c r="S20" s="6">
        <v>21131811281.732601</v>
      </c>
      <c r="T20" s="6">
        <v>21278881701.586102</v>
      </c>
      <c r="U20" s="6">
        <v>21401869657.625301</v>
      </c>
      <c r="V20" s="6">
        <v>21526339578.809101</v>
      </c>
      <c r="W20" s="6">
        <v>21666642174.529099</v>
      </c>
      <c r="X20" s="6">
        <v>21800048192.2132</v>
      </c>
      <c r="Y20" s="6">
        <v>21923141443.521801</v>
      </c>
      <c r="Z20" s="6">
        <v>22163531603.776699</v>
      </c>
      <c r="AA20" s="6">
        <v>22163531603.776699</v>
      </c>
      <c r="AB20" s="6">
        <v>22333240801.373699</v>
      </c>
      <c r="AC20" s="6">
        <v>22499289697.026402</v>
      </c>
      <c r="AD20" s="6">
        <v>22671388812.8871</v>
      </c>
      <c r="AE20" s="6">
        <v>22820855443.4123</v>
      </c>
      <c r="AF20" s="6">
        <v>22970794866.4855</v>
      </c>
      <c r="AG20" s="6">
        <v>23155779538.758701</v>
      </c>
      <c r="AH20" s="6">
        <v>23338621418.7384</v>
      </c>
      <c r="AI20" s="6">
        <v>23524078879.904701</v>
      </c>
      <c r="AJ20" s="6">
        <v>23714788785.366699</v>
      </c>
      <c r="AK20" s="6">
        <v>23888069011.467899</v>
      </c>
      <c r="AL20" s="6">
        <v>24062878192.429798</v>
      </c>
      <c r="AM20" s="6">
        <v>24275948359.161499</v>
      </c>
      <c r="AN20" s="6">
        <v>24275948359.161499</v>
      </c>
      <c r="AO20" s="6">
        <v>24364046968.496601</v>
      </c>
      <c r="AP20" s="6">
        <v>24450203879.0672</v>
      </c>
      <c r="AQ20" s="6">
        <v>24549983280.5107</v>
      </c>
      <c r="AR20" s="6">
        <v>24643907909.786499</v>
      </c>
      <c r="AS20" s="6">
        <v>24739518350.9557</v>
      </c>
      <c r="AT20" s="6">
        <v>24867097902.636799</v>
      </c>
      <c r="AU20" s="6">
        <v>24970902789.863098</v>
      </c>
      <c r="AV20" s="6">
        <v>25065391007.875702</v>
      </c>
      <c r="AW20" s="6">
        <v>25164181131.615601</v>
      </c>
      <c r="AX20" s="6">
        <v>25261610113.627701</v>
      </c>
      <c r="AY20" s="6">
        <v>25359295415.370399</v>
      </c>
      <c r="AZ20" s="6">
        <v>25484719942.384602</v>
      </c>
      <c r="BA20" s="6">
        <v>25484719942.384602</v>
      </c>
    </row>
    <row r="21" spans="1:53" x14ac:dyDescent="0.2">
      <c r="A21" s="5" t="s">
        <v>208</v>
      </c>
      <c r="B21" s="4">
        <v>129702876.8</v>
      </c>
      <c r="C21" s="4">
        <v>129702876.8</v>
      </c>
      <c r="D21" s="4">
        <v>129702876.8</v>
      </c>
      <c r="E21" s="4">
        <v>129702876.8</v>
      </c>
      <c r="F21" s="4">
        <v>129702876.8</v>
      </c>
      <c r="G21" s="4">
        <v>129702876.8</v>
      </c>
      <c r="H21" s="4">
        <v>129702876.8</v>
      </c>
      <c r="I21" s="4">
        <v>129702876.8</v>
      </c>
      <c r="J21" s="4">
        <v>129702876.8</v>
      </c>
      <c r="K21" s="4">
        <v>129702876.8</v>
      </c>
      <c r="L21" s="4">
        <v>129702876.8</v>
      </c>
      <c r="M21" s="4">
        <v>129702876.8</v>
      </c>
      <c r="N21" s="4">
        <v>129702876.8</v>
      </c>
      <c r="O21" s="4">
        <v>129702876.8</v>
      </c>
      <c r="P21" s="4">
        <v>129702876.8</v>
      </c>
      <c r="Q21" s="4">
        <v>129702876.8</v>
      </c>
      <c r="R21" s="4">
        <v>129702876.8</v>
      </c>
      <c r="S21" s="4">
        <v>129702876.8</v>
      </c>
      <c r="T21" s="4">
        <v>129702876.8</v>
      </c>
      <c r="U21" s="4">
        <v>129702876.8</v>
      </c>
      <c r="V21" s="4">
        <v>129702876.8</v>
      </c>
      <c r="W21" s="4">
        <v>129702876.8</v>
      </c>
      <c r="X21" s="4">
        <v>129702876.8</v>
      </c>
      <c r="Y21" s="4">
        <v>129702876.8</v>
      </c>
      <c r="Z21" s="4">
        <v>129702876.8</v>
      </c>
      <c r="AA21" s="4">
        <v>129702876.8</v>
      </c>
      <c r="AB21" s="4">
        <v>129702876.8</v>
      </c>
      <c r="AC21" s="4">
        <v>129702876.8</v>
      </c>
      <c r="AD21" s="4">
        <v>129702876.8</v>
      </c>
      <c r="AE21" s="4">
        <v>129702876.8</v>
      </c>
      <c r="AF21" s="4">
        <v>129702876.8</v>
      </c>
      <c r="AG21" s="4">
        <v>129702876.8</v>
      </c>
      <c r="AH21" s="4">
        <v>129702876.8</v>
      </c>
      <c r="AI21" s="4">
        <v>129702876.8</v>
      </c>
      <c r="AJ21" s="4">
        <v>129702876.8</v>
      </c>
      <c r="AK21" s="4">
        <v>129702876.8</v>
      </c>
      <c r="AL21" s="4">
        <v>129702876.8</v>
      </c>
      <c r="AM21" s="4">
        <v>129702876.8</v>
      </c>
      <c r="AN21" s="4">
        <v>129702876.8</v>
      </c>
      <c r="AO21" s="4">
        <v>129702876.8</v>
      </c>
      <c r="AP21" s="4">
        <v>129702876.8</v>
      </c>
      <c r="AQ21" s="4">
        <v>129702876.8</v>
      </c>
      <c r="AR21" s="4">
        <v>129702876.8</v>
      </c>
      <c r="AS21" s="4">
        <v>129702876.8</v>
      </c>
      <c r="AT21" s="4">
        <v>129702876.8</v>
      </c>
      <c r="AU21" s="4">
        <v>129702876.8</v>
      </c>
      <c r="AV21" s="4">
        <v>129702876.8</v>
      </c>
      <c r="AW21" s="4">
        <v>129702876.8</v>
      </c>
      <c r="AX21" s="4">
        <v>129702876.8</v>
      </c>
      <c r="AY21" s="4">
        <v>129702876.8</v>
      </c>
      <c r="AZ21" s="4">
        <v>129702876.8</v>
      </c>
      <c r="BA21" s="4">
        <v>129702876.8</v>
      </c>
    </row>
    <row r="22" spans="1:53" x14ac:dyDescent="0.2">
      <c r="A22" s="5" t="s">
        <v>209</v>
      </c>
      <c r="B22" s="4">
        <v>1756116204.65921</v>
      </c>
      <c r="C22" s="4">
        <v>1734621524.15482</v>
      </c>
      <c r="D22" s="4">
        <v>1712238708.99032</v>
      </c>
      <c r="E22" s="4">
        <v>1730744797.3223801</v>
      </c>
      <c r="F22" s="4">
        <v>1755482209.1544099</v>
      </c>
      <c r="G22" s="4">
        <v>1771157570.9182601</v>
      </c>
      <c r="H22" s="4">
        <v>1796209463.8440199</v>
      </c>
      <c r="I22" s="4">
        <v>1823798907.79355</v>
      </c>
      <c r="J22" s="4">
        <v>1845987013.0241399</v>
      </c>
      <c r="K22" s="4">
        <v>1863289871.54039</v>
      </c>
      <c r="L22" s="4">
        <v>1873510460.60307</v>
      </c>
      <c r="M22" s="4">
        <v>1817768483.7669899</v>
      </c>
      <c r="N22" s="4">
        <v>1817768483.7669899</v>
      </c>
      <c r="O22" s="4">
        <v>1808184406.07938</v>
      </c>
      <c r="P22" s="4">
        <v>1817723667.5416</v>
      </c>
      <c r="Q22" s="4">
        <v>1820391299.17348</v>
      </c>
      <c r="R22" s="4">
        <v>1829986425.0074899</v>
      </c>
      <c r="S22" s="4">
        <v>1838414137.4089</v>
      </c>
      <c r="T22" s="4">
        <v>1837130359.5781701</v>
      </c>
      <c r="U22" s="4">
        <v>1860855916.89359</v>
      </c>
      <c r="V22" s="4">
        <v>1885364282.4091401</v>
      </c>
      <c r="W22" s="4">
        <v>1893769728.60513</v>
      </c>
      <c r="X22" s="4">
        <v>1910322238.9255199</v>
      </c>
      <c r="Y22" s="4">
        <v>1939683091.3213201</v>
      </c>
      <c r="Z22" s="4">
        <v>1853859663.8868599</v>
      </c>
      <c r="AA22" s="4">
        <v>1853859663.8868599</v>
      </c>
      <c r="AB22" s="4">
        <v>1837596269.43888</v>
      </c>
      <c r="AC22" s="4">
        <v>1824004172.5696599</v>
      </c>
      <c r="AD22" s="4">
        <v>1803134835.7670701</v>
      </c>
      <c r="AE22" s="4">
        <v>1802626615.77442</v>
      </c>
      <c r="AF22" s="4">
        <v>1799986751.20734</v>
      </c>
      <c r="AG22" s="4">
        <v>1760458868.4284899</v>
      </c>
      <c r="AH22" s="4">
        <v>1720580940.1580701</v>
      </c>
      <c r="AI22" s="4">
        <v>1678431279.8652101</v>
      </c>
      <c r="AJ22" s="4">
        <v>1629133440.99331</v>
      </c>
      <c r="AK22" s="4">
        <v>1596524831.6419401</v>
      </c>
      <c r="AL22" s="4">
        <v>1560889458.9302399</v>
      </c>
      <c r="AM22" s="4">
        <v>1485130062.91063</v>
      </c>
      <c r="AN22" s="4">
        <v>1485130062.91063</v>
      </c>
      <c r="AO22" s="4">
        <v>1530713835.02918</v>
      </c>
      <c r="AP22" s="4">
        <v>1577712343.11832</v>
      </c>
      <c r="AQ22" s="4">
        <v>1611853560.0636899</v>
      </c>
      <c r="AR22" s="4">
        <v>1650540667.47911</v>
      </c>
      <c r="AS22" s="4">
        <v>1687085028.0930901</v>
      </c>
      <c r="AT22" s="4">
        <v>1691004321.3876901</v>
      </c>
      <c r="AU22" s="4">
        <v>1717869693.4382601</v>
      </c>
      <c r="AV22" s="4">
        <v>1755434878.9301</v>
      </c>
      <c r="AW22" s="4">
        <v>1786037854.10128</v>
      </c>
      <c r="AX22" s="4">
        <v>1817839137.4911399</v>
      </c>
      <c r="AY22" s="4">
        <v>1849174995.91184</v>
      </c>
      <c r="AZ22" s="4">
        <v>1852069352.65153</v>
      </c>
      <c r="BA22" s="4">
        <v>1852069352.65153</v>
      </c>
    </row>
    <row r="23" spans="1:53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</row>
    <row r="24" spans="1:53" x14ac:dyDescent="0.2">
      <c r="A24" s="5" t="s">
        <v>211</v>
      </c>
      <c r="B24" s="6">
        <v>20853785927.049099</v>
      </c>
      <c r="C24" s="6">
        <v>20993511658.7607</v>
      </c>
      <c r="D24" s="6">
        <v>21133878981.622601</v>
      </c>
      <c r="E24" s="6">
        <v>21273993413.183201</v>
      </c>
      <c r="F24" s="6">
        <v>21413170499.973598</v>
      </c>
      <c r="G24" s="6">
        <v>21550432812.664398</v>
      </c>
      <c r="H24" s="6">
        <v>21687722773.214401</v>
      </c>
      <c r="I24" s="6">
        <v>21827583023.352501</v>
      </c>
      <c r="J24" s="6">
        <v>21968678911.870201</v>
      </c>
      <c r="K24" s="6">
        <v>22109231231.865299</v>
      </c>
      <c r="L24" s="6">
        <v>22247225827.652302</v>
      </c>
      <c r="M24" s="6">
        <v>22385941396.161999</v>
      </c>
      <c r="N24" s="6">
        <v>22385941396.161999</v>
      </c>
      <c r="O24" s="6">
        <v>22525755831.3694</v>
      </c>
      <c r="P24" s="6">
        <v>22668067531.076</v>
      </c>
      <c r="Q24" s="6">
        <v>22811621850.172501</v>
      </c>
      <c r="R24" s="6">
        <v>22955873009.364601</v>
      </c>
      <c r="S24" s="6">
        <v>23099928295.941502</v>
      </c>
      <c r="T24" s="6">
        <v>23245714937.964298</v>
      </c>
      <c r="U24" s="6">
        <v>23392428451.318901</v>
      </c>
      <c r="V24" s="6">
        <v>23541406738.0182</v>
      </c>
      <c r="W24" s="6">
        <v>23690114779.9342</v>
      </c>
      <c r="X24" s="6">
        <v>23840073307.938702</v>
      </c>
      <c r="Y24" s="6">
        <v>23992527411.643101</v>
      </c>
      <c r="Z24" s="6">
        <v>24147094144.463501</v>
      </c>
      <c r="AA24" s="6">
        <v>24147094144.463501</v>
      </c>
      <c r="AB24" s="6">
        <v>24300539947.612598</v>
      </c>
      <c r="AC24" s="6">
        <v>24452996746.396099</v>
      </c>
      <c r="AD24" s="6">
        <v>24604226525.454201</v>
      </c>
      <c r="AE24" s="6">
        <v>24753184935.986698</v>
      </c>
      <c r="AF24" s="6">
        <v>24900484494.492901</v>
      </c>
      <c r="AG24" s="6">
        <v>25045941283.987202</v>
      </c>
      <c r="AH24" s="6">
        <v>25188905235.6964</v>
      </c>
      <c r="AI24" s="6">
        <v>25332213036.569901</v>
      </c>
      <c r="AJ24" s="6">
        <v>25473625103.16</v>
      </c>
      <c r="AK24" s="6">
        <v>25614296719.909801</v>
      </c>
      <c r="AL24" s="6">
        <v>25753470528.16</v>
      </c>
      <c r="AM24" s="6">
        <v>25890781298.872101</v>
      </c>
      <c r="AN24" s="6">
        <v>25890781298.872101</v>
      </c>
      <c r="AO24" s="6">
        <v>26024463680.325802</v>
      </c>
      <c r="AP24" s="6">
        <v>26157619098.9855</v>
      </c>
      <c r="AQ24" s="6">
        <v>26291539717.374401</v>
      </c>
      <c r="AR24" s="6">
        <v>26424151454.065601</v>
      </c>
      <c r="AS24" s="6">
        <v>26556306255.848801</v>
      </c>
      <c r="AT24" s="6">
        <v>26687805100.824501</v>
      </c>
      <c r="AU24" s="6">
        <v>26818475360.101299</v>
      </c>
      <c r="AV24" s="6">
        <v>26950528763.6059</v>
      </c>
      <c r="AW24" s="6">
        <v>27079921862.516899</v>
      </c>
      <c r="AX24" s="6">
        <v>27209152127.9189</v>
      </c>
      <c r="AY24" s="6">
        <v>27338173288.082199</v>
      </c>
      <c r="AZ24" s="6">
        <v>27466492171.836201</v>
      </c>
      <c r="BA24" s="6">
        <v>27466492171.836201</v>
      </c>
    </row>
    <row r="25" spans="1:53" x14ac:dyDescent="0.2">
      <c r="A25" s="5" t="s">
        <v>212</v>
      </c>
      <c r="B25" s="4">
        <v>1879626776.13412</v>
      </c>
      <c r="C25" s="4">
        <v>1803464619.5441</v>
      </c>
      <c r="D25" s="4">
        <v>1734438109.9902899</v>
      </c>
      <c r="E25" s="4">
        <v>1659216000.0076699</v>
      </c>
      <c r="F25" s="4">
        <v>1586627946.06706</v>
      </c>
      <c r="G25" s="4">
        <v>1522706947.8728199</v>
      </c>
      <c r="H25" s="4">
        <v>1448519544.36006</v>
      </c>
      <c r="I25" s="4">
        <v>1372783071.9607301</v>
      </c>
      <c r="J25" s="4">
        <v>1301754756.7409799</v>
      </c>
      <c r="K25" s="4">
        <v>1223396368.86621</v>
      </c>
      <c r="L25" s="4">
        <v>1173765533.2806499</v>
      </c>
      <c r="M25" s="4">
        <v>1127534631.8243301</v>
      </c>
      <c r="N25" s="4">
        <v>1127534631.8243301</v>
      </c>
      <c r="O25" s="4">
        <v>1071866966.70818</v>
      </c>
      <c r="P25" s="4">
        <v>1011220367.98189</v>
      </c>
      <c r="Q25" s="4">
        <v>969395955.24010801</v>
      </c>
      <c r="R25" s="4">
        <v>929033562.32983804</v>
      </c>
      <c r="S25" s="4">
        <v>896944090.04830098</v>
      </c>
      <c r="T25" s="4">
        <v>869473852.75565696</v>
      </c>
      <c r="U25" s="4">
        <v>835463955.31476903</v>
      </c>
      <c r="V25" s="4">
        <v>804965451.08748698</v>
      </c>
      <c r="W25" s="4">
        <v>778906546.17593205</v>
      </c>
      <c r="X25" s="4">
        <v>755052174.32368505</v>
      </c>
      <c r="Y25" s="4">
        <v>763071572.62664294</v>
      </c>
      <c r="Z25" s="4">
        <v>770312061.47491896</v>
      </c>
      <c r="AA25" s="4">
        <v>770312061.47491896</v>
      </c>
      <c r="AB25" s="4">
        <v>772779558.93131006</v>
      </c>
      <c r="AC25" s="4">
        <v>766866241.55392802</v>
      </c>
      <c r="AD25" s="4">
        <v>770143367.76451099</v>
      </c>
      <c r="AE25" s="4">
        <v>768599041.15968895</v>
      </c>
      <c r="AF25" s="4">
        <v>769925226.40709198</v>
      </c>
      <c r="AG25" s="4">
        <v>771105233.56542802</v>
      </c>
      <c r="AH25" s="4">
        <v>766384080.49024498</v>
      </c>
      <c r="AI25" s="4">
        <v>758854424.31033003</v>
      </c>
      <c r="AJ25" s="4">
        <v>748341489.84607899</v>
      </c>
      <c r="AK25" s="4">
        <v>737564247.17950702</v>
      </c>
      <c r="AL25" s="4">
        <v>753841464.29637504</v>
      </c>
      <c r="AM25" s="4">
        <v>762323118.493662</v>
      </c>
      <c r="AN25" s="4">
        <v>762323118.493662</v>
      </c>
      <c r="AO25" s="4">
        <v>767869257.73367298</v>
      </c>
      <c r="AP25" s="4">
        <v>762134574.08704603</v>
      </c>
      <c r="AQ25" s="4">
        <v>765179876.90168905</v>
      </c>
      <c r="AR25" s="4">
        <v>766329747.80892599</v>
      </c>
      <c r="AS25" s="4">
        <v>770710613.84803605</v>
      </c>
      <c r="AT25" s="4">
        <v>774354217.22658706</v>
      </c>
      <c r="AU25" s="4">
        <v>771328986.366346</v>
      </c>
      <c r="AV25" s="4">
        <v>765128233.82468104</v>
      </c>
      <c r="AW25" s="4">
        <v>755430368.02163994</v>
      </c>
      <c r="AX25" s="4">
        <v>745401180.95439506</v>
      </c>
      <c r="AY25" s="4">
        <v>762699974.040115</v>
      </c>
      <c r="AZ25" s="4">
        <v>770970896.19069302</v>
      </c>
      <c r="BA25" s="4">
        <v>770970896.19069302</v>
      </c>
    </row>
    <row r="26" spans="1:53" x14ac:dyDescent="0.2">
      <c r="A26" s="5" t="s">
        <v>213</v>
      </c>
      <c r="B26" s="9">
        <v>22733412703.183201</v>
      </c>
      <c r="C26" s="9">
        <v>22796976278.304798</v>
      </c>
      <c r="D26" s="9">
        <v>22868317091.6129</v>
      </c>
      <c r="E26" s="9">
        <v>22933209413.190899</v>
      </c>
      <c r="F26" s="9">
        <v>22999798446.0406</v>
      </c>
      <c r="G26" s="9">
        <v>23073139760.5373</v>
      </c>
      <c r="H26" s="9">
        <v>23136242317.574501</v>
      </c>
      <c r="I26" s="9">
        <v>23200366095.313202</v>
      </c>
      <c r="J26" s="9">
        <v>23270433668.611198</v>
      </c>
      <c r="K26" s="9">
        <v>23332627600.731499</v>
      </c>
      <c r="L26" s="9">
        <v>23420991360.932899</v>
      </c>
      <c r="M26" s="9">
        <v>23513476027.986301</v>
      </c>
      <c r="N26" s="9">
        <v>23513476027.986301</v>
      </c>
      <c r="O26" s="9">
        <v>23597622798.077599</v>
      </c>
      <c r="P26" s="9">
        <v>23679287899.057899</v>
      </c>
      <c r="Q26" s="9">
        <v>23781017805.412601</v>
      </c>
      <c r="R26" s="9">
        <v>23884906571.6945</v>
      </c>
      <c r="S26" s="9">
        <v>23996872385.989799</v>
      </c>
      <c r="T26" s="9">
        <v>24115188790.719898</v>
      </c>
      <c r="U26" s="9">
        <v>24227892406.633701</v>
      </c>
      <c r="V26" s="9">
        <v>24346372189.105701</v>
      </c>
      <c r="W26" s="9">
        <v>24469021326.1101</v>
      </c>
      <c r="X26" s="9">
        <v>24595125482.262402</v>
      </c>
      <c r="Y26" s="9">
        <v>24755598984.269798</v>
      </c>
      <c r="Z26" s="9">
        <v>24917406205.938499</v>
      </c>
      <c r="AA26" s="9">
        <v>24917406205.938499</v>
      </c>
      <c r="AB26" s="9">
        <v>25073319506.5439</v>
      </c>
      <c r="AC26" s="9">
        <v>25219862987.950001</v>
      </c>
      <c r="AD26" s="9">
        <v>25374369893.2187</v>
      </c>
      <c r="AE26" s="9">
        <v>25521783977.1464</v>
      </c>
      <c r="AF26" s="9">
        <v>25670409720.900002</v>
      </c>
      <c r="AG26" s="9">
        <v>25817046517.552601</v>
      </c>
      <c r="AH26" s="9">
        <v>25955289316.186699</v>
      </c>
      <c r="AI26" s="9">
        <v>26091067460.880199</v>
      </c>
      <c r="AJ26" s="9">
        <v>26221966593.0061</v>
      </c>
      <c r="AK26" s="9">
        <v>26351860967.089401</v>
      </c>
      <c r="AL26" s="9">
        <v>26507311992.456402</v>
      </c>
      <c r="AM26" s="9">
        <v>26653104417.365799</v>
      </c>
      <c r="AN26" s="9">
        <v>26653104417.365799</v>
      </c>
      <c r="AO26" s="9">
        <v>26792332938.059502</v>
      </c>
      <c r="AP26" s="9">
        <v>26919753673.072498</v>
      </c>
      <c r="AQ26" s="9">
        <v>27056719594.2761</v>
      </c>
      <c r="AR26" s="9">
        <v>27190481201.8745</v>
      </c>
      <c r="AS26" s="9">
        <v>27327016869.6968</v>
      </c>
      <c r="AT26" s="9">
        <v>27462159318.051102</v>
      </c>
      <c r="AU26" s="9">
        <v>27589804346.467701</v>
      </c>
      <c r="AV26" s="9">
        <v>27715656997.4305</v>
      </c>
      <c r="AW26" s="9">
        <v>27835352230.538502</v>
      </c>
      <c r="AX26" s="9">
        <v>27954553308.873299</v>
      </c>
      <c r="AY26" s="9">
        <v>28100873262.122299</v>
      </c>
      <c r="AZ26" s="9">
        <v>28237463068.026798</v>
      </c>
      <c r="BA26" s="9">
        <v>28237463068.026798</v>
      </c>
    </row>
    <row r="27" spans="1:53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</row>
    <row r="28" spans="1:53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</row>
    <row r="29" spans="1:53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</row>
    <row r="30" spans="1:53" x14ac:dyDescent="0.2">
      <c r="A30" s="3" t="s">
        <v>217</v>
      </c>
      <c r="B30" s="4">
        <v>22733412690.243198</v>
      </c>
      <c r="C30" s="4">
        <v>22796976265.364799</v>
      </c>
      <c r="D30" s="4">
        <v>22868317078.672901</v>
      </c>
      <c r="E30" s="4">
        <v>22933209400.2509</v>
      </c>
      <c r="F30" s="4">
        <v>22999798433.100601</v>
      </c>
      <c r="G30" s="4">
        <v>23073139747.597301</v>
      </c>
      <c r="H30" s="4">
        <v>23136242304.634499</v>
      </c>
      <c r="I30" s="4">
        <v>23200366082.373199</v>
      </c>
      <c r="J30" s="4">
        <v>23270433655.6712</v>
      </c>
      <c r="K30" s="4">
        <v>23332627587.7915</v>
      </c>
      <c r="L30" s="4">
        <v>23420991347.992901</v>
      </c>
      <c r="M30" s="4">
        <v>23513476015.046299</v>
      </c>
      <c r="N30" s="4">
        <v>23513476015.046299</v>
      </c>
      <c r="O30" s="4">
        <v>23597622785.1376</v>
      </c>
      <c r="P30" s="4">
        <v>23679287886.117901</v>
      </c>
      <c r="Q30" s="4">
        <v>23781017792.472599</v>
      </c>
      <c r="R30" s="4">
        <v>23884906558.754501</v>
      </c>
      <c r="S30" s="4">
        <v>23996872373.049801</v>
      </c>
      <c r="T30" s="4">
        <v>24115188777.7799</v>
      </c>
      <c r="U30" s="4">
        <v>24227892393.693699</v>
      </c>
      <c r="V30" s="4">
        <v>24346372176.165699</v>
      </c>
      <c r="W30" s="4">
        <v>24469021313.170101</v>
      </c>
      <c r="X30" s="4">
        <v>24595125469.322399</v>
      </c>
      <c r="Y30" s="4">
        <v>24755598971.3298</v>
      </c>
      <c r="Z30" s="4">
        <v>24917406192.998402</v>
      </c>
      <c r="AA30" s="4">
        <v>24917406192.998402</v>
      </c>
      <c r="AB30" s="4">
        <v>25073319493.603802</v>
      </c>
      <c r="AC30" s="4">
        <v>25219862975.009998</v>
      </c>
      <c r="AD30" s="4">
        <v>25374369880.278702</v>
      </c>
      <c r="AE30" s="4">
        <v>25521783964.206402</v>
      </c>
      <c r="AF30" s="4">
        <v>25670409707.9599</v>
      </c>
      <c r="AG30" s="4">
        <v>25817046504.612598</v>
      </c>
      <c r="AH30" s="4">
        <v>25955289303.2467</v>
      </c>
      <c r="AI30" s="4">
        <v>26091067447.940201</v>
      </c>
      <c r="AJ30" s="4">
        <v>26221966580.066002</v>
      </c>
      <c r="AK30" s="4">
        <v>26351860954.1493</v>
      </c>
      <c r="AL30" s="4">
        <v>26507311979.516399</v>
      </c>
      <c r="AM30" s="4">
        <v>26653104404.4258</v>
      </c>
      <c r="AN30" s="4">
        <v>26653104404.4258</v>
      </c>
      <c r="AO30" s="4">
        <v>26792332925.119499</v>
      </c>
      <c r="AP30" s="4">
        <v>26919753660.1325</v>
      </c>
      <c r="AQ30" s="4">
        <v>27056719581.336102</v>
      </c>
      <c r="AR30" s="4">
        <v>27190481188.934502</v>
      </c>
      <c r="AS30" s="4">
        <v>27327016856.756802</v>
      </c>
      <c r="AT30" s="4">
        <v>27462159305.111099</v>
      </c>
      <c r="AU30" s="4">
        <v>27589804333.527699</v>
      </c>
      <c r="AV30" s="4">
        <v>27715656984.490501</v>
      </c>
      <c r="AW30" s="4">
        <v>27835352217.598499</v>
      </c>
      <c r="AX30" s="4">
        <v>27954553295.933201</v>
      </c>
      <c r="AY30" s="4">
        <v>28100873249.182301</v>
      </c>
      <c r="AZ30" s="4">
        <v>28237463055.0868</v>
      </c>
      <c r="BA30" s="4">
        <v>28237463055.0868</v>
      </c>
    </row>
    <row r="31" spans="1:53" x14ac:dyDescent="0.2">
      <c r="A31" s="3" t="s">
        <v>218</v>
      </c>
      <c r="B31" s="4">
        <v>12.940026819705899</v>
      </c>
      <c r="C31" s="4">
        <v>12.940015643835</v>
      </c>
      <c r="D31" s="4">
        <v>12.9400044679641</v>
      </c>
      <c r="E31" s="4">
        <v>12.939993292093201</v>
      </c>
      <c r="F31" s="4">
        <v>12.9400044679641</v>
      </c>
      <c r="G31" s="4">
        <v>12.940000742673799</v>
      </c>
      <c r="H31" s="4">
        <v>12.9400119185447</v>
      </c>
      <c r="I31" s="4">
        <v>12.9399895668029</v>
      </c>
      <c r="J31" s="4">
        <v>12.9400081932544</v>
      </c>
      <c r="K31" s="4">
        <v>12.940015643835</v>
      </c>
      <c r="L31" s="4">
        <v>12.9400081932544</v>
      </c>
      <c r="M31" s="4">
        <v>12.9400044679641</v>
      </c>
      <c r="N31" s="4">
        <v>12.9400044679641</v>
      </c>
      <c r="O31" s="4">
        <v>12.9400193691253</v>
      </c>
      <c r="P31" s="4">
        <v>12.9400081932544</v>
      </c>
      <c r="Q31" s="4">
        <v>12.940000742673799</v>
      </c>
      <c r="R31" s="4">
        <v>12.9400119185447</v>
      </c>
      <c r="S31" s="4">
        <v>12.940000742673799</v>
      </c>
      <c r="T31" s="4">
        <v>12.9400044679641</v>
      </c>
      <c r="U31" s="4">
        <v>12.9400081932544</v>
      </c>
      <c r="V31" s="4">
        <v>12.9400193691253</v>
      </c>
      <c r="W31" s="4">
        <v>12.9400081932544</v>
      </c>
      <c r="X31" s="4">
        <v>12.940015643835</v>
      </c>
      <c r="Y31" s="4">
        <v>12.9400044679641</v>
      </c>
      <c r="Z31" s="4">
        <v>12.9400193691253</v>
      </c>
      <c r="AA31" s="4">
        <v>12.9400193691253</v>
      </c>
      <c r="AB31" s="4">
        <v>12.940015643835</v>
      </c>
      <c r="AC31" s="4">
        <v>12.9400081932544</v>
      </c>
      <c r="AD31" s="4">
        <v>12.940000742673799</v>
      </c>
      <c r="AE31" s="4">
        <v>12.9400119185447</v>
      </c>
      <c r="AF31" s="4">
        <v>12.940023094415601</v>
      </c>
      <c r="AG31" s="4">
        <v>12.9400193691253</v>
      </c>
      <c r="AH31" s="4">
        <v>12.9400119185447</v>
      </c>
      <c r="AI31" s="4">
        <v>12.9400044679641</v>
      </c>
      <c r="AJ31" s="4">
        <v>12.940015643835</v>
      </c>
      <c r="AK31" s="4">
        <v>12.9400119185447</v>
      </c>
      <c r="AL31" s="4">
        <v>12.940000742673799</v>
      </c>
      <c r="AM31" s="4">
        <v>12.9400044679641</v>
      </c>
      <c r="AN31" s="4">
        <v>12.9400044679641</v>
      </c>
      <c r="AO31" s="4">
        <v>12.9400044679641</v>
      </c>
      <c r="AP31" s="4">
        <v>12.9400193691253</v>
      </c>
      <c r="AQ31" s="4">
        <v>12.940023094415601</v>
      </c>
      <c r="AR31" s="4">
        <v>12.939997017383501</v>
      </c>
      <c r="AS31" s="4">
        <v>12.9400081932544</v>
      </c>
      <c r="AT31" s="4">
        <v>12.9400119185447</v>
      </c>
      <c r="AU31" s="4">
        <v>12.9400081932544</v>
      </c>
      <c r="AV31" s="4">
        <v>12.9400119185447</v>
      </c>
      <c r="AW31" s="4">
        <v>12.940015643835</v>
      </c>
      <c r="AX31" s="4">
        <v>12.9400193691253</v>
      </c>
      <c r="AY31" s="4">
        <v>12.939993292093201</v>
      </c>
      <c r="AZ31" s="4">
        <v>12.9400193691253</v>
      </c>
      <c r="BA31" s="4">
        <v>12.9400193691253</v>
      </c>
    </row>
    <row r="32" spans="1:53" x14ac:dyDescent="0.2">
      <c r="A32" s="5" t="s">
        <v>219</v>
      </c>
    </row>
    <row r="33" spans="1:1" x14ac:dyDescent="0.2">
      <c r="A33" s="5" t="s">
        <v>220</v>
      </c>
    </row>
    <row r="34" spans="1:1" x14ac:dyDescent="0.2">
      <c r="A34" s="5" t="s">
        <v>221</v>
      </c>
    </row>
    <row r="35" spans="1:1" x14ac:dyDescent="0.2">
      <c r="A35" s="5" t="s">
        <v>222</v>
      </c>
    </row>
    <row r="36" spans="1:1" x14ac:dyDescent="0.2">
      <c r="A36" s="5" t="s">
        <v>223</v>
      </c>
    </row>
    <row r="37" spans="1:1" x14ac:dyDescent="0.2">
      <c r="A37" s="5" t="s">
        <v>224</v>
      </c>
    </row>
    <row r="38" spans="1:1" x14ac:dyDescent="0.2">
      <c r="A38" s="5" t="s">
        <v>225</v>
      </c>
    </row>
    <row r="39" spans="1:1" x14ac:dyDescent="0.2">
      <c r="A39" s="5" t="s">
        <v>226</v>
      </c>
    </row>
    <row r="40" spans="1:1" x14ac:dyDescent="0.2">
      <c r="A40" s="5" t="s">
        <v>227</v>
      </c>
    </row>
    <row r="41" spans="1:1" x14ac:dyDescent="0.2">
      <c r="A41" s="5" t="s">
        <v>228</v>
      </c>
    </row>
    <row r="42" spans="1:1" x14ac:dyDescent="0.2">
      <c r="A42" s="5" t="s">
        <v>229</v>
      </c>
    </row>
    <row r="43" spans="1:1" x14ac:dyDescent="0.2">
      <c r="A43" s="3" t="s">
        <v>230</v>
      </c>
    </row>
    <row r="44" spans="1:1" x14ac:dyDescent="0.2">
      <c r="A44" s="5" t="s">
        <v>231</v>
      </c>
    </row>
    <row r="45" spans="1:1" x14ac:dyDescent="0.2">
      <c r="A45" s="5" t="s">
        <v>232</v>
      </c>
    </row>
    <row r="46" spans="1:1" x14ac:dyDescent="0.2">
      <c r="A46" s="3" t="s">
        <v>233</v>
      </c>
    </row>
    <row r="47" spans="1:1" x14ac:dyDescent="0.2">
      <c r="A47" s="5" t="s">
        <v>234</v>
      </c>
    </row>
    <row r="48" spans="1:1" x14ac:dyDescent="0.2">
      <c r="A48" s="5" t="s">
        <v>235</v>
      </c>
    </row>
    <row r="49" spans="1:53" x14ac:dyDescent="0.2">
      <c r="A49" s="5" t="s">
        <v>236</v>
      </c>
      <c r="B49" s="4">
        <v>7074051858.6385803</v>
      </c>
      <c r="C49" s="4">
        <v>7104658409.07269</v>
      </c>
      <c r="D49" s="4">
        <v>7126714551.5122204</v>
      </c>
      <c r="E49" s="4">
        <v>7069015490.2669697</v>
      </c>
      <c r="F49" s="4">
        <v>7013595841.48279</v>
      </c>
      <c r="G49" s="4">
        <v>6958609519.2248898</v>
      </c>
      <c r="H49" s="4">
        <v>6903179546.3297701</v>
      </c>
      <c r="I49" s="4">
        <v>6842932518.88622</v>
      </c>
      <c r="J49" s="4">
        <v>6788556486.7778597</v>
      </c>
      <c r="K49" s="4">
        <v>6732559991.8590097</v>
      </c>
      <c r="L49" s="4">
        <v>6676321700.4823999</v>
      </c>
      <c r="M49" s="4">
        <v>6619535621.5636902</v>
      </c>
      <c r="N49" s="4">
        <v>6619535621.5636902</v>
      </c>
      <c r="O49" s="4">
        <v>6487150924.6471996</v>
      </c>
      <c r="P49" s="4">
        <v>6378138408.2344198</v>
      </c>
      <c r="Q49" s="4">
        <v>6273272278.6229496</v>
      </c>
      <c r="R49" s="4">
        <v>6200825846.45226</v>
      </c>
      <c r="S49" s="4">
        <v>6115447265.0727501</v>
      </c>
      <c r="T49" s="4">
        <v>6023990965.3696003</v>
      </c>
      <c r="U49" s="4">
        <v>5929332640.1468801</v>
      </c>
      <c r="V49" s="4">
        <v>5811387492.7351999</v>
      </c>
      <c r="W49" s="4">
        <v>5724058249.28162</v>
      </c>
      <c r="X49" s="4">
        <v>5644710450.6888905</v>
      </c>
      <c r="Y49" s="4">
        <v>5582495751.78825</v>
      </c>
      <c r="Z49" s="4">
        <v>5515451240.0421104</v>
      </c>
      <c r="AA49" s="4">
        <v>5515451240.0421104</v>
      </c>
      <c r="AB49" s="4">
        <v>5509255179.5913801</v>
      </c>
      <c r="AC49" s="4">
        <v>5506087496.9991398</v>
      </c>
      <c r="AD49" s="4">
        <v>5500737045.8978004</v>
      </c>
      <c r="AE49" s="4">
        <v>5494997938.8580303</v>
      </c>
      <c r="AF49" s="4">
        <v>5488935451.73771</v>
      </c>
      <c r="AG49" s="4">
        <v>5485116283.8474703</v>
      </c>
      <c r="AH49" s="4">
        <v>5480987206.92519</v>
      </c>
      <c r="AI49" s="4">
        <v>5475474534.9921598</v>
      </c>
      <c r="AJ49" s="4">
        <v>5471726379.5880699</v>
      </c>
      <c r="AK49" s="4">
        <v>5469354326.8414602</v>
      </c>
      <c r="AL49" s="4">
        <v>5465533501.58813</v>
      </c>
      <c r="AM49" s="4">
        <v>5462472456.17062</v>
      </c>
      <c r="AN49" s="4">
        <v>5462472456.17062</v>
      </c>
      <c r="AO49" s="4">
        <v>5458818191.7580795</v>
      </c>
      <c r="AP49" s="4">
        <v>5455963319.1949797</v>
      </c>
      <c r="AQ49" s="4">
        <v>5452075553.7939301</v>
      </c>
      <c r="AR49" s="4">
        <v>5448001297.2732201</v>
      </c>
      <c r="AS49" s="4">
        <v>5444971954.9576998</v>
      </c>
      <c r="AT49" s="4">
        <v>5443296218.8132</v>
      </c>
      <c r="AU49" s="4">
        <v>5441892383.9136</v>
      </c>
      <c r="AV49" s="4">
        <v>5439950557.8654804</v>
      </c>
      <c r="AW49" s="4">
        <v>5439298598.53901</v>
      </c>
      <c r="AX49" s="4">
        <v>5438677901.8322496</v>
      </c>
      <c r="AY49" s="4">
        <v>5438498692.1229696</v>
      </c>
      <c r="AZ49" s="4">
        <v>5438631818.9527397</v>
      </c>
      <c r="BA49" s="4">
        <v>5438631818.9527397</v>
      </c>
    </row>
    <row r="50" spans="1:53" x14ac:dyDescent="0.2">
      <c r="A50" s="5" t="s">
        <v>237</v>
      </c>
      <c r="B50" s="4">
        <v>309593701.64934999</v>
      </c>
      <c r="C50" s="4">
        <v>310358890.80796701</v>
      </c>
      <c r="D50" s="4">
        <v>311024576.49822402</v>
      </c>
      <c r="E50" s="4">
        <v>311765514.70119101</v>
      </c>
      <c r="F50" s="4">
        <v>312565202.475007</v>
      </c>
      <c r="G50" s="4">
        <v>314538906.662516</v>
      </c>
      <c r="H50" s="4">
        <v>316498688.04081899</v>
      </c>
      <c r="I50" s="4">
        <v>318519768.89686102</v>
      </c>
      <c r="J50" s="4">
        <v>320422311.16832602</v>
      </c>
      <c r="K50" s="4">
        <v>322183791.555852</v>
      </c>
      <c r="L50" s="4">
        <v>323658983.822685</v>
      </c>
      <c r="M50" s="4">
        <v>325263855.31766897</v>
      </c>
      <c r="N50" s="4">
        <v>325263855.31766897</v>
      </c>
      <c r="O50" s="4">
        <v>327025506.16012198</v>
      </c>
      <c r="P50" s="4">
        <v>328609041.91758198</v>
      </c>
      <c r="Q50" s="4">
        <v>329922505.12383902</v>
      </c>
      <c r="R50" s="4">
        <v>331367943.52335298</v>
      </c>
      <c r="S50" s="4">
        <v>332980015.23118699</v>
      </c>
      <c r="T50" s="4">
        <v>334371699.70827901</v>
      </c>
      <c r="U50" s="4">
        <v>335763070.35240501</v>
      </c>
      <c r="V50" s="4">
        <v>337195149.46767801</v>
      </c>
      <c r="W50" s="4">
        <v>338555286.69342297</v>
      </c>
      <c r="X50" s="4">
        <v>339808098.95440298</v>
      </c>
      <c r="Y50" s="4">
        <v>341055184.57315201</v>
      </c>
      <c r="Z50" s="4">
        <v>342434449.89851397</v>
      </c>
      <c r="AA50" s="4">
        <v>342434449.89851397</v>
      </c>
      <c r="AB50" s="4">
        <v>344159961.68234497</v>
      </c>
      <c r="AC50" s="4">
        <v>345689638.89930803</v>
      </c>
      <c r="AD50" s="4">
        <v>347006772.10501599</v>
      </c>
      <c r="AE50" s="4">
        <v>348391671.59582502</v>
      </c>
      <c r="AF50" s="4">
        <v>349913122.001369</v>
      </c>
      <c r="AG50" s="4">
        <v>352285655.28001899</v>
      </c>
      <c r="AH50" s="4">
        <v>354644655.10958898</v>
      </c>
      <c r="AI50" s="4">
        <v>357096504.20788199</v>
      </c>
      <c r="AJ50" s="4">
        <v>359432493.80875999</v>
      </c>
      <c r="AK50" s="4">
        <v>361639618.98762399</v>
      </c>
      <c r="AL50" s="4">
        <v>363584879.24430501</v>
      </c>
      <c r="AM50" s="4">
        <v>365705135.97503299</v>
      </c>
      <c r="AN50" s="4">
        <v>365705135.97503299</v>
      </c>
      <c r="AO50" s="4">
        <v>368355005.40014201</v>
      </c>
      <c r="AP50" s="4">
        <v>370738361.51439297</v>
      </c>
      <c r="AQ50" s="4">
        <v>372764551.86740899</v>
      </c>
      <c r="AR50" s="4">
        <v>374938955.345752</v>
      </c>
      <c r="AS50" s="4">
        <v>377331889.351538</v>
      </c>
      <c r="AT50" s="4">
        <v>377763451.580015</v>
      </c>
      <c r="AU50" s="4">
        <v>378194699.66638702</v>
      </c>
      <c r="AV50" s="4">
        <v>378636834.36051601</v>
      </c>
      <c r="AW50" s="4">
        <v>379068392.99730903</v>
      </c>
      <c r="AX50" s="4">
        <v>379509646.07712901</v>
      </c>
      <c r="AY50" s="4">
        <v>379945860.32683402</v>
      </c>
      <c r="AZ50" s="4">
        <v>380383919.72162497</v>
      </c>
      <c r="BA50" s="4">
        <v>380383919.72162497</v>
      </c>
    </row>
    <row r="51" spans="1:53" x14ac:dyDescent="0.2">
      <c r="A51" s="5" t="s">
        <v>238</v>
      </c>
    </row>
    <row r="52" spans="1:53" x14ac:dyDescent="0.2">
      <c r="A52" s="5" t="s">
        <v>239</v>
      </c>
      <c r="B52" s="4">
        <v>7383645560.2879295</v>
      </c>
      <c r="C52" s="4">
        <v>7415017299.8806496</v>
      </c>
      <c r="D52" s="4">
        <v>7437739128.0104399</v>
      </c>
      <c r="E52" s="4">
        <v>7380781004.9681597</v>
      </c>
      <c r="F52" s="4">
        <v>7326161043.9577999</v>
      </c>
      <c r="G52" s="4">
        <v>7273148425.8873997</v>
      </c>
      <c r="H52" s="4">
        <v>7219678234.3705902</v>
      </c>
      <c r="I52" s="4">
        <v>7161452287.7830801</v>
      </c>
      <c r="J52" s="4">
        <v>7108978797.9461803</v>
      </c>
      <c r="K52" s="4">
        <v>7054743783.4148598</v>
      </c>
      <c r="L52" s="4">
        <v>6999980684.3050804</v>
      </c>
      <c r="M52" s="4">
        <v>6944799476.8813496</v>
      </c>
      <c r="N52" s="4">
        <v>6944799476.8813496</v>
      </c>
      <c r="O52" s="4">
        <v>6814176430.8073196</v>
      </c>
      <c r="P52" s="4">
        <v>6706747450.1520004</v>
      </c>
      <c r="Q52" s="4">
        <v>6603194783.7467899</v>
      </c>
      <c r="R52" s="4">
        <v>6532193789.9756203</v>
      </c>
      <c r="S52" s="4">
        <v>6448427280.3039398</v>
      </c>
      <c r="T52" s="4">
        <v>6358362665.0778799</v>
      </c>
      <c r="U52" s="4">
        <v>6265095710.49928</v>
      </c>
      <c r="V52" s="4">
        <v>6148582642.2028799</v>
      </c>
      <c r="W52" s="4">
        <v>6062613535.97505</v>
      </c>
      <c r="X52" s="4">
        <v>5984518549.6432896</v>
      </c>
      <c r="Y52" s="4">
        <v>5923550936.3614101</v>
      </c>
      <c r="Z52" s="4">
        <v>5857885689.9406204</v>
      </c>
      <c r="AA52" s="4">
        <v>5857885689.9406204</v>
      </c>
      <c r="AB52" s="4">
        <v>5853415141.2737303</v>
      </c>
      <c r="AC52" s="4">
        <v>5851777135.8984499</v>
      </c>
      <c r="AD52" s="4">
        <v>5847743818.0028095</v>
      </c>
      <c r="AE52" s="4">
        <v>5843389610.4538498</v>
      </c>
      <c r="AF52" s="4">
        <v>5838848573.7390804</v>
      </c>
      <c r="AG52" s="4">
        <v>5837401939.12749</v>
      </c>
      <c r="AH52" s="4">
        <v>5835631862.0347795</v>
      </c>
      <c r="AI52" s="4">
        <v>5832571039.2000399</v>
      </c>
      <c r="AJ52" s="4">
        <v>5831158873.3968296</v>
      </c>
      <c r="AK52" s="4">
        <v>5830993945.8290796</v>
      </c>
      <c r="AL52" s="4">
        <v>5829118380.8324299</v>
      </c>
      <c r="AM52" s="4">
        <v>5828177592.1456604</v>
      </c>
      <c r="AN52" s="4">
        <v>5828177592.1456604</v>
      </c>
      <c r="AO52" s="4">
        <v>5827173197.1582203</v>
      </c>
      <c r="AP52" s="4">
        <v>5826701680.7093801</v>
      </c>
      <c r="AQ52" s="4">
        <v>5824840105.6613302</v>
      </c>
      <c r="AR52" s="4">
        <v>5822940252.6189699</v>
      </c>
      <c r="AS52" s="4">
        <v>5822303844.3092299</v>
      </c>
      <c r="AT52" s="4">
        <v>5821059670.3932104</v>
      </c>
      <c r="AU52" s="4">
        <v>5820087083.5799904</v>
      </c>
      <c r="AV52" s="4">
        <v>5818587392.2259998</v>
      </c>
      <c r="AW52" s="4">
        <v>5818366991.5363197</v>
      </c>
      <c r="AX52" s="4">
        <v>5818187547.90938</v>
      </c>
      <c r="AY52" s="4">
        <v>5818444552.4497995</v>
      </c>
      <c r="AZ52" s="4">
        <v>5819015738.6743698</v>
      </c>
      <c r="BA52" s="4">
        <v>5819015738.6743698</v>
      </c>
    </row>
    <row r="53" spans="1:53" x14ac:dyDescent="0.2">
      <c r="A53" s="5" t="s">
        <v>240</v>
      </c>
    </row>
    <row r="54" spans="1:53" x14ac:dyDescent="0.2">
      <c r="A54" s="5" t="s">
        <v>241</v>
      </c>
      <c r="B54" s="4">
        <v>3318080569.15728</v>
      </c>
      <c r="C54" s="4">
        <v>3300964324.5980301</v>
      </c>
      <c r="D54" s="4">
        <v>3277782757.5359602</v>
      </c>
      <c r="E54" s="4">
        <v>3252911056.0081</v>
      </c>
      <c r="F54" s="4">
        <v>3225905938.7732902</v>
      </c>
      <c r="G54" s="4">
        <v>3198671171.05655</v>
      </c>
      <c r="H54" s="4">
        <v>3170011167.5096002</v>
      </c>
      <c r="I54" s="4">
        <v>3133910403.13938</v>
      </c>
      <c r="J54" s="4">
        <v>3107319935.7069802</v>
      </c>
      <c r="K54" s="4">
        <v>3082588879.5026398</v>
      </c>
      <c r="L54" s="4">
        <v>3061305267.2540598</v>
      </c>
      <c r="M54" s="4">
        <v>3038666111.71451</v>
      </c>
      <c r="N54" s="4">
        <v>3038666111.71451</v>
      </c>
      <c r="O54" s="4">
        <v>2938738707.7486</v>
      </c>
      <c r="P54" s="4">
        <v>2870191425.3635101</v>
      </c>
      <c r="Q54" s="4">
        <v>2801349339.2708502</v>
      </c>
      <c r="R54" s="4">
        <v>2725171085.7607999</v>
      </c>
      <c r="S54" s="4">
        <v>2634566595.0427699</v>
      </c>
      <c r="T54" s="4">
        <v>2537665713.4103599</v>
      </c>
      <c r="U54" s="4">
        <v>2436298601.1188002</v>
      </c>
      <c r="V54" s="4">
        <v>2310994784.7147198</v>
      </c>
      <c r="W54" s="4">
        <v>2217498954.8027101</v>
      </c>
      <c r="X54" s="4">
        <v>2134530657.1585</v>
      </c>
      <c r="Y54" s="4">
        <v>2068928764.42048</v>
      </c>
      <c r="Z54" s="4">
        <v>1998111902.31392</v>
      </c>
      <c r="AA54" s="4">
        <v>1998111902.31392</v>
      </c>
      <c r="AB54" s="4">
        <v>1983291468.9995201</v>
      </c>
      <c r="AC54" s="4">
        <v>1974274297.20805</v>
      </c>
      <c r="AD54" s="4">
        <v>1963677943.5539</v>
      </c>
      <c r="AE54" s="4">
        <v>1952128031.00231</v>
      </c>
      <c r="AF54" s="4">
        <v>1938551716.44017</v>
      </c>
      <c r="AG54" s="4">
        <v>1925071224.93701</v>
      </c>
      <c r="AH54" s="4">
        <v>1910807328.2802401</v>
      </c>
      <c r="AI54" s="4">
        <v>1893043060.7576301</v>
      </c>
      <c r="AJ54" s="4">
        <v>1879762595.58304</v>
      </c>
      <c r="AK54" s="4">
        <v>1868723883.7987001</v>
      </c>
      <c r="AL54" s="4">
        <v>1859102556.2970901</v>
      </c>
      <c r="AM54" s="4">
        <v>1849239722.53233</v>
      </c>
      <c r="AN54" s="4">
        <v>1849239722.53233</v>
      </c>
      <c r="AO54" s="4">
        <v>1839373987.29667</v>
      </c>
      <c r="AP54" s="4">
        <v>1833042652.03721</v>
      </c>
      <c r="AQ54" s="4">
        <v>1825860863.0156</v>
      </c>
      <c r="AR54" s="4">
        <v>1818071504.8243001</v>
      </c>
      <c r="AS54" s="4">
        <v>1809270245.25406</v>
      </c>
      <c r="AT54" s="4">
        <v>1800083578.52946</v>
      </c>
      <c r="AU54" s="4">
        <v>1790532994.2860701</v>
      </c>
      <c r="AV54" s="4">
        <v>1778677489.38433</v>
      </c>
      <c r="AW54" s="4">
        <v>1770126704.1206501</v>
      </c>
      <c r="AX54" s="4">
        <v>1762745815.6121299</v>
      </c>
      <c r="AY54" s="4">
        <v>1756980680.3232901</v>
      </c>
      <c r="AZ54" s="4">
        <v>1750949217.3986499</v>
      </c>
      <c r="BA54" s="4">
        <v>1750949217.3986499</v>
      </c>
    </row>
    <row r="55" spans="1:53" x14ac:dyDescent="0.2">
      <c r="A55" s="5" t="s">
        <v>242</v>
      </c>
      <c r="B55" s="4">
        <v>1192455255.69116</v>
      </c>
      <c r="C55" s="4">
        <v>1239242624.98491</v>
      </c>
      <c r="D55" s="4">
        <v>1283971811.42803</v>
      </c>
      <c r="E55" s="4">
        <v>1244557195.06091</v>
      </c>
      <c r="F55" s="4">
        <v>1208572087.0270901</v>
      </c>
      <c r="G55" s="4">
        <v>1166788009.0439401</v>
      </c>
      <c r="H55" s="4">
        <v>1126598257.8538799</v>
      </c>
      <c r="I55" s="4">
        <v>1084642110.5850201</v>
      </c>
      <c r="J55" s="4">
        <v>1043967274.71626</v>
      </c>
      <c r="K55" s="4">
        <v>1001106613.36185</v>
      </c>
      <c r="L55" s="4">
        <v>955492035.385934</v>
      </c>
      <c r="M55" s="4">
        <v>907648615.27639198</v>
      </c>
      <c r="N55" s="4">
        <v>907648615.27639198</v>
      </c>
      <c r="O55" s="4">
        <v>874677459.46349704</v>
      </c>
      <c r="P55" s="4">
        <v>839205012.34192705</v>
      </c>
      <c r="Q55" s="4">
        <v>797550696.83470297</v>
      </c>
      <c r="R55" s="4">
        <v>796425798.58043206</v>
      </c>
      <c r="S55" s="4">
        <v>797996895.78910899</v>
      </c>
      <c r="T55" s="4">
        <v>803119821.03903997</v>
      </c>
      <c r="U55" s="4">
        <v>806480881.91322303</v>
      </c>
      <c r="V55" s="4">
        <v>811867005.95681703</v>
      </c>
      <c r="W55" s="4">
        <v>815461258.37742305</v>
      </c>
      <c r="X55" s="4">
        <v>817702902.65223706</v>
      </c>
      <c r="Y55" s="4">
        <v>822822556.46834695</v>
      </c>
      <c r="Z55" s="4">
        <v>829004927.29576898</v>
      </c>
      <c r="AA55" s="4">
        <v>829004927.29576898</v>
      </c>
      <c r="AB55" s="4">
        <v>831231763.17301404</v>
      </c>
      <c r="AC55" s="4">
        <v>833400740.90873897</v>
      </c>
      <c r="AD55" s="4">
        <v>835532202.62766099</v>
      </c>
      <c r="AE55" s="4">
        <v>837681733.61315203</v>
      </c>
      <c r="AF55" s="4">
        <v>839874729.87410998</v>
      </c>
      <c r="AG55" s="4">
        <v>842146085.844944</v>
      </c>
      <c r="AH55" s="4">
        <v>844427794.31769395</v>
      </c>
      <c r="AI55" s="4">
        <v>846756784.74700999</v>
      </c>
      <c r="AJ55" s="4">
        <v>849024793.84870505</v>
      </c>
      <c r="AK55" s="4">
        <v>851282713.12133801</v>
      </c>
      <c r="AL55" s="4">
        <v>853447328.62119496</v>
      </c>
      <c r="AM55" s="4">
        <v>855647843.25874496</v>
      </c>
      <c r="AN55" s="4">
        <v>855647843.25874496</v>
      </c>
      <c r="AO55" s="4">
        <v>862915801.67719996</v>
      </c>
      <c r="AP55" s="4">
        <v>865878278.02727997</v>
      </c>
      <c r="AQ55" s="4">
        <v>868854191.16522801</v>
      </c>
      <c r="AR55" s="4">
        <v>871875316.99904704</v>
      </c>
      <c r="AS55" s="4">
        <v>875053656.83683395</v>
      </c>
      <c r="AT55" s="4">
        <v>878320717.68685699</v>
      </c>
      <c r="AU55" s="4">
        <v>881632814.07662702</v>
      </c>
      <c r="AV55" s="4">
        <v>885124711.77927399</v>
      </c>
      <c r="AW55" s="4">
        <v>888395253.46647203</v>
      </c>
      <c r="AX55" s="4">
        <v>891557407.351789</v>
      </c>
      <c r="AY55" s="4">
        <v>894592813.33201098</v>
      </c>
      <c r="AZ55" s="4">
        <v>897676254.91407704</v>
      </c>
      <c r="BA55" s="4">
        <v>897676254.91407704</v>
      </c>
    </row>
    <row r="56" spans="1:53" x14ac:dyDescent="0.2">
      <c r="A56" s="5" t="s">
        <v>243</v>
      </c>
      <c r="B56" s="4">
        <v>846393667.46567202</v>
      </c>
      <c r="C56" s="4">
        <v>858559891.76712406</v>
      </c>
      <c r="D56" s="4">
        <v>889339255.37439406</v>
      </c>
      <c r="E56" s="4">
        <v>886423404.10108304</v>
      </c>
      <c r="F56" s="4">
        <v>879183925.20975494</v>
      </c>
      <c r="G56" s="4">
        <v>897559560.42620504</v>
      </c>
      <c r="H56" s="4">
        <v>901380386.73865199</v>
      </c>
      <c r="I56" s="4">
        <v>896593492.96161699</v>
      </c>
      <c r="J56" s="4">
        <v>913594961.21727598</v>
      </c>
      <c r="K56" s="4">
        <v>903457912.93213904</v>
      </c>
      <c r="L56" s="4">
        <v>904635437.22245395</v>
      </c>
      <c r="M56" s="4">
        <v>924523872.36330497</v>
      </c>
      <c r="N56" s="4">
        <v>924523872.36330497</v>
      </c>
      <c r="O56" s="4">
        <v>934838104.34645104</v>
      </c>
      <c r="P56" s="4">
        <v>966264381.732054</v>
      </c>
      <c r="Q56" s="4">
        <v>999955443.26321197</v>
      </c>
      <c r="R56" s="4">
        <v>1015150657.12281</v>
      </c>
      <c r="S56" s="4">
        <v>1025623230.72491</v>
      </c>
      <c r="T56" s="4">
        <v>1040245569.8734</v>
      </c>
      <c r="U56" s="4">
        <v>1040834627.676</v>
      </c>
      <c r="V56" s="4">
        <v>1024760452.38737</v>
      </c>
      <c r="W56" s="4">
        <v>1040886064.34829</v>
      </c>
      <c r="X56" s="4">
        <v>1055723291.41319</v>
      </c>
      <c r="Y56" s="4">
        <v>1078351766.30849</v>
      </c>
      <c r="Z56" s="4">
        <v>1106043924.9932599</v>
      </c>
      <c r="AA56" s="4">
        <v>1106043924.9932599</v>
      </c>
      <c r="AB56" s="4">
        <v>1113507119.01724</v>
      </c>
      <c r="AC56" s="4">
        <v>1118770395.4061601</v>
      </c>
      <c r="AD56" s="4">
        <v>1125706310.70579</v>
      </c>
      <c r="AE56" s="4">
        <v>1132415497.5864999</v>
      </c>
      <c r="AF56" s="4">
        <v>1139411013.5285001</v>
      </c>
      <c r="AG56" s="4">
        <v>1147394042.42623</v>
      </c>
      <c r="AH56" s="4">
        <v>1155315434.17697</v>
      </c>
      <c r="AI56" s="4">
        <v>1162641660.50667</v>
      </c>
      <c r="AJ56" s="4">
        <v>1168448601.78866</v>
      </c>
      <c r="AK56" s="4">
        <v>1172456436.3129201</v>
      </c>
      <c r="AL56" s="4">
        <v>1175078585.7199299</v>
      </c>
      <c r="AM56" s="4">
        <v>1181428312.53194</v>
      </c>
      <c r="AN56" s="4">
        <v>1181428312.53194</v>
      </c>
      <c r="AO56" s="4">
        <v>1182233822.45193</v>
      </c>
      <c r="AP56" s="4">
        <v>1182846886.4631801</v>
      </c>
      <c r="AQ56" s="4">
        <v>1181777937.5799401</v>
      </c>
      <c r="AR56" s="4">
        <v>1181629661.0604401</v>
      </c>
      <c r="AS56" s="4">
        <v>1185827380.89276</v>
      </c>
      <c r="AT56" s="4">
        <v>1190600341.3264101</v>
      </c>
      <c r="AU56" s="4">
        <v>1196687897.63083</v>
      </c>
      <c r="AV56" s="4">
        <v>1203004100.3091099</v>
      </c>
      <c r="AW56" s="4">
        <v>1208218387.4172499</v>
      </c>
      <c r="AX56" s="4">
        <v>1214004858.81339</v>
      </c>
      <c r="AY56" s="4">
        <v>1225035706.98719</v>
      </c>
      <c r="AZ56" s="4">
        <v>1230163136.29493</v>
      </c>
      <c r="BA56" s="4">
        <v>1230163136.29493</v>
      </c>
    </row>
    <row r="57" spans="1:53" x14ac:dyDescent="0.2">
      <c r="A57" s="5" t="s">
        <v>244</v>
      </c>
      <c r="B57" s="4">
        <v>537707365.03306305</v>
      </c>
      <c r="C57" s="4">
        <v>540811400.21445596</v>
      </c>
      <c r="D57" s="4">
        <v>543510487.09163499</v>
      </c>
      <c r="E57" s="4">
        <v>542158005.61702895</v>
      </c>
      <c r="F57" s="4">
        <v>541103865.30356205</v>
      </c>
      <c r="G57" s="4">
        <v>539726877.15801704</v>
      </c>
      <c r="H57" s="4">
        <v>538505296.05376005</v>
      </c>
      <c r="I57" s="4">
        <v>537053223.56248999</v>
      </c>
      <c r="J57" s="4">
        <v>535873996.62885302</v>
      </c>
      <c r="K57" s="4">
        <v>534606030.70742601</v>
      </c>
      <c r="L57" s="4">
        <v>533479262.71877199</v>
      </c>
      <c r="M57" s="4">
        <v>532026201.96195501</v>
      </c>
      <c r="N57" s="4">
        <v>532026201.96195501</v>
      </c>
      <c r="O57" s="4">
        <v>527099828.20907199</v>
      </c>
      <c r="P57" s="4">
        <v>523309114.413082</v>
      </c>
      <c r="Q57" s="4">
        <v>519725169.00606698</v>
      </c>
      <c r="R57" s="4">
        <v>517795891.25873101</v>
      </c>
      <c r="S57" s="4">
        <v>515064594.786129</v>
      </c>
      <c r="T57" s="4">
        <v>512168963.525648</v>
      </c>
      <c r="U57" s="4">
        <v>509187970.88353699</v>
      </c>
      <c r="V57" s="4">
        <v>505053823.18908203</v>
      </c>
      <c r="W57" s="4">
        <v>502433659.82836097</v>
      </c>
      <c r="X57" s="4">
        <v>500223114.42019302</v>
      </c>
      <c r="Y57" s="4">
        <v>498649329.625907</v>
      </c>
      <c r="Z57" s="4">
        <v>497023284.61687797</v>
      </c>
      <c r="AA57" s="4">
        <v>497023284.61687797</v>
      </c>
      <c r="AB57" s="4">
        <v>498689058.13763303</v>
      </c>
      <c r="AC57" s="4">
        <v>500513507.50556898</v>
      </c>
      <c r="AD57" s="4">
        <v>502227328.815799</v>
      </c>
      <c r="AE57" s="4">
        <v>503923444.866822</v>
      </c>
      <c r="AF57" s="4">
        <v>505597404.07481903</v>
      </c>
      <c r="AG57" s="4">
        <v>507385091.56135601</v>
      </c>
      <c r="AH57" s="4">
        <v>509155286.84389597</v>
      </c>
      <c r="AI57" s="4">
        <v>510857085.24484003</v>
      </c>
      <c r="AJ57" s="4">
        <v>512646177.562249</v>
      </c>
      <c r="AK57" s="4">
        <v>514507149.66165602</v>
      </c>
      <c r="AL57" s="4">
        <v>516287986.315054</v>
      </c>
      <c r="AM57" s="4">
        <v>518110229.40593398</v>
      </c>
      <c r="AN57" s="4">
        <v>518110229.40593398</v>
      </c>
      <c r="AO57" s="4">
        <v>519247913.971861</v>
      </c>
      <c r="AP57" s="4">
        <v>520427823.590729</v>
      </c>
      <c r="AQ57" s="4">
        <v>521555371.55064601</v>
      </c>
      <c r="AR57" s="4">
        <v>522670495.259175</v>
      </c>
      <c r="AS57" s="4">
        <v>523843404.32439101</v>
      </c>
      <c r="AT57" s="4">
        <v>525082316.542216</v>
      </c>
      <c r="AU57" s="4">
        <v>526334173.86786699</v>
      </c>
      <c r="AV57" s="4">
        <v>527558040.59027302</v>
      </c>
      <c r="AW57" s="4">
        <v>528846283.86685902</v>
      </c>
      <c r="AX57" s="4">
        <v>530137037.563088</v>
      </c>
      <c r="AY57" s="4">
        <v>531450455.981529</v>
      </c>
      <c r="AZ57" s="4">
        <v>532791461.02164</v>
      </c>
      <c r="BA57" s="4">
        <v>532791461.02164</v>
      </c>
    </row>
    <row r="58" spans="1:53" x14ac:dyDescent="0.2">
      <c r="A58" s="5" t="s">
        <v>245</v>
      </c>
      <c r="B58" s="6">
        <v>5894636857.3471804</v>
      </c>
      <c r="C58" s="6">
        <v>5939578241.5645304</v>
      </c>
      <c r="D58" s="6">
        <v>5994604311.4300299</v>
      </c>
      <c r="E58" s="6">
        <v>5926049660.7871304</v>
      </c>
      <c r="F58" s="6">
        <v>5854765816.3136997</v>
      </c>
      <c r="G58" s="6">
        <v>5802745617.68472</v>
      </c>
      <c r="H58" s="6">
        <v>5736495108.1558905</v>
      </c>
      <c r="I58" s="6">
        <v>5652199230.2485104</v>
      </c>
      <c r="J58" s="6">
        <v>5600756168.2693796</v>
      </c>
      <c r="K58" s="6">
        <v>5521759436.5040598</v>
      </c>
      <c r="L58" s="6">
        <v>5454912002.5812197</v>
      </c>
      <c r="M58" s="6">
        <v>5402864801.3161602</v>
      </c>
      <c r="N58" s="6">
        <v>5402864801.3161602</v>
      </c>
      <c r="O58" s="6">
        <v>5275354099.7676201</v>
      </c>
      <c r="P58" s="6">
        <v>5198969933.8505697</v>
      </c>
      <c r="Q58" s="6">
        <v>5118580648.3748398</v>
      </c>
      <c r="R58" s="6">
        <v>5054543432.7227802</v>
      </c>
      <c r="S58" s="6">
        <v>4973251316.3429298</v>
      </c>
      <c r="T58" s="6">
        <v>4893200067.8484497</v>
      </c>
      <c r="U58" s="6">
        <v>4792802081.5915699</v>
      </c>
      <c r="V58" s="6">
        <v>4652676066.2480001</v>
      </c>
      <c r="W58" s="6">
        <v>4576279937.3567896</v>
      </c>
      <c r="X58" s="6">
        <v>4508179965.6441298</v>
      </c>
      <c r="Y58" s="6">
        <v>4468752416.8232298</v>
      </c>
      <c r="Z58" s="6">
        <v>4430184039.2198296</v>
      </c>
      <c r="AA58" s="6">
        <v>4430184039.2198296</v>
      </c>
      <c r="AB58" s="6">
        <v>4426719409.3274202</v>
      </c>
      <c r="AC58" s="6">
        <v>4426958941.0285196</v>
      </c>
      <c r="AD58" s="6">
        <v>4427143785.7031498</v>
      </c>
      <c r="AE58" s="6">
        <v>4426148707.0687904</v>
      </c>
      <c r="AF58" s="6">
        <v>4423434863.9176102</v>
      </c>
      <c r="AG58" s="6">
        <v>4421996444.7695503</v>
      </c>
      <c r="AH58" s="6">
        <v>4419705843.6188097</v>
      </c>
      <c r="AI58" s="6">
        <v>4413298591.2561598</v>
      </c>
      <c r="AJ58" s="6">
        <v>4409882168.78267</v>
      </c>
      <c r="AK58" s="6">
        <v>4406970182.8946304</v>
      </c>
      <c r="AL58" s="6">
        <v>4403916456.95327</v>
      </c>
      <c r="AM58" s="6">
        <v>4404426107.72896</v>
      </c>
      <c r="AN58" s="6">
        <v>4404426107.72896</v>
      </c>
      <c r="AO58" s="6">
        <v>4403771525.3976698</v>
      </c>
      <c r="AP58" s="6">
        <v>4402195640.1183996</v>
      </c>
      <c r="AQ58" s="6">
        <v>4398048363.3114204</v>
      </c>
      <c r="AR58" s="6">
        <v>4394246978.1429596</v>
      </c>
      <c r="AS58" s="6">
        <v>4393994687.3080502</v>
      </c>
      <c r="AT58" s="6">
        <v>4394086954.08496</v>
      </c>
      <c r="AU58" s="6">
        <v>4395187879.8613997</v>
      </c>
      <c r="AV58" s="6">
        <v>4394364342.0629997</v>
      </c>
      <c r="AW58" s="6">
        <v>4395586628.8712397</v>
      </c>
      <c r="AX58" s="6">
        <v>4398445119.3403997</v>
      </c>
      <c r="AY58" s="6">
        <v>4408059656.6240301</v>
      </c>
      <c r="AZ58" s="6">
        <v>4411580069.6293001</v>
      </c>
      <c r="BA58" s="6">
        <v>4411580069.6293001</v>
      </c>
    </row>
    <row r="59" spans="1:53" x14ac:dyDescent="0.2">
      <c r="A59" s="5" t="s">
        <v>246</v>
      </c>
    </row>
    <row r="60" spans="1:53" x14ac:dyDescent="0.2">
      <c r="A60" s="3" t="s">
        <v>247</v>
      </c>
      <c r="B60" s="9">
        <v>1489008702.9407401</v>
      </c>
      <c r="C60" s="9">
        <v>1475439058.3161199</v>
      </c>
      <c r="D60" s="9">
        <v>1443134816.5804</v>
      </c>
      <c r="E60" s="9">
        <v>1454731344.18103</v>
      </c>
      <c r="F60" s="9">
        <v>1471395227.6440899</v>
      </c>
      <c r="G60" s="9">
        <v>1470402808.2026801</v>
      </c>
      <c r="H60" s="9">
        <v>1483183126.21469</v>
      </c>
      <c r="I60" s="9">
        <v>1509253057.53456</v>
      </c>
      <c r="J60" s="9">
        <v>1508222629.6768</v>
      </c>
      <c r="K60" s="9">
        <v>1532984346.91079</v>
      </c>
      <c r="L60" s="9">
        <v>1545068681.72385</v>
      </c>
      <c r="M60" s="9">
        <v>1541934675.5651901</v>
      </c>
      <c r="N60" s="9">
        <v>1541934675.5651901</v>
      </c>
      <c r="O60" s="9">
        <v>1538822331.03969</v>
      </c>
      <c r="P60" s="9">
        <v>1507777516.30142</v>
      </c>
      <c r="Q60" s="9">
        <v>1484614135.3719499</v>
      </c>
      <c r="R60" s="9">
        <v>1477650357.25283</v>
      </c>
      <c r="S60" s="9">
        <v>1475175963.96101</v>
      </c>
      <c r="T60" s="9">
        <v>1465162597.2294199</v>
      </c>
      <c r="U60" s="9">
        <v>1472293628.9077101</v>
      </c>
      <c r="V60" s="9">
        <v>1495906575.95488</v>
      </c>
      <c r="W60" s="9">
        <v>1486333598.6182499</v>
      </c>
      <c r="X60" s="9">
        <v>1476338583.9991601</v>
      </c>
      <c r="Y60" s="9">
        <v>1454798519.5381701</v>
      </c>
      <c r="Z60" s="9">
        <v>1427701650.7207899</v>
      </c>
      <c r="AA60" s="9">
        <v>1427701650.7207899</v>
      </c>
      <c r="AB60" s="9">
        <v>1426695731.9463</v>
      </c>
      <c r="AC60" s="9">
        <v>1424818194.86992</v>
      </c>
      <c r="AD60" s="9">
        <v>1420600032.29965</v>
      </c>
      <c r="AE60" s="9">
        <v>1417240903.3850601</v>
      </c>
      <c r="AF60" s="9">
        <v>1415413709.82147</v>
      </c>
      <c r="AG60" s="9">
        <v>1415405494.35794</v>
      </c>
      <c r="AH60" s="9">
        <v>1415926018.4159701</v>
      </c>
      <c r="AI60" s="9">
        <v>1419272447.9438801</v>
      </c>
      <c r="AJ60" s="9">
        <v>1421276704.6141601</v>
      </c>
      <c r="AK60" s="9">
        <v>1424023762.9344499</v>
      </c>
      <c r="AL60" s="9">
        <v>1425201923.8791499</v>
      </c>
      <c r="AM60" s="9">
        <v>1423751484.4166901</v>
      </c>
      <c r="AN60" s="9">
        <v>1423751484.4166901</v>
      </c>
      <c r="AO60" s="9">
        <v>1423401671.76054</v>
      </c>
      <c r="AP60" s="9">
        <v>1424506040.59097</v>
      </c>
      <c r="AQ60" s="9">
        <v>1426791742.34991</v>
      </c>
      <c r="AR60" s="9">
        <v>1428693274.4760101</v>
      </c>
      <c r="AS60" s="9">
        <v>1428309157.0011799</v>
      </c>
      <c r="AT60" s="9">
        <v>1426972716.30825</v>
      </c>
      <c r="AU60" s="9">
        <v>1424899203.71858</v>
      </c>
      <c r="AV60" s="9">
        <v>1424223050.1629901</v>
      </c>
      <c r="AW60" s="9">
        <v>1422780362.6650701</v>
      </c>
      <c r="AX60" s="9">
        <v>1419742428.56897</v>
      </c>
      <c r="AY60" s="9">
        <v>1410384895.8257699</v>
      </c>
      <c r="AZ60" s="9">
        <v>1407435669.0450599</v>
      </c>
      <c r="BA60" s="9">
        <v>1407435669.0450599</v>
      </c>
    </row>
    <row r="61" spans="1:53" x14ac:dyDescent="0.2">
      <c r="A61" s="5" t="s">
        <v>248</v>
      </c>
    </row>
    <row r="62" spans="1:53" x14ac:dyDescent="0.2">
      <c r="A62" s="5" t="s">
        <v>249</v>
      </c>
    </row>
    <row r="63" spans="1:53" x14ac:dyDescent="0.2">
      <c r="A63" s="5" t="s">
        <v>250</v>
      </c>
    </row>
    <row r="64" spans="1:53" x14ac:dyDescent="0.2">
      <c r="A64" s="3" t="s">
        <v>251</v>
      </c>
    </row>
    <row r="65" spans="1:53" s="8" customFormat="1" x14ac:dyDescent="0.2">
      <c r="A65" s="7" t="s">
        <v>252</v>
      </c>
      <c r="B65" s="8">
        <v>0.25345000000000001</v>
      </c>
      <c r="C65" s="8">
        <v>0.25345000000000001</v>
      </c>
      <c r="D65" s="8">
        <v>0.25345000000000001</v>
      </c>
      <c r="E65" s="8">
        <v>0.25345000000000001</v>
      </c>
      <c r="F65" s="8">
        <v>0.25345000000000001</v>
      </c>
      <c r="G65" s="8">
        <v>0.25345000000000001</v>
      </c>
      <c r="H65" s="8">
        <v>0.25345000000000001</v>
      </c>
      <c r="I65" s="8">
        <v>0.25345000000000001</v>
      </c>
      <c r="J65" s="8">
        <v>0.25345000000000001</v>
      </c>
      <c r="K65" s="8">
        <v>0.25345000000000001</v>
      </c>
      <c r="L65" s="8">
        <v>0.25345000000000001</v>
      </c>
      <c r="M65" s="8">
        <v>0.25345000000000001</v>
      </c>
      <c r="N65" s="8">
        <v>0.25345000000000001</v>
      </c>
      <c r="O65" s="8">
        <v>0.25345000000000001</v>
      </c>
      <c r="P65" s="8">
        <v>0.25345000000000001</v>
      </c>
      <c r="Q65" s="8">
        <v>0.25345000000000001</v>
      </c>
      <c r="R65" s="8">
        <v>0.25345000000000001</v>
      </c>
      <c r="S65" s="8">
        <v>0.25345000000000001</v>
      </c>
      <c r="T65" s="8">
        <v>0.25345000000000001</v>
      </c>
      <c r="U65" s="8">
        <v>0.25345000000000001</v>
      </c>
      <c r="V65" s="8">
        <v>0.25345000000000001</v>
      </c>
      <c r="W65" s="8">
        <v>0.25345000000000001</v>
      </c>
      <c r="X65" s="8">
        <v>0.25345000000000001</v>
      </c>
      <c r="Y65" s="8">
        <v>0.25345000000000001</v>
      </c>
      <c r="Z65" s="8">
        <v>0.25345000000000001</v>
      </c>
      <c r="AA65" s="8">
        <v>0.25345000000000001</v>
      </c>
      <c r="AB65" s="8">
        <v>0.25345000000000001</v>
      </c>
      <c r="AC65" s="8">
        <v>0.25345000000000001</v>
      </c>
      <c r="AD65" s="8">
        <v>0.25345000000000001</v>
      </c>
      <c r="AE65" s="8">
        <v>0.25345000000000001</v>
      </c>
      <c r="AF65" s="8">
        <v>0.25345000000000001</v>
      </c>
      <c r="AG65" s="8">
        <v>0.25345000000000001</v>
      </c>
      <c r="AH65" s="8">
        <v>0.25345000000000001</v>
      </c>
      <c r="AI65" s="8">
        <v>0.25345000000000001</v>
      </c>
      <c r="AJ65" s="8">
        <v>0.25345000000000001</v>
      </c>
      <c r="AK65" s="8">
        <v>0.25345000000000001</v>
      </c>
      <c r="AL65" s="8">
        <v>0.25345000000000001</v>
      </c>
      <c r="AM65" s="8">
        <v>0.25345000000000001</v>
      </c>
      <c r="AN65" s="8">
        <v>0.25345000000000001</v>
      </c>
      <c r="AO65" s="8">
        <v>0.25345000000000001</v>
      </c>
      <c r="AP65" s="8">
        <v>0.25345000000000001</v>
      </c>
      <c r="AQ65" s="8">
        <v>0.25345000000000001</v>
      </c>
      <c r="AR65" s="8">
        <v>0.25345000000000001</v>
      </c>
      <c r="AS65" s="8">
        <v>0.25345000000000001</v>
      </c>
      <c r="AT65" s="8">
        <v>0.25345000000000001</v>
      </c>
      <c r="AU65" s="8">
        <v>0.25345000000000001</v>
      </c>
      <c r="AV65" s="8">
        <v>0.25345000000000001</v>
      </c>
      <c r="AW65" s="8">
        <v>0.25345000000000001</v>
      </c>
      <c r="AX65" s="8">
        <v>0.25345000000000001</v>
      </c>
      <c r="AY65" s="8">
        <v>0.25345000000000001</v>
      </c>
      <c r="AZ65" s="8">
        <v>0.25345000000000001</v>
      </c>
      <c r="BA65" s="8">
        <v>0.25345000000000001</v>
      </c>
    </row>
    <row r="66" spans="1:53" x14ac:dyDescent="0.2">
      <c r="A66" s="5" t="s">
        <v>253</v>
      </c>
    </row>
    <row r="67" spans="1:53" x14ac:dyDescent="0.2">
      <c r="A67" s="5" t="s">
        <v>254</v>
      </c>
    </row>
    <row r="68" spans="1:53" x14ac:dyDescent="0.2">
      <c r="A68" s="5" t="s">
        <v>255</v>
      </c>
    </row>
    <row r="69" spans="1:53" x14ac:dyDescent="0.2">
      <c r="A69" s="5" t="s">
        <v>256</v>
      </c>
    </row>
    <row r="70" spans="1:53" x14ac:dyDescent="0.2">
      <c r="A70" s="5" t="s">
        <v>257</v>
      </c>
    </row>
    <row r="71" spans="1:53" x14ac:dyDescent="0.2">
      <c r="A71" s="5" t="s">
        <v>258</v>
      </c>
    </row>
    <row r="72" spans="1:53" x14ac:dyDescent="0.2">
      <c r="A72" s="5" t="s">
        <v>259</v>
      </c>
    </row>
    <row r="73" spans="1:53" x14ac:dyDescent="0.2">
      <c r="A73" s="5" t="s">
        <v>260</v>
      </c>
    </row>
    <row r="74" spans="1:53" x14ac:dyDescent="0.2">
      <c r="A74" s="5" t="s">
        <v>261</v>
      </c>
    </row>
    <row r="75" spans="1:53" x14ac:dyDescent="0.2">
      <c r="A75" s="5" t="s">
        <v>262</v>
      </c>
    </row>
    <row r="76" spans="1:53" x14ac:dyDescent="0.2">
      <c r="A76" s="5" t="s">
        <v>263</v>
      </c>
    </row>
    <row r="77" spans="1:53" x14ac:dyDescent="0.2">
      <c r="A77" s="5" t="s">
        <v>264</v>
      </c>
    </row>
    <row r="78" spans="1:53" x14ac:dyDescent="0.2">
      <c r="A78" s="5" t="s">
        <v>265</v>
      </c>
    </row>
    <row r="79" spans="1:53" x14ac:dyDescent="0.2">
      <c r="A79" s="5" t="s">
        <v>266</v>
      </c>
    </row>
    <row r="80" spans="1:53" x14ac:dyDescent="0.2">
      <c r="A80" s="3" t="s">
        <v>267</v>
      </c>
      <c r="B80" s="4">
        <v>6103150507.8240404</v>
      </c>
      <c r="C80" s="4">
        <v>6146216342.5280304</v>
      </c>
      <c r="D80" s="4">
        <v>6196849076.3695803</v>
      </c>
      <c r="E80" s="4">
        <v>6129408381.4438801</v>
      </c>
      <c r="F80" s="4">
        <v>6059545973.0225496</v>
      </c>
      <c r="G80" s="4">
        <v>6004408396.8767996</v>
      </c>
      <c r="H80" s="4">
        <v>5941535897.6271095</v>
      </c>
      <c r="I80" s="4">
        <v>5860866472.4377298</v>
      </c>
      <c r="J80" s="4">
        <v>5813210211.3913002</v>
      </c>
      <c r="K80" s="4">
        <v>5736740337.5333004</v>
      </c>
      <c r="L80" s="4">
        <v>5671659979.9599504</v>
      </c>
      <c r="M80" s="4">
        <v>5610868613.8826704</v>
      </c>
      <c r="N80" s="4">
        <v>5610868613.8826704</v>
      </c>
      <c r="O80" s="4">
        <v>5480705553.1626997</v>
      </c>
      <c r="P80" s="4">
        <v>5401394246.1285601</v>
      </c>
      <c r="Q80" s="4">
        <v>5317432144.1972599</v>
      </c>
      <c r="R80" s="4">
        <v>5251807404.9513397</v>
      </c>
      <c r="S80" s="4">
        <v>5168074695.1592398</v>
      </c>
      <c r="T80" s="4">
        <v>5081303077.7220297</v>
      </c>
      <c r="U80" s="4">
        <v>4977626686.9281397</v>
      </c>
      <c r="V80" s="4">
        <v>4834018893.2754297</v>
      </c>
      <c r="W80" s="4">
        <v>4751620745.23139</v>
      </c>
      <c r="X80" s="4">
        <v>4680435029.5181303</v>
      </c>
      <c r="Y80" s="4">
        <v>4637766365.1108103</v>
      </c>
      <c r="Z80" s="4">
        <v>4592957806.6641903</v>
      </c>
      <c r="AA80" s="4">
        <v>4592957806.6641903</v>
      </c>
      <c r="AB80" s="4">
        <v>4585703008.4871902</v>
      </c>
      <c r="AC80" s="4">
        <v>4582154798.3715601</v>
      </c>
      <c r="AD80" s="4">
        <v>4578317909.1865597</v>
      </c>
      <c r="AE80" s="4">
        <v>4573486159.5225601</v>
      </c>
      <c r="AF80" s="4">
        <v>4567098472.6835003</v>
      </c>
      <c r="AG80" s="4">
        <v>4562567363.2246103</v>
      </c>
      <c r="AH80" s="4">
        <v>4557114617.3300104</v>
      </c>
      <c r="AI80" s="4">
        <v>4547523033.0945196</v>
      </c>
      <c r="AJ80" s="4">
        <v>4540809281.1969204</v>
      </c>
      <c r="AK80" s="4">
        <v>4534546692.9805298</v>
      </c>
      <c r="AL80" s="4">
        <v>4527842022.1090698</v>
      </c>
      <c r="AM80" s="4">
        <v>4525059020.4270897</v>
      </c>
      <c r="AN80" s="4">
        <v>4525059020.4270897</v>
      </c>
      <c r="AO80" s="4">
        <v>4520880433.0671196</v>
      </c>
      <c r="AP80" s="4">
        <v>4516695709.1093597</v>
      </c>
      <c r="AQ80" s="4">
        <v>4509695771.0088301</v>
      </c>
      <c r="AR80" s="4">
        <v>4502905321.8598404</v>
      </c>
      <c r="AS80" s="4">
        <v>4499941528.3483801</v>
      </c>
      <c r="AT80" s="4">
        <v>4496889617.5717602</v>
      </c>
      <c r="AU80" s="4">
        <v>4494840284.0996399</v>
      </c>
      <c r="AV80" s="4">
        <v>4490889346.2152596</v>
      </c>
      <c r="AW80" s="4">
        <v>4489245777.3737202</v>
      </c>
      <c r="AX80" s="4">
        <v>4488998132.4951296</v>
      </c>
      <c r="AY80" s="4">
        <v>4495382604.4785204</v>
      </c>
      <c r="AZ80" s="4">
        <v>4495929309.3190899</v>
      </c>
      <c r="BA80" s="4">
        <v>4495929309.3190899</v>
      </c>
    </row>
    <row r="81" spans="1:53" x14ac:dyDescent="0.2">
      <c r="A81" s="5" t="s">
        <v>268</v>
      </c>
    </row>
    <row r="82" spans="1:53" ht="10.8" thickBot="1" x14ac:dyDescent="0.25">
      <c r="A82" s="3" t="s">
        <v>269</v>
      </c>
      <c r="B82" s="10">
        <v>1280495052.4638801</v>
      </c>
      <c r="C82" s="10">
        <v>1268800957.3526199</v>
      </c>
      <c r="D82" s="10">
        <v>1240890051.6408501</v>
      </c>
      <c r="E82" s="10">
        <v>1251372623.5242801</v>
      </c>
      <c r="F82" s="10">
        <v>1266615070.93524</v>
      </c>
      <c r="G82" s="10">
        <v>1268740029.0106001</v>
      </c>
      <c r="H82" s="10">
        <v>1278142336.74347</v>
      </c>
      <c r="I82" s="10">
        <v>1300585815.34534</v>
      </c>
      <c r="J82" s="10">
        <v>1295768586.5548699</v>
      </c>
      <c r="K82" s="10">
        <v>1318003445.8815601</v>
      </c>
      <c r="L82" s="10">
        <v>1328320704.34513</v>
      </c>
      <c r="M82" s="10">
        <v>1333930862.9986801</v>
      </c>
      <c r="N82" s="10">
        <v>1333930862.9986801</v>
      </c>
      <c r="O82" s="10">
        <v>1333470877.6446199</v>
      </c>
      <c r="P82" s="10">
        <v>1305353204.0234399</v>
      </c>
      <c r="Q82" s="10">
        <v>1285762639.54953</v>
      </c>
      <c r="R82" s="10">
        <v>1280386385.0242701</v>
      </c>
      <c r="S82" s="10">
        <v>1280352585.1447001</v>
      </c>
      <c r="T82" s="10">
        <v>1277059587.35584</v>
      </c>
      <c r="U82" s="10">
        <v>1287469023.5711401</v>
      </c>
      <c r="V82" s="10">
        <v>1314563748.9274499</v>
      </c>
      <c r="W82" s="10">
        <v>1310992790.74366</v>
      </c>
      <c r="X82" s="10">
        <v>1304083520.12515</v>
      </c>
      <c r="Y82" s="10">
        <v>1285784571.2505901</v>
      </c>
      <c r="Z82" s="10">
        <v>1264927883.2764299</v>
      </c>
      <c r="AA82" s="10">
        <v>1264927883.2764299</v>
      </c>
      <c r="AB82" s="10">
        <v>1267712132.78653</v>
      </c>
      <c r="AC82" s="10">
        <v>1269622337.52689</v>
      </c>
      <c r="AD82" s="10">
        <v>1269425908.8162501</v>
      </c>
      <c r="AE82" s="10">
        <v>1269903450.9312899</v>
      </c>
      <c r="AF82" s="10">
        <v>1271750101.0555699</v>
      </c>
      <c r="AG82" s="10">
        <v>1274834575.90288</v>
      </c>
      <c r="AH82" s="10">
        <v>1278517244.7047601</v>
      </c>
      <c r="AI82" s="10">
        <v>1285048006.10552</v>
      </c>
      <c r="AJ82" s="10">
        <v>1290349592.1998999</v>
      </c>
      <c r="AK82" s="10">
        <v>1296447252.8485401</v>
      </c>
      <c r="AL82" s="10">
        <v>1301276358.7233601</v>
      </c>
      <c r="AM82" s="10">
        <v>1303118571.71856</v>
      </c>
      <c r="AN82" s="10">
        <v>1303118571.71856</v>
      </c>
      <c r="AO82" s="10">
        <v>1306292764.09109</v>
      </c>
      <c r="AP82" s="10">
        <v>1310005971.6000199</v>
      </c>
      <c r="AQ82" s="10">
        <v>1315144334.6524999</v>
      </c>
      <c r="AR82" s="10">
        <v>1320034930.75912</v>
      </c>
      <c r="AS82" s="10">
        <v>1322362315.96085</v>
      </c>
      <c r="AT82" s="10">
        <v>1324170052.82145</v>
      </c>
      <c r="AU82" s="10">
        <v>1325246799.48034</v>
      </c>
      <c r="AV82" s="10">
        <v>1327698046.01074</v>
      </c>
      <c r="AW82" s="10">
        <v>1329121214.16259</v>
      </c>
      <c r="AX82" s="10">
        <v>1329189415.4142399</v>
      </c>
      <c r="AY82" s="10">
        <v>1323061947.9712801</v>
      </c>
      <c r="AZ82" s="10">
        <v>1323086429.3552799</v>
      </c>
      <c r="BA82" s="10">
        <v>1323086429.3552799</v>
      </c>
    </row>
    <row r="83" spans="1:53" ht="10.8" thickTop="1" x14ac:dyDescent="0.2">
      <c r="A83" s="5" t="s">
        <v>270</v>
      </c>
    </row>
    <row r="84" spans="1:53" x14ac:dyDescent="0.2">
      <c r="A84" s="5" t="s">
        <v>271</v>
      </c>
    </row>
    <row r="85" spans="1:53" x14ac:dyDescent="0.2">
      <c r="A85" s="3" t="s">
        <v>272</v>
      </c>
    </row>
    <row r="86" spans="1:53" x14ac:dyDescent="0.2">
      <c r="A86" s="3" t="s">
        <v>273</v>
      </c>
    </row>
    <row r="87" spans="1:53" x14ac:dyDescent="0.2">
      <c r="A87" s="5" t="s">
        <v>274</v>
      </c>
    </row>
    <row r="88" spans="1:53" x14ac:dyDescent="0.2">
      <c r="A88" s="5" t="s">
        <v>275</v>
      </c>
    </row>
    <row r="89" spans="1:53" x14ac:dyDescent="0.2">
      <c r="A89" s="5" t="s">
        <v>276</v>
      </c>
    </row>
    <row r="90" spans="1:53" x14ac:dyDescent="0.2">
      <c r="A90" s="5" t="s">
        <v>277</v>
      </c>
    </row>
    <row r="91" spans="1:53" x14ac:dyDescent="0.2">
      <c r="A91" s="5" t="s">
        <v>278</v>
      </c>
    </row>
    <row r="92" spans="1:53" x14ac:dyDescent="0.2">
      <c r="A92" s="5" t="s">
        <v>279</v>
      </c>
    </row>
    <row r="93" spans="1:53" x14ac:dyDescent="0.2">
      <c r="A93" s="5" t="s">
        <v>280</v>
      </c>
    </row>
    <row r="94" spans="1:53" x14ac:dyDescent="0.2">
      <c r="A94" s="5" t="s">
        <v>281</v>
      </c>
    </row>
    <row r="95" spans="1:53" x14ac:dyDescent="0.2">
      <c r="A95" s="5" t="s">
        <v>282</v>
      </c>
    </row>
    <row r="96" spans="1:53" x14ac:dyDescent="0.2">
      <c r="A96" s="5" t="s">
        <v>283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x14ac:dyDescent="0.2">
      <c r="A97" s="5" t="s">
        <v>284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x14ac:dyDescent="0.2">
      <c r="A98" s="5" t="s">
        <v>285</v>
      </c>
    </row>
    <row r="99" spans="1:53" x14ac:dyDescent="0.2">
      <c r="A99" s="3" t="s">
        <v>286</v>
      </c>
    </row>
    <row r="100" spans="1:53" x14ac:dyDescent="0.2">
      <c r="A100" s="5" t="s">
        <v>287</v>
      </c>
    </row>
    <row r="101" spans="1:53" x14ac:dyDescent="0.2">
      <c r="A101" s="5" t="s">
        <v>288</v>
      </c>
    </row>
    <row r="102" spans="1:53" x14ac:dyDescent="0.2">
      <c r="A102" s="5" t="s">
        <v>289</v>
      </c>
    </row>
    <row r="103" spans="1:53" x14ac:dyDescent="0.2">
      <c r="A103" s="5" t="s">
        <v>290</v>
      </c>
    </row>
    <row r="104" spans="1:53" x14ac:dyDescent="0.2">
      <c r="A104" s="5" t="s">
        <v>291</v>
      </c>
    </row>
    <row r="105" spans="1:53" x14ac:dyDescent="0.2">
      <c r="A105" s="5" t="s">
        <v>292</v>
      </c>
    </row>
    <row r="106" spans="1:53" x14ac:dyDescent="0.2">
      <c r="A106" s="5" t="s">
        <v>293</v>
      </c>
    </row>
    <row r="107" spans="1:53" x14ac:dyDescent="0.2">
      <c r="A107" s="5" t="s">
        <v>294</v>
      </c>
    </row>
    <row r="108" spans="1:53" x14ac:dyDescent="0.2">
      <c r="A108" s="5" t="s">
        <v>295</v>
      </c>
    </row>
    <row r="109" spans="1:53" x14ac:dyDescent="0.2">
      <c r="A109" s="5" t="s">
        <v>296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spans="1:53" x14ac:dyDescent="0.2">
      <c r="A110" s="5" t="s">
        <v>297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x14ac:dyDescent="0.2">
      <c r="A111" s="5" t="s">
        <v>298</v>
      </c>
    </row>
    <row r="112" spans="1:53" x14ac:dyDescent="0.2">
      <c r="A112" s="3" t="s">
        <v>299</v>
      </c>
    </row>
    <row r="113" spans="1:53" x14ac:dyDescent="0.2">
      <c r="A113" s="5" t="s">
        <v>300</v>
      </c>
    </row>
    <row r="114" spans="1:53" x14ac:dyDescent="0.2">
      <c r="A114" s="5" t="s">
        <v>301</v>
      </c>
    </row>
    <row r="115" spans="1:53" x14ac:dyDescent="0.2">
      <c r="A115" s="5" t="s">
        <v>302</v>
      </c>
    </row>
    <row r="116" spans="1:53" x14ac:dyDescent="0.2">
      <c r="A116" s="5" t="s">
        <v>303</v>
      </c>
    </row>
    <row r="117" spans="1:53" x14ac:dyDescent="0.2">
      <c r="A117" s="5" t="s">
        <v>304</v>
      </c>
    </row>
    <row r="118" spans="1:53" x14ac:dyDescent="0.2">
      <c r="A118" s="5" t="s">
        <v>305</v>
      </c>
    </row>
    <row r="119" spans="1:53" x14ac:dyDescent="0.2">
      <c r="A119" s="5" t="s">
        <v>306</v>
      </c>
    </row>
    <row r="120" spans="1:53" x14ac:dyDescent="0.2">
      <c r="A120" s="5" t="s">
        <v>307</v>
      </c>
    </row>
    <row r="121" spans="1:53" x14ac:dyDescent="0.2">
      <c r="A121" s="5" t="s">
        <v>308</v>
      </c>
    </row>
    <row r="122" spans="1:53" x14ac:dyDescent="0.2">
      <c r="A122" s="5" t="s">
        <v>309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x14ac:dyDescent="0.2">
      <c r="A123" s="5" t="s">
        <v>310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:53" x14ac:dyDescent="0.2">
      <c r="A124" s="5" t="s">
        <v>311</v>
      </c>
    </row>
    <row r="125" spans="1:53" x14ac:dyDescent="0.2">
      <c r="A125" s="5" t="s">
        <v>312</v>
      </c>
    </row>
    <row r="126" spans="1:53" x14ac:dyDescent="0.2">
      <c r="A126" s="3" t="s">
        <v>313</v>
      </c>
    </row>
    <row r="127" spans="1:53" x14ac:dyDescent="0.2">
      <c r="A127" s="5" t="s">
        <v>314</v>
      </c>
    </row>
    <row r="128" spans="1:53" x14ac:dyDescent="0.2">
      <c r="A128" s="5" t="s">
        <v>315</v>
      </c>
    </row>
    <row r="129" spans="1:53" x14ac:dyDescent="0.2">
      <c r="A129" s="5" t="s">
        <v>316</v>
      </c>
    </row>
    <row r="130" spans="1:53" x14ac:dyDescent="0.2">
      <c r="A130" s="5" t="s">
        <v>317</v>
      </c>
    </row>
    <row r="131" spans="1:53" x14ac:dyDescent="0.2">
      <c r="A131" s="5" t="s">
        <v>318</v>
      </c>
    </row>
    <row r="132" spans="1:53" x14ac:dyDescent="0.2">
      <c r="A132" s="5" t="s">
        <v>319</v>
      </c>
    </row>
    <row r="133" spans="1:53" x14ac:dyDescent="0.2">
      <c r="A133" s="5" t="s">
        <v>320</v>
      </c>
    </row>
    <row r="134" spans="1:53" x14ac:dyDescent="0.2">
      <c r="A134" s="5" t="s">
        <v>321</v>
      </c>
    </row>
    <row r="135" spans="1:53" x14ac:dyDescent="0.2">
      <c r="A135" s="5" t="s">
        <v>322</v>
      </c>
    </row>
    <row r="136" spans="1:53" x14ac:dyDescent="0.2">
      <c r="A136" s="5" t="s">
        <v>323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ht="10.8" thickBot="1" x14ac:dyDescent="0.25">
      <c r="A137" s="3" t="s">
        <v>324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ht="10.8" thickTop="1" x14ac:dyDescent="0.2">
      <c r="A138" s="3" t="s">
        <v>325</v>
      </c>
    </row>
    <row r="139" spans="1:53" x14ac:dyDescent="0.2">
      <c r="A139" s="5" t="s">
        <v>326</v>
      </c>
    </row>
    <row r="140" spans="1:53" x14ac:dyDescent="0.2">
      <c r="A140" s="5" t="s">
        <v>327</v>
      </c>
    </row>
    <row r="141" spans="1:53" x14ac:dyDescent="0.2">
      <c r="A141" s="5" t="s">
        <v>328</v>
      </c>
    </row>
    <row r="142" spans="1:53" ht="10.8" thickBot="1" x14ac:dyDescent="0.25">
      <c r="A142" s="11" t="s">
        <v>329</v>
      </c>
    </row>
    <row r="143" spans="1:53" s="13" customFormat="1" x14ac:dyDescent="0.2">
      <c r="A143" s="12" t="s">
        <v>330</v>
      </c>
      <c r="B143" s="13">
        <v>0.25345000000000001</v>
      </c>
      <c r="C143" s="13">
        <v>0.25345000000000001</v>
      </c>
      <c r="D143" s="13">
        <v>0.25345000000000001</v>
      </c>
      <c r="E143" s="13">
        <v>0.25345000000000001</v>
      </c>
      <c r="F143" s="13">
        <v>0.25345000000000001</v>
      </c>
      <c r="G143" s="13">
        <v>0.25345000000000001</v>
      </c>
      <c r="H143" s="13">
        <v>0.25345000000000001</v>
      </c>
      <c r="I143" s="13">
        <v>0.25345000000000001</v>
      </c>
      <c r="J143" s="13">
        <v>0.25345000000000001</v>
      </c>
      <c r="K143" s="13">
        <v>0.25345000000000001</v>
      </c>
      <c r="L143" s="13">
        <v>0.25345000000000001</v>
      </c>
      <c r="M143" s="13">
        <v>0.25345000000000001</v>
      </c>
      <c r="N143" s="13">
        <v>0.25345000000000001</v>
      </c>
      <c r="O143" s="13">
        <v>0.25345000000000001</v>
      </c>
      <c r="P143" s="13">
        <v>0.25345000000000001</v>
      </c>
      <c r="Q143" s="13">
        <v>0.25345000000000001</v>
      </c>
      <c r="R143" s="13">
        <v>0.25345000000000001</v>
      </c>
      <c r="S143" s="13">
        <v>0.25345000000000001</v>
      </c>
      <c r="T143" s="13">
        <v>0.25345000000000001</v>
      </c>
      <c r="U143" s="13">
        <v>0.25345000000000001</v>
      </c>
      <c r="V143" s="13">
        <v>0.25345000000000001</v>
      </c>
      <c r="W143" s="13">
        <v>0.25345000000000001</v>
      </c>
      <c r="X143" s="13">
        <v>0.25345000000000001</v>
      </c>
      <c r="Y143" s="13">
        <v>0.25345000000000001</v>
      </c>
      <c r="Z143" s="13">
        <v>0.25345000000000001</v>
      </c>
      <c r="AA143" s="13">
        <v>0.25345000000000001</v>
      </c>
      <c r="AB143" s="13">
        <v>0.25345000000000001</v>
      </c>
      <c r="AC143" s="13">
        <v>0.25345000000000001</v>
      </c>
      <c r="AD143" s="13">
        <v>0.25345000000000001</v>
      </c>
      <c r="AE143" s="13">
        <v>0.25345000000000001</v>
      </c>
      <c r="AF143" s="13">
        <v>0.25345000000000001</v>
      </c>
      <c r="AG143" s="13">
        <v>0.25345000000000001</v>
      </c>
      <c r="AH143" s="13">
        <v>0.25345000000000001</v>
      </c>
      <c r="AI143" s="13">
        <v>0.25345000000000001</v>
      </c>
      <c r="AJ143" s="13">
        <v>0.25345000000000001</v>
      </c>
      <c r="AK143" s="13">
        <v>0.25345000000000001</v>
      </c>
      <c r="AL143" s="13">
        <v>0.25345000000000001</v>
      </c>
      <c r="AM143" s="13">
        <v>0.25345000000000001</v>
      </c>
      <c r="AN143" s="13">
        <v>0.25345000000000001</v>
      </c>
      <c r="AO143" s="13">
        <v>0.25345000000000001</v>
      </c>
      <c r="AP143" s="13">
        <v>0.25345000000000001</v>
      </c>
      <c r="AQ143" s="13">
        <v>0.25345000000000001</v>
      </c>
      <c r="AR143" s="13">
        <v>0.25345000000000001</v>
      </c>
      <c r="AS143" s="13">
        <v>0.25345000000000001</v>
      </c>
      <c r="AT143" s="13">
        <v>0.25345000000000001</v>
      </c>
      <c r="AU143" s="13">
        <v>0.25345000000000001</v>
      </c>
      <c r="AV143" s="13">
        <v>0.25345000000000001</v>
      </c>
      <c r="AW143" s="13">
        <v>0.25345000000000001</v>
      </c>
      <c r="AX143" s="13">
        <v>0.25345000000000001</v>
      </c>
      <c r="AY143" s="13">
        <v>0.25345000000000001</v>
      </c>
      <c r="AZ143" s="13">
        <v>0.25345000000000001</v>
      </c>
      <c r="BA143" s="13">
        <v>0.25345000000000001</v>
      </c>
    </row>
    <row r="144" spans="1:53" x14ac:dyDescent="0.2">
      <c r="A144" s="5" t="s">
        <v>331</v>
      </c>
      <c r="B144" s="4">
        <v>12000</v>
      </c>
      <c r="C144" s="4">
        <v>12000</v>
      </c>
      <c r="D144" s="4">
        <v>12000</v>
      </c>
      <c r="E144" s="4">
        <v>12000</v>
      </c>
      <c r="F144" s="4">
        <v>12000</v>
      </c>
      <c r="G144" s="4">
        <v>12000</v>
      </c>
      <c r="H144" s="4">
        <v>12000</v>
      </c>
      <c r="I144" s="4">
        <v>12000</v>
      </c>
      <c r="J144" s="4">
        <v>12000</v>
      </c>
      <c r="K144" s="4">
        <v>12000</v>
      </c>
      <c r="L144" s="4">
        <v>12000</v>
      </c>
      <c r="M144" s="4">
        <v>12000</v>
      </c>
      <c r="N144" s="4">
        <v>12000</v>
      </c>
      <c r="O144" s="4">
        <v>12000</v>
      </c>
      <c r="P144" s="4">
        <v>12000</v>
      </c>
      <c r="Q144" s="4">
        <v>12000</v>
      </c>
      <c r="R144" s="4">
        <v>12000</v>
      </c>
      <c r="S144" s="4">
        <v>12000</v>
      </c>
      <c r="T144" s="4">
        <v>12000</v>
      </c>
      <c r="U144" s="4">
        <v>12000</v>
      </c>
      <c r="V144" s="4">
        <v>12000</v>
      </c>
      <c r="W144" s="4">
        <v>12000</v>
      </c>
      <c r="X144" s="4">
        <v>12000</v>
      </c>
      <c r="Y144" s="4">
        <v>12000</v>
      </c>
      <c r="Z144" s="4">
        <v>12000</v>
      </c>
      <c r="AA144" s="4">
        <v>12000</v>
      </c>
      <c r="AB144" s="4">
        <v>12000</v>
      </c>
      <c r="AC144" s="4">
        <v>12000</v>
      </c>
      <c r="AD144" s="4">
        <v>12000</v>
      </c>
      <c r="AE144" s="4">
        <v>12000</v>
      </c>
      <c r="AF144" s="4">
        <v>12000</v>
      </c>
      <c r="AG144" s="4">
        <v>12000</v>
      </c>
      <c r="AH144" s="4">
        <v>12000</v>
      </c>
      <c r="AI144" s="4">
        <v>12000</v>
      </c>
      <c r="AJ144" s="4">
        <v>12000</v>
      </c>
      <c r="AK144" s="4">
        <v>12000</v>
      </c>
      <c r="AL144" s="4">
        <v>12000</v>
      </c>
      <c r="AM144" s="4">
        <v>12000</v>
      </c>
      <c r="AN144" s="4">
        <v>12000</v>
      </c>
      <c r="AO144" s="4">
        <v>12000</v>
      </c>
      <c r="AP144" s="4">
        <v>12000</v>
      </c>
      <c r="AQ144" s="4">
        <v>12000</v>
      </c>
      <c r="AR144" s="4">
        <v>12000</v>
      </c>
      <c r="AS144" s="4">
        <v>12000</v>
      </c>
      <c r="AT144" s="4">
        <v>12000</v>
      </c>
      <c r="AU144" s="4">
        <v>12000</v>
      </c>
      <c r="AV144" s="4">
        <v>12000</v>
      </c>
      <c r="AW144" s="4">
        <v>12000</v>
      </c>
      <c r="AX144" s="4">
        <v>12000</v>
      </c>
      <c r="AY144" s="4">
        <v>12000</v>
      </c>
      <c r="AZ144" s="4">
        <v>12000</v>
      </c>
      <c r="BA144" s="4">
        <v>12000</v>
      </c>
    </row>
    <row r="145" spans="1:53" x14ac:dyDescent="0.2">
      <c r="A145" s="5" t="s">
        <v>332</v>
      </c>
    </row>
    <row r="146" spans="1:53" x14ac:dyDescent="0.2">
      <c r="A146" s="5" t="s">
        <v>333</v>
      </c>
      <c r="B146" s="4">
        <v>1489008702.9407401</v>
      </c>
      <c r="C146" s="4">
        <v>1475439058.3161199</v>
      </c>
      <c r="D146" s="4">
        <v>1443134816.5804</v>
      </c>
      <c r="E146" s="4">
        <v>1454731344.18103</v>
      </c>
      <c r="F146" s="4">
        <v>1471395227.6440899</v>
      </c>
      <c r="G146" s="4">
        <v>1470402808.2026801</v>
      </c>
      <c r="H146" s="4">
        <v>1483183126.21469</v>
      </c>
      <c r="I146" s="4">
        <v>1509253057.53456</v>
      </c>
      <c r="J146" s="4">
        <v>1508222629.6768</v>
      </c>
      <c r="K146" s="4">
        <v>1532984346.91079</v>
      </c>
      <c r="L146" s="4">
        <v>1545068681.72385</v>
      </c>
      <c r="M146" s="4">
        <v>1541934675.5651901</v>
      </c>
      <c r="N146" s="4">
        <v>1541934675.5651901</v>
      </c>
      <c r="O146" s="4">
        <v>1538822331.03969</v>
      </c>
      <c r="P146" s="4">
        <v>1507777516.30142</v>
      </c>
      <c r="Q146" s="4">
        <v>1484614135.3719499</v>
      </c>
      <c r="R146" s="4">
        <v>1477650357.25283</v>
      </c>
      <c r="S146" s="4">
        <v>1475175963.96101</v>
      </c>
      <c r="T146" s="4">
        <v>1465162597.2294199</v>
      </c>
      <c r="U146" s="4">
        <v>1472293628.9077101</v>
      </c>
      <c r="V146" s="4">
        <v>1495906575.95488</v>
      </c>
      <c r="W146" s="4">
        <v>1486333598.6182499</v>
      </c>
      <c r="X146" s="4">
        <v>1476338583.9991601</v>
      </c>
      <c r="Y146" s="4">
        <v>1454798519.5381701</v>
      </c>
      <c r="Z146" s="4">
        <v>1427701650.7207899</v>
      </c>
      <c r="AA146" s="4">
        <v>1427701650.7207899</v>
      </c>
      <c r="AB146" s="4">
        <v>1426695731.9463</v>
      </c>
      <c r="AC146" s="4">
        <v>1424818194.86992</v>
      </c>
      <c r="AD146" s="4">
        <v>1420600032.29965</v>
      </c>
      <c r="AE146" s="4">
        <v>1417240903.3850601</v>
      </c>
      <c r="AF146" s="4">
        <v>1415413709.82147</v>
      </c>
      <c r="AG146" s="4">
        <v>1415405494.35794</v>
      </c>
      <c r="AH146" s="4">
        <v>1415926018.4159701</v>
      </c>
      <c r="AI146" s="4">
        <v>1419272447.9438801</v>
      </c>
      <c r="AJ146" s="4">
        <v>1421276704.6141601</v>
      </c>
      <c r="AK146" s="4">
        <v>1424023762.9344499</v>
      </c>
      <c r="AL146" s="4">
        <v>1425201923.8791499</v>
      </c>
      <c r="AM146" s="4">
        <v>1423751484.4166901</v>
      </c>
      <c r="AN146" s="4">
        <v>1423751484.4166901</v>
      </c>
      <c r="AO146" s="4">
        <v>1423401671.76054</v>
      </c>
      <c r="AP146" s="4">
        <v>1424506040.59097</v>
      </c>
      <c r="AQ146" s="4">
        <v>1426791742.34991</v>
      </c>
      <c r="AR146" s="4">
        <v>1428693274.4760101</v>
      </c>
      <c r="AS146" s="4">
        <v>1428309157.0011799</v>
      </c>
      <c r="AT146" s="4">
        <v>1426972716.30825</v>
      </c>
      <c r="AU146" s="4">
        <v>1424899203.71858</v>
      </c>
      <c r="AV146" s="4">
        <v>1424223050.1629901</v>
      </c>
      <c r="AW146" s="4">
        <v>1422780362.6650701</v>
      </c>
      <c r="AX146" s="4">
        <v>1419742428.56897</v>
      </c>
      <c r="AY146" s="4">
        <v>1410384895.8257699</v>
      </c>
      <c r="AZ146" s="4">
        <v>1407435669.0450599</v>
      </c>
      <c r="BA146" s="4">
        <v>1407435669.0450599</v>
      </c>
    </row>
    <row r="147" spans="1:53" x14ac:dyDescent="0.2">
      <c r="A147" s="5" t="s">
        <v>334</v>
      </c>
    </row>
    <row r="148" spans="1:53" x14ac:dyDescent="0.2">
      <c r="A148" s="5" t="s">
        <v>335</v>
      </c>
      <c r="B148" s="4">
        <v>22733412703.183201</v>
      </c>
      <c r="C148" s="4">
        <v>22796976278.304798</v>
      </c>
      <c r="D148" s="4">
        <v>22868317091.6129</v>
      </c>
      <c r="E148" s="4">
        <v>22933209413.190899</v>
      </c>
      <c r="F148" s="4">
        <v>22999798446.0406</v>
      </c>
      <c r="G148" s="4">
        <v>23073139760.5373</v>
      </c>
      <c r="H148" s="4">
        <v>23136242317.574501</v>
      </c>
      <c r="I148" s="4">
        <v>23200366095.313202</v>
      </c>
      <c r="J148" s="4">
        <v>23270433668.611198</v>
      </c>
      <c r="K148" s="4">
        <v>23332627600.731499</v>
      </c>
      <c r="L148" s="4">
        <v>23420991360.932899</v>
      </c>
      <c r="M148" s="4">
        <v>23513476027.986301</v>
      </c>
      <c r="N148" s="4">
        <v>23513476027.986301</v>
      </c>
      <c r="O148" s="4">
        <v>23597622798.077599</v>
      </c>
      <c r="P148" s="4">
        <v>23679287899.057899</v>
      </c>
      <c r="Q148" s="4">
        <v>23781017805.412601</v>
      </c>
      <c r="R148" s="4">
        <v>23884906571.6945</v>
      </c>
      <c r="S148" s="4">
        <v>23996872385.989799</v>
      </c>
      <c r="T148" s="4">
        <v>24115188790.719898</v>
      </c>
      <c r="U148" s="4">
        <v>24227892406.633701</v>
      </c>
      <c r="V148" s="4">
        <v>24346372189.105701</v>
      </c>
      <c r="W148" s="4">
        <v>24469021326.1101</v>
      </c>
      <c r="X148" s="4">
        <v>24595125482.262402</v>
      </c>
      <c r="Y148" s="4">
        <v>24755598984.269798</v>
      </c>
      <c r="Z148" s="4">
        <v>24917406205.938499</v>
      </c>
      <c r="AA148" s="4">
        <v>24917406205.938499</v>
      </c>
      <c r="AB148" s="4">
        <v>25073319506.5439</v>
      </c>
      <c r="AC148" s="4">
        <v>25219862987.950001</v>
      </c>
      <c r="AD148" s="4">
        <v>25374369893.2187</v>
      </c>
      <c r="AE148" s="4">
        <v>25521783977.1464</v>
      </c>
      <c r="AF148" s="4">
        <v>25670409720.900002</v>
      </c>
      <c r="AG148" s="4">
        <v>25817046517.552601</v>
      </c>
      <c r="AH148" s="4">
        <v>25955289316.186699</v>
      </c>
      <c r="AI148" s="4">
        <v>26091067460.880199</v>
      </c>
      <c r="AJ148" s="4">
        <v>26221966593.0061</v>
      </c>
      <c r="AK148" s="4">
        <v>26351860967.089401</v>
      </c>
      <c r="AL148" s="4">
        <v>26507311992.456402</v>
      </c>
      <c r="AM148" s="4">
        <v>26653104417.365799</v>
      </c>
      <c r="AN148" s="4">
        <v>26653104417.365799</v>
      </c>
      <c r="AO148" s="4">
        <v>26792332938.059502</v>
      </c>
      <c r="AP148" s="4">
        <v>26919753673.072498</v>
      </c>
      <c r="AQ148" s="4">
        <v>27056719594.2761</v>
      </c>
      <c r="AR148" s="4">
        <v>27190481201.8745</v>
      </c>
      <c r="AS148" s="4">
        <v>27327016869.6968</v>
      </c>
      <c r="AT148" s="4">
        <v>27462159318.051102</v>
      </c>
      <c r="AU148" s="4">
        <v>27589804346.467701</v>
      </c>
      <c r="AV148" s="4">
        <v>27715656997.4305</v>
      </c>
      <c r="AW148" s="4">
        <v>27835352230.538502</v>
      </c>
      <c r="AX148" s="4">
        <v>27954553308.873299</v>
      </c>
      <c r="AY148" s="4">
        <v>28100873262.122299</v>
      </c>
      <c r="AZ148" s="4">
        <v>28237463068.026798</v>
      </c>
      <c r="BA148" s="4">
        <v>28237463068.026798</v>
      </c>
    </row>
    <row r="149" spans="1:53" s="8" customFormat="1" x14ac:dyDescent="0.2">
      <c r="A149" s="14" t="s">
        <v>336</v>
      </c>
      <c r="B149" s="8">
        <v>1.8837267828181299E-2</v>
      </c>
      <c r="C149" s="8">
        <v>1.8772922797513698E-2</v>
      </c>
      <c r="D149" s="8">
        <v>1.8696749355687999E-2</v>
      </c>
      <c r="E149" s="8">
        <v>1.8612047307262899E-2</v>
      </c>
      <c r="F149" s="8">
        <v>1.85224516371135E-2</v>
      </c>
      <c r="G149" s="8">
        <v>1.8399931516805201E-2</v>
      </c>
      <c r="H149" s="8">
        <v>1.8323320946689401E-2</v>
      </c>
      <c r="I149" s="8">
        <v>1.8322020351590598E-2</v>
      </c>
      <c r="J149" s="8">
        <v>1.8301414342278499E-2</v>
      </c>
      <c r="K149" s="8">
        <v>1.82870963282123E-2</v>
      </c>
      <c r="L149" s="8">
        <v>1.82524283337753E-2</v>
      </c>
      <c r="M149" s="8">
        <v>1.8202445401777598E-2</v>
      </c>
      <c r="N149" s="8">
        <v>1.8202445401777598E-2</v>
      </c>
      <c r="O149" s="8">
        <v>1.8165162738377701E-2</v>
      </c>
      <c r="P149" s="8">
        <v>1.8139549144099699E-2</v>
      </c>
      <c r="Q149" s="8">
        <v>1.8108807644179398E-2</v>
      </c>
      <c r="R149" s="8">
        <v>1.8091445603227601E-2</v>
      </c>
      <c r="S149" s="8">
        <v>1.8074387342718799E-2</v>
      </c>
      <c r="T149" s="8">
        <v>1.8118361427829299E-2</v>
      </c>
      <c r="U149" s="8">
        <v>1.8174925520857602E-2</v>
      </c>
      <c r="V149" s="8">
        <v>1.81749731437372E-2</v>
      </c>
      <c r="W149" s="8">
        <v>1.8197833688804899E-2</v>
      </c>
      <c r="X149" s="8">
        <v>1.8217890473651601E-2</v>
      </c>
      <c r="Y149" s="8">
        <v>1.8212395312552698E-2</v>
      </c>
      <c r="Z149" s="8">
        <v>1.8212746468291199E-2</v>
      </c>
      <c r="AA149" s="8">
        <v>1.8212746468291199E-2</v>
      </c>
      <c r="AB149" s="8">
        <v>1.82314823265129E-2</v>
      </c>
      <c r="AC149" s="8">
        <v>1.8257537558647299E-2</v>
      </c>
      <c r="AD149" s="8">
        <v>1.8273820663452098E-2</v>
      </c>
      <c r="AE149" s="8">
        <v>1.8288076282036499E-2</v>
      </c>
      <c r="AF149" s="8">
        <v>1.8295876512264098E-2</v>
      </c>
      <c r="AG149" s="8">
        <v>1.8298679456966699E-2</v>
      </c>
      <c r="AH149" s="8">
        <v>1.83060807245378E-2</v>
      </c>
      <c r="AI149" s="8">
        <v>1.8315134370010099E-2</v>
      </c>
      <c r="AJ149" s="8">
        <v>1.83275043186641E-2</v>
      </c>
      <c r="AK149" s="8">
        <v>1.8340451201467101E-2</v>
      </c>
      <c r="AL149" s="8">
        <v>1.83355768580881E-2</v>
      </c>
      <c r="AM149" s="8">
        <v>1.8339753893235101E-2</v>
      </c>
      <c r="AN149" s="8">
        <v>1.8339753893235101E-2</v>
      </c>
      <c r="AO149" s="8">
        <v>1.8350582515174199E-2</v>
      </c>
      <c r="AP149" s="8">
        <v>1.8367916532428499E-2</v>
      </c>
      <c r="AQ149" s="8">
        <v>1.8378660186292601E-2</v>
      </c>
      <c r="AR149" s="8">
        <v>1.83914717488785E-2</v>
      </c>
      <c r="AS149" s="8">
        <v>1.8401887759533001E-2</v>
      </c>
      <c r="AT149" s="8">
        <v>1.8449958184058E-2</v>
      </c>
      <c r="AU149" s="8">
        <v>1.8492158393690901E-2</v>
      </c>
      <c r="AV149" s="8">
        <v>1.8535171180434101E-2</v>
      </c>
      <c r="AW149" s="8">
        <v>1.8581906324985999E-2</v>
      </c>
      <c r="AX149" s="8">
        <v>1.8628572201843701E-2</v>
      </c>
      <c r="AY149" s="8">
        <v>1.8656822195073301E-2</v>
      </c>
      <c r="AZ149" s="8">
        <v>1.8691494123065599E-2</v>
      </c>
      <c r="BA149" s="8">
        <v>1.8691494123065599E-2</v>
      </c>
    </row>
    <row r="150" spans="1:53" x14ac:dyDescent="0.2">
      <c r="A150" s="5" t="s">
        <v>337</v>
      </c>
    </row>
    <row r="151" spans="1:53" x14ac:dyDescent="0.2">
      <c r="A151" s="5" t="s">
        <v>338</v>
      </c>
      <c r="B151" s="4">
        <v>428235383.738442</v>
      </c>
      <c r="C151" s="4">
        <v>427965875.68936902</v>
      </c>
      <c r="D151" s="4">
        <v>427563192.84828401</v>
      </c>
      <c r="E151" s="4">
        <v>426833978.50567597</v>
      </c>
      <c r="F151" s="4">
        <v>426012654.38014799</v>
      </c>
      <c r="G151" s="4">
        <v>424544191.47156298</v>
      </c>
      <c r="H151" s="4">
        <v>423932793.48529702</v>
      </c>
      <c r="I151" s="4">
        <v>425077579.76268202</v>
      </c>
      <c r="J151" s="4">
        <v>425881848.49376202</v>
      </c>
      <c r="K151" s="4">
        <v>426686008.52488399</v>
      </c>
      <c r="L151" s="4">
        <v>427489966.32139999</v>
      </c>
      <c r="M151" s="4">
        <v>428002763.60542899</v>
      </c>
      <c r="N151" s="4">
        <v>428002763.60542899</v>
      </c>
      <c r="O151" s="4">
        <v>428654658.365933</v>
      </c>
      <c r="P151" s="4">
        <v>429531606.542247</v>
      </c>
      <c r="Q151" s="4">
        <v>430645877.021025</v>
      </c>
      <c r="R151" s="4">
        <v>432112487.979985</v>
      </c>
      <c r="S151" s="4">
        <v>433728766.51817501</v>
      </c>
      <c r="T151" s="4">
        <v>436927706.41060197</v>
      </c>
      <c r="U151" s="4">
        <v>440340140.01792097</v>
      </c>
      <c r="V151" s="4">
        <v>442494660.68442798</v>
      </c>
      <c r="W151" s="4">
        <v>445283180.62037301</v>
      </c>
      <c r="X151" s="4">
        <v>448071302.22157598</v>
      </c>
      <c r="Y151" s="4">
        <v>450858754.90054899</v>
      </c>
      <c r="Z151" s="4">
        <v>453814401.876185</v>
      </c>
      <c r="AA151" s="4">
        <v>453814401.876185</v>
      </c>
      <c r="AB151" s="4">
        <v>457123781.45056599</v>
      </c>
      <c r="AC151" s="4">
        <v>460452595.72643799</v>
      </c>
      <c r="AD151" s="4">
        <v>463686684.87677902</v>
      </c>
      <c r="AE151" s="4">
        <v>466744332.22771299</v>
      </c>
      <c r="AF151" s="4">
        <v>469662646.27281201</v>
      </c>
      <c r="AG151" s="4">
        <v>472417858.75029403</v>
      </c>
      <c r="AH151" s="4">
        <v>475139621.45084703</v>
      </c>
      <c r="AI151" s="4">
        <v>477861406.40302199</v>
      </c>
      <c r="AJ151" s="4">
        <v>480583205.97718602</v>
      </c>
      <c r="AK151" s="4">
        <v>483305020.134749</v>
      </c>
      <c r="AL151" s="4">
        <v>486026856.33900702</v>
      </c>
      <c r="AM151" s="4">
        <v>488811375.50518698</v>
      </c>
      <c r="AN151" s="4">
        <v>488811375.50518698</v>
      </c>
      <c r="AO151" s="4">
        <v>491654916.353881</v>
      </c>
      <c r="AP151" s="4">
        <v>494459788.54053199</v>
      </c>
      <c r="AQ151" s="4">
        <v>497266255.17900598</v>
      </c>
      <c r="AR151" s="4">
        <v>500072966.862688</v>
      </c>
      <c r="AS151" s="4">
        <v>502868697.23902601</v>
      </c>
      <c r="AT151" s="4">
        <v>506675691.06198198</v>
      </c>
      <c r="AU151" s="4">
        <v>510195032.02582401</v>
      </c>
      <c r="AV151" s="4">
        <v>513714446.82557303</v>
      </c>
      <c r="AW151" s="4">
        <v>517233907.67085999</v>
      </c>
      <c r="AX151" s="4">
        <v>520753414.68463498</v>
      </c>
      <c r="AY151" s="4">
        <v>524272995.97770798</v>
      </c>
      <c r="AZ151" s="4">
        <v>527800374.98630702</v>
      </c>
      <c r="BA151" s="4">
        <v>527800374.98630702</v>
      </c>
    </row>
    <row r="152" spans="1:53" x14ac:dyDescent="0.2">
      <c r="A152" s="5" t="s">
        <v>339</v>
      </c>
      <c r="B152" s="4">
        <v>-1710617.5902977199</v>
      </c>
      <c r="C152" s="4">
        <v>-1527204.2227767999</v>
      </c>
      <c r="D152" s="4">
        <v>-1335167.2774042301</v>
      </c>
      <c r="E152" s="4">
        <v>-1142163.98182625</v>
      </c>
      <c r="F152" s="4">
        <v>-1112447.7771087601</v>
      </c>
      <c r="G152" s="4">
        <v>-1077452.9291270999</v>
      </c>
      <c r="H152" s="4">
        <v>-1041885.33342291</v>
      </c>
      <c r="I152" s="4">
        <v>-1010609.05080926</v>
      </c>
      <c r="J152" s="4">
        <v>-1008230.32398617</v>
      </c>
      <c r="K152" s="4">
        <v>-832685.06714157201</v>
      </c>
      <c r="L152" s="4">
        <v>-638129.28134972497</v>
      </c>
      <c r="M152" s="4">
        <v>-189524.03989639701</v>
      </c>
      <c r="N152" s="4">
        <v>-189524.03989639701</v>
      </c>
      <c r="O152" s="4">
        <v>246266.642099405</v>
      </c>
      <c r="P152" s="4">
        <v>433937.85745767597</v>
      </c>
      <c r="Q152" s="4">
        <v>635856.09594930301</v>
      </c>
      <c r="R152" s="4">
        <v>851688.98040889599</v>
      </c>
      <c r="S152" s="4">
        <v>1087297.8890086999</v>
      </c>
      <c r="T152" s="4">
        <v>1341966.2467237699</v>
      </c>
      <c r="U152" s="4">
        <v>1615524.3230320499</v>
      </c>
      <c r="V152" s="4">
        <v>1906479.5143410999</v>
      </c>
      <c r="W152" s="4">
        <v>2217177.5293646902</v>
      </c>
      <c r="X152" s="4">
        <v>2354779.5450505302</v>
      </c>
      <c r="Y152" s="4">
        <v>2505143.52981974</v>
      </c>
      <c r="Z152" s="4">
        <v>2625112.47779543</v>
      </c>
      <c r="AA152" s="4">
        <v>2625112.47779543</v>
      </c>
      <c r="AB152" s="4">
        <v>2812653.0739239198</v>
      </c>
      <c r="AC152" s="4">
        <v>2998227.4093293501</v>
      </c>
      <c r="AD152" s="4">
        <v>3175061.6653563501</v>
      </c>
      <c r="AE152" s="4">
        <v>3342299.3577637998</v>
      </c>
      <c r="AF152" s="4">
        <v>3499222.4908159799</v>
      </c>
      <c r="AG152" s="4">
        <v>3645706.2708256701</v>
      </c>
      <c r="AH152" s="4">
        <v>3782707.40612697</v>
      </c>
      <c r="AI152" s="4">
        <v>3910432.5671832799</v>
      </c>
      <c r="AJ152" s="4">
        <v>4028954.33643959</v>
      </c>
      <c r="AK152" s="4">
        <v>4137260.5087510599</v>
      </c>
      <c r="AL152" s="4">
        <v>4233732.8884139499</v>
      </c>
      <c r="AM152" s="4">
        <v>4133572.6282955199</v>
      </c>
      <c r="AN152" s="4">
        <v>4133572.6282955199</v>
      </c>
      <c r="AO152" s="4">
        <v>4028632.20344094</v>
      </c>
      <c r="AP152" s="4">
        <v>3916772.0322732301</v>
      </c>
      <c r="AQ152" s="4">
        <v>3969472.07146281</v>
      </c>
      <c r="AR152" s="4">
        <v>4027900.0806628601</v>
      </c>
      <c r="AS152" s="4">
        <v>4092009.1322652502</v>
      </c>
      <c r="AT152" s="4">
        <v>4161861.8714620001</v>
      </c>
      <c r="AU152" s="4">
        <v>4237541.5045423498</v>
      </c>
      <c r="AV152" s="4">
        <v>4319100.5709071001</v>
      </c>
      <c r="AW152" s="4">
        <v>4406646.8964208299</v>
      </c>
      <c r="AX152" s="4">
        <v>4500216.2067833999</v>
      </c>
      <c r="AY152" s="4">
        <v>4599771.2794510899</v>
      </c>
      <c r="AZ152" s="4">
        <v>4705685.2246751701</v>
      </c>
      <c r="BA152" s="4">
        <v>4705685.2246751701</v>
      </c>
    </row>
    <row r="153" spans="1:53" x14ac:dyDescent="0.2">
      <c r="A153" s="5" t="s">
        <v>340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</row>
    <row r="154" spans="1:53" x14ac:dyDescent="0.2">
      <c r="A154" s="5" t="s">
        <v>341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</row>
    <row r="155" spans="1:53" x14ac:dyDescent="0.2">
      <c r="A155" s="5" t="s">
        <v>342</v>
      </c>
      <c r="B155" s="4">
        <v>426524766.14814502</v>
      </c>
      <c r="C155" s="4">
        <v>426438671.46659201</v>
      </c>
      <c r="D155" s="4">
        <v>426228025.57088</v>
      </c>
      <c r="E155" s="4">
        <v>425691814.52384901</v>
      </c>
      <c r="F155" s="4">
        <v>424900206.60303903</v>
      </c>
      <c r="G155" s="4">
        <v>423466738.542436</v>
      </c>
      <c r="H155" s="4">
        <v>422890908.15187401</v>
      </c>
      <c r="I155" s="4">
        <v>424066970.71187299</v>
      </c>
      <c r="J155" s="4">
        <v>424873618.16977602</v>
      </c>
      <c r="K155" s="4">
        <v>425853323.45774299</v>
      </c>
      <c r="L155" s="4">
        <v>426851837.04005003</v>
      </c>
      <c r="M155" s="4">
        <v>427813239.56553298</v>
      </c>
      <c r="N155" s="4">
        <v>427813239.56553298</v>
      </c>
      <c r="O155" s="4">
        <v>428900925.00803298</v>
      </c>
      <c r="P155" s="4">
        <v>429965544.39970398</v>
      </c>
      <c r="Q155" s="4">
        <v>431281733.11697501</v>
      </c>
      <c r="R155" s="4">
        <v>432964176.96039402</v>
      </c>
      <c r="S155" s="4">
        <v>434816064.407184</v>
      </c>
      <c r="T155" s="4">
        <v>438269672.65732598</v>
      </c>
      <c r="U155" s="4">
        <v>441955664.34095299</v>
      </c>
      <c r="V155" s="4">
        <v>444401140.19876897</v>
      </c>
      <c r="W155" s="4">
        <v>447500358.14973801</v>
      </c>
      <c r="X155" s="4">
        <v>450426081.766626</v>
      </c>
      <c r="Y155" s="4">
        <v>453363898.43036902</v>
      </c>
      <c r="Z155" s="4">
        <v>456439514.35398</v>
      </c>
      <c r="AA155" s="4">
        <v>456439514.35398</v>
      </c>
      <c r="AB155" s="4">
        <v>459936434.52449</v>
      </c>
      <c r="AC155" s="4">
        <v>463450823.135768</v>
      </c>
      <c r="AD155" s="4">
        <v>466861746.542135</v>
      </c>
      <c r="AE155" s="4">
        <v>470086631.58547699</v>
      </c>
      <c r="AF155" s="4">
        <v>473161868.76362801</v>
      </c>
      <c r="AG155" s="4">
        <v>476063565.02112001</v>
      </c>
      <c r="AH155" s="4">
        <v>478922328.85697401</v>
      </c>
      <c r="AI155" s="4">
        <v>481771838.97020501</v>
      </c>
      <c r="AJ155" s="4">
        <v>484612160.31362599</v>
      </c>
      <c r="AK155" s="4">
        <v>487442280.64349997</v>
      </c>
      <c r="AL155" s="4">
        <v>490260589.22742099</v>
      </c>
      <c r="AM155" s="4">
        <v>492944948.13348198</v>
      </c>
      <c r="AN155" s="4">
        <v>492944948.13348198</v>
      </c>
      <c r="AO155" s="4">
        <v>495683548.55732203</v>
      </c>
      <c r="AP155" s="4">
        <v>498376560.572806</v>
      </c>
      <c r="AQ155" s="4">
        <v>501235727.25046802</v>
      </c>
      <c r="AR155" s="4">
        <v>504100866.94335097</v>
      </c>
      <c r="AS155" s="4">
        <v>506960706.371292</v>
      </c>
      <c r="AT155" s="4">
        <v>510837552.93344402</v>
      </c>
      <c r="AU155" s="4">
        <v>514432573.530366</v>
      </c>
      <c r="AV155" s="4">
        <v>518033547.39648098</v>
      </c>
      <c r="AW155" s="4">
        <v>521640554.56728101</v>
      </c>
      <c r="AX155" s="4">
        <v>525253630.89141798</v>
      </c>
      <c r="AY155" s="4">
        <v>528872767.25715899</v>
      </c>
      <c r="AZ155" s="4">
        <v>532506060.21098202</v>
      </c>
      <c r="BA155" s="4">
        <v>532506060.21098202</v>
      </c>
    </row>
    <row r="156" spans="1:53" x14ac:dyDescent="0.2">
      <c r="A156" s="5" t="s">
        <v>343</v>
      </c>
    </row>
    <row r="157" spans="1:53" x14ac:dyDescent="0.2">
      <c r="A157" s="5" t="s">
        <v>344</v>
      </c>
      <c r="B157" s="4">
        <v>1062483936.79259</v>
      </c>
      <c r="C157" s="4">
        <v>1049000386.84953</v>
      </c>
      <c r="D157" s="4">
        <v>1016906791.0095201</v>
      </c>
      <c r="E157" s="4">
        <v>1029039529.65718</v>
      </c>
      <c r="F157" s="4">
        <v>1046495021.04105</v>
      </c>
      <c r="G157" s="4">
        <v>1046936069.6602401</v>
      </c>
      <c r="H157" s="4">
        <v>1060292218.06282</v>
      </c>
      <c r="I157" s="4">
        <v>1085186086.82269</v>
      </c>
      <c r="J157" s="4">
        <v>1083349011.50702</v>
      </c>
      <c r="K157" s="4">
        <v>1107131023.4530499</v>
      </c>
      <c r="L157" s="4">
        <v>1118216844.6838</v>
      </c>
      <c r="M157" s="4">
        <v>1114121435.99965</v>
      </c>
      <c r="N157" s="4">
        <v>1114121435.99965</v>
      </c>
      <c r="O157" s="4">
        <v>1109921406.0316601</v>
      </c>
      <c r="P157" s="4">
        <v>1077811971.90172</v>
      </c>
      <c r="Q157" s="4">
        <v>1053332402.25498</v>
      </c>
      <c r="R157" s="4">
        <v>1044686180.2924401</v>
      </c>
      <c r="S157" s="4">
        <v>1040359899.55383</v>
      </c>
      <c r="T157" s="4">
        <v>1026892924.5721</v>
      </c>
      <c r="U157" s="4">
        <v>1030337964.5667599</v>
      </c>
      <c r="V157" s="4">
        <v>1051505435.75611</v>
      </c>
      <c r="W157" s="4">
        <v>1038833240.46851</v>
      </c>
      <c r="X157" s="4">
        <v>1025912502.23253</v>
      </c>
      <c r="Y157" s="4">
        <v>1001434621.1078</v>
      </c>
      <c r="Z157" s="4">
        <v>971262136.366817</v>
      </c>
      <c r="AA157" s="4">
        <v>971262136.366817</v>
      </c>
      <c r="AB157" s="4">
        <v>966759297.42181802</v>
      </c>
      <c r="AC157" s="4">
        <v>961367371.73415995</v>
      </c>
      <c r="AD157" s="4">
        <v>953738285.75752294</v>
      </c>
      <c r="AE157" s="4">
        <v>947154271.79958498</v>
      </c>
      <c r="AF157" s="4">
        <v>942251841.057845</v>
      </c>
      <c r="AG157" s="4">
        <v>939341929.33682299</v>
      </c>
      <c r="AH157" s="4">
        <v>937003689.55899596</v>
      </c>
      <c r="AI157" s="4">
        <v>937500608.97368097</v>
      </c>
      <c r="AJ157" s="4">
        <v>936664544.30053794</v>
      </c>
      <c r="AK157" s="4">
        <v>936581482.29095304</v>
      </c>
      <c r="AL157" s="4">
        <v>934941334.65173495</v>
      </c>
      <c r="AM157" s="4">
        <v>930806536.28321397</v>
      </c>
      <c r="AN157" s="4">
        <v>930806536.28321397</v>
      </c>
      <c r="AO157" s="4">
        <v>927718123.20322704</v>
      </c>
      <c r="AP157" s="4">
        <v>926129480.01816702</v>
      </c>
      <c r="AQ157" s="4">
        <v>925556015.09944904</v>
      </c>
      <c r="AR157" s="4">
        <v>924592407.53265905</v>
      </c>
      <c r="AS157" s="4">
        <v>921348450.62989104</v>
      </c>
      <c r="AT157" s="4">
        <v>916135163.37481105</v>
      </c>
      <c r="AU157" s="4">
        <v>910466630.18822002</v>
      </c>
      <c r="AV157" s="4">
        <v>906189502.76651597</v>
      </c>
      <c r="AW157" s="4">
        <v>901139808.09779406</v>
      </c>
      <c r="AX157" s="4">
        <v>894488797.67755997</v>
      </c>
      <c r="AY157" s="4">
        <v>881512128.56861496</v>
      </c>
      <c r="AZ157" s="4">
        <v>874929608.83408594</v>
      </c>
      <c r="BA157" s="4">
        <v>874929608.83408594</v>
      </c>
    </row>
    <row r="158" spans="1:53" x14ac:dyDescent="0.2">
      <c r="A158" s="5" t="s">
        <v>345</v>
      </c>
    </row>
    <row r="159" spans="1:53" ht="10.8" thickBot="1" x14ac:dyDescent="0.25">
      <c r="A159" s="15" t="s">
        <v>346</v>
      </c>
    </row>
    <row r="160" spans="1:53" x14ac:dyDescent="0.2">
      <c r="A160" s="5" t="s">
        <v>347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</row>
    <row r="161" spans="1:53" x14ac:dyDescent="0.2">
      <c r="A161" s="5" t="s">
        <v>348</v>
      </c>
      <c r="B161" s="4">
        <v>413201516.640221</v>
      </c>
      <c r="C161" s="4">
        <v>424831747.01196098</v>
      </c>
      <c r="D161" s="4">
        <v>426857565.12118298</v>
      </c>
      <c r="E161" s="4">
        <v>417243999.520118</v>
      </c>
      <c r="F161" s="4">
        <v>409117427.68982399</v>
      </c>
      <c r="G161" s="4">
        <v>393165678.93557298</v>
      </c>
      <c r="H161" s="4">
        <v>389259635.70266598</v>
      </c>
      <c r="I161" s="4">
        <v>383063785.08413303</v>
      </c>
      <c r="J161" s="4">
        <v>365842665.59220898</v>
      </c>
      <c r="K161" s="4">
        <v>358446695.62465602</v>
      </c>
      <c r="L161" s="4">
        <v>352845446.05974197</v>
      </c>
      <c r="M161" s="4">
        <v>327437599.30755597</v>
      </c>
      <c r="N161" s="4">
        <v>327437599.30755597</v>
      </c>
      <c r="O161" s="4">
        <v>299967327.30392897</v>
      </c>
      <c r="P161" s="4">
        <v>277635407.83569002</v>
      </c>
      <c r="Q161" s="4">
        <v>249238130.40354601</v>
      </c>
      <c r="R161" s="4">
        <v>232174262.55388701</v>
      </c>
      <c r="S161" s="4">
        <v>214567082.429712</v>
      </c>
      <c r="T161" s="4">
        <v>186281739.23199901</v>
      </c>
      <c r="U161" s="4">
        <v>165542052.002487</v>
      </c>
      <c r="V161" s="4">
        <v>140348971.566522</v>
      </c>
      <c r="W161" s="4">
        <v>118074743.530654</v>
      </c>
      <c r="X161" s="4">
        <v>101183802.07323501</v>
      </c>
      <c r="Y161" s="4">
        <v>86316421.016953096</v>
      </c>
      <c r="Z161" s="4">
        <v>72733698.265388206</v>
      </c>
      <c r="AA161" s="4">
        <v>72733698.265388206</v>
      </c>
      <c r="AB161" s="4">
        <v>71274310.267704397</v>
      </c>
      <c r="AC161" s="4">
        <v>69241841.368853301</v>
      </c>
      <c r="AD161" s="4">
        <v>67622920.029542103</v>
      </c>
      <c r="AE161" s="4">
        <v>9478925.3909368496</v>
      </c>
      <c r="AF161" s="4">
        <v>8128947.1980998898</v>
      </c>
      <c r="AG161" s="4">
        <v>-49212544.803265601</v>
      </c>
      <c r="AH161" s="4">
        <v>-50161892.690895602</v>
      </c>
      <c r="AI161" s="4">
        <v>-51306776.561701402</v>
      </c>
      <c r="AJ161" s="4">
        <v>38463385.679136597</v>
      </c>
      <c r="AK161" s="4">
        <v>36301056.578347199</v>
      </c>
      <c r="AL161" s="4">
        <v>33439688.8290819</v>
      </c>
      <c r="AM161" s="4">
        <v>61080252.517074198</v>
      </c>
      <c r="AN161" s="4">
        <v>61080252.517074198</v>
      </c>
      <c r="AO161" s="4">
        <v>59191401.912156902</v>
      </c>
      <c r="AP161" s="4">
        <v>58098840.498514198</v>
      </c>
      <c r="AQ161" s="4">
        <v>61281737.165863603</v>
      </c>
      <c r="AR161" s="4">
        <v>59651400.752696097</v>
      </c>
      <c r="AS161" s="4">
        <v>59407623.032605</v>
      </c>
      <c r="AT161" s="4">
        <v>58953011.714255601</v>
      </c>
      <c r="AU161" s="4">
        <v>58810137.0780138</v>
      </c>
      <c r="AV161" s="4">
        <v>58797965.231765397</v>
      </c>
      <c r="AW161" s="4">
        <v>-89476462.741692707</v>
      </c>
      <c r="AX161" s="4">
        <v>-89729130.168467805</v>
      </c>
      <c r="AY161" s="4">
        <v>-88811844.004563898</v>
      </c>
      <c r="AZ161" s="4">
        <v>-38839621.6511788</v>
      </c>
      <c r="BA161" s="4">
        <v>-38839621.6511788</v>
      </c>
    </row>
    <row r="162" spans="1:53" x14ac:dyDescent="0.2">
      <c r="A162" s="5" t="s">
        <v>349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</row>
    <row r="163" spans="1:53" x14ac:dyDescent="0.2">
      <c r="A163" s="5" t="s">
        <v>350</v>
      </c>
      <c r="B163" s="4">
        <v>-204239758.168679</v>
      </c>
      <c r="C163" s="4">
        <v>-217738725.05908501</v>
      </c>
      <c r="D163" s="4">
        <v>-224151066.19758001</v>
      </c>
      <c r="E163" s="4">
        <v>-213416731.884626</v>
      </c>
      <c r="F163" s="4">
        <v>-203861911.00755599</v>
      </c>
      <c r="G163" s="4">
        <v>-191020726.77538601</v>
      </c>
      <c r="H163" s="4">
        <v>-183729860.268659</v>
      </c>
      <c r="I163" s="4">
        <v>-173900743.93744001</v>
      </c>
      <c r="J163" s="4">
        <v>-152886010.518125</v>
      </c>
      <c r="K163" s="4">
        <v>-142956369.648579</v>
      </c>
      <c r="L163" s="4">
        <v>-135581230.73949099</v>
      </c>
      <c r="M163" s="4">
        <v>-118910735.804839</v>
      </c>
      <c r="N163" s="4">
        <v>-118910735.804839</v>
      </c>
      <c r="O163" s="4">
        <v>-94052088.830794394</v>
      </c>
      <c r="P163" s="4">
        <v>-74606576.337795004</v>
      </c>
      <c r="Q163" s="4">
        <v>-49741381.2193636</v>
      </c>
      <c r="R163" s="4">
        <v>-34224302.821718298</v>
      </c>
      <c r="S163" s="4">
        <v>-19016981.967943002</v>
      </c>
      <c r="T163" s="4">
        <v>2588726.4288883102</v>
      </c>
      <c r="U163" s="4">
        <v>20090743.263241298</v>
      </c>
      <c r="V163" s="4">
        <v>41842779.5319134</v>
      </c>
      <c r="W163" s="4">
        <v>58155722.556797698</v>
      </c>
      <c r="X163" s="4">
        <v>72001654.155473098</v>
      </c>
      <c r="Y163" s="4">
        <v>83668653.7671794</v>
      </c>
      <c r="Z163" s="4">
        <v>91051929.817387894</v>
      </c>
      <c r="AA163" s="4">
        <v>91051929.817387894</v>
      </c>
      <c r="AB163" s="4">
        <v>88758353.216293693</v>
      </c>
      <c r="AC163" s="4">
        <v>87040283.984225705</v>
      </c>
      <c r="AD163" s="4">
        <v>84674675.149725795</v>
      </c>
      <c r="AE163" s="4">
        <v>139019202.444511</v>
      </c>
      <c r="AF163" s="4">
        <v>136732540.63529801</v>
      </c>
      <c r="AG163" s="4">
        <v>191018546.011646</v>
      </c>
      <c r="AH163" s="4">
        <v>188842952.84123901</v>
      </c>
      <c r="AI163" s="4">
        <v>186840708.525024</v>
      </c>
      <c r="AJ163" s="4">
        <v>93810420.545896307</v>
      </c>
      <c r="AK163" s="4">
        <v>92659351.004155397</v>
      </c>
      <c r="AL163" s="4">
        <v>91906977.509125397</v>
      </c>
      <c r="AM163" s="4">
        <v>61010965.049295001</v>
      </c>
      <c r="AN163" s="4">
        <v>61010965.049295001</v>
      </c>
      <c r="AO163" s="4">
        <v>59462384.126682699</v>
      </c>
      <c r="AP163" s="4">
        <v>58032680.362983704</v>
      </c>
      <c r="AQ163" s="4">
        <v>52083695.903246596</v>
      </c>
      <c r="AR163" s="4">
        <v>50811541.837043799</v>
      </c>
      <c r="AS163" s="4">
        <v>48430390.3817387</v>
      </c>
      <c r="AT163" s="4">
        <v>45827397.647716098</v>
      </c>
      <c r="AU163" s="4">
        <v>42906586.536547303</v>
      </c>
      <c r="AV163" s="4">
        <v>39877931.797970302</v>
      </c>
      <c r="AW163" s="4">
        <v>185373077.62281099</v>
      </c>
      <c r="AX163" s="4">
        <v>182606183.20299199</v>
      </c>
      <c r="AY163" s="4">
        <v>178545405.24000201</v>
      </c>
      <c r="AZ163" s="4">
        <v>125686048.223065</v>
      </c>
      <c r="BA163" s="4">
        <v>125686048.223065</v>
      </c>
    </row>
    <row r="164" spans="1:53" x14ac:dyDescent="0.2">
      <c r="A164" s="5" t="s">
        <v>351</v>
      </c>
      <c r="B164" s="4">
        <v>-448107.99468421802</v>
      </c>
      <c r="C164" s="4">
        <v>-454920.98936843598</v>
      </c>
      <c r="D164" s="4">
        <v>-461733.98405265401</v>
      </c>
      <c r="E164" s="4">
        <v>-468546.97873687203</v>
      </c>
      <c r="F164" s="4">
        <v>-475359.97342108999</v>
      </c>
      <c r="G164" s="4">
        <v>-482172.96810530801</v>
      </c>
      <c r="H164" s="4">
        <v>-488985.96278952598</v>
      </c>
      <c r="I164" s="4">
        <v>-495798.957473744</v>
      </c>
      <c r="J164" s="4">
        <v>-502611.95215796202</v>
      </c>
      <c r="K164" s="4">
        <v>-509424.94684217998</v>
      </c>
      <c r="L164" s="4">
        <v>-516237.941526398</v>
      </c>
      <c r="M164" s="4">
        <v>-523050.93621061603</v>
      </c>
      <c r="N164" s="4">
        <v>-523050.93621061603</v>
      </c>
      <c r="O164" s="4">
        <v>-563785.07806033897</v>
      </c>
      <c r="P164" s="4">
        <v>-604519.21991006297</v>
      </c>
      <c r="Q164" s="4">
        <v>-645253.36175978603</v>
      </c>
      <c r="R164" s="4">
        <v>-685987.50360950897</v>
      </c>
      <c r="S164" s="4">
        <v>-726721.64545923297</v>
      </c>
      <c r="T164" s="4">
        <v>-767455.78730895603</v>
      </c>
      <c r="U164" s="4">
        <v>-808189.92915868002</v>
      </c>
      <c r="V164" s="4">
        <v>-848924.07100840297</v>
      </c>
      <c r="W164" s="4">
        <v>-889658.21285812603</v>
      </c>
      <c r="X164" s="4">
        <v>-930392.35470785003</v>
      </c>
      <c r="Y164" s="4">
        <v>-971126.49655757297</v>
      </c>
      <c r="Z164" s="4">
        <v>-1011860.63840729</v>
      </c>
      <c r="AA164" s="4">
        <v>-1011860.63840729</v>
      </c>
      <c r="AB164" s="4">
        <v>-1049064.3242261901</v>
      </c>
      <c r="AC164" s="4">
        <v>-1086268.0100451</v>
      </c>
      <c r="AD164" s="4">
        <v>-1123471.6958639999</v>
      </c>
      <c r="AE164" s="4">
        <v>-1160675.3816829</v>
      </c>
      <c r="AF164" s="4">
        <v>-1197879.0675018099</v>
      </c>
      <c r="AG164" s="4">
        <v>-1235082.75332071</v>
      </c>
      <c r="AH164" s="4">
        <v>-1272286.4391396099</v>
      </c>
      <c r="AI164" s="4">
        <v>-1309490.12495851</v>
      </c>
      <c r="AJ164" s="4">
        <v>-1346693.8107774199</v>
      </c>
      <c r="AK164" s="4">
        <v>-1383897.4965963201</v>
      </c>
      <c r="AL164" s="4">
        <v>-1421101.18241522</v>
      </c>
      <c r="AM164" s="4">
        <v>-1458304.8682341201</v>
      </c>
      <c r="AN164" s="4">
        <v>-1458304.8682341201</v>
      </c>
      <c r="AO164" s="4">
        <v>-1544878.3693898199</v>
      </c>
      <c r="AP164" s="4">
        <v>-1631451.87054551</v>
      </c>
      <c r="AQ164" s="4">
        <v>-1718025.37170121</v>
      </c>
      <c r="AR164" s="4">
        <v>-1804598.8728569001</v>
      </c>
      <c r="AS164" s="4">
        <v>-1891172.3740125999</v>
      </c>
      <c r="AT164" s="4">
        <v>-1977745.8751683</v>
      </c>
      <c r="AU164" s="4">
        <v>-2064319.3763239901</v>
      </c>
      <c r="AV164" s="4">
        <v>-2150892.8774796901</v>
      </c>
      <c r="AW164" s="4">
        <v>-2237466.37863538</v>
      </c>
      <c r="AX164" s="4">
        <v>-2324039.87979108</v>
      </c>
      <c r="AY164" s="4">
        <v>-2410613.3809467698</v>
      </c>
      <c r="AZ164" s="4">
        <v>-2497186.8821024699</v>
      </c>
      <c r="BA164" s="4">
        <v>-2497186.8821024699</v>
      </c>
    </row>
    <row r="165" spans="1:53" x14ac:dyDescent="0.2">
      <c r="A165" s="5" t="s">
        <v>352</v>
      </c>
      <c r="B165" s="4">
        <v>208513650.47685799</v>
      </c>
      <c r="C165" s="4">
        <v>206638100.963507</v>
      </c>
      <c r="D165" s="4">
        <v>202244764.93955001</v>
      </c>
      <c r="E165" s="4">
        <v>203358720.656755</v>
      </c>
      <c r="F165" s="4">
        <v>204780156.70884699</v>
      </c>
      <c r="G165" s="4">
        <v>201662779.19208199</v>
      </c>
      <c r="H165" s="4">
        <v>205040789.47121599</v>
      </c>
      <c r="I165" s="4">
        <v>208667242.189219</v>
      </c>
      <c r="J165" s="4">
        <v>212454043.121925</v>
      </c>
      <c r="K165" s="4">
        <v>214980901.02923399</v>
      </c>
      <c r="L165" s="4">
        <v>216747977.37872401</v>
      </c>
      <c r="M165" s="4">
        <v>208003812.566506</v>
      </c>
      <c r="N165" s="4">
        <v>208003812.566506</v>
      </c>
      <c r="O165" s="4">
        <v>205351453.39507499</v>
      </c>
      <c r="P165" s="4">
        <v>202424312.27798501</v>
      </c>
      <c r="Q165" s="4">
        <v>198851495.82242301</v>
      </c>
      <c r="R165" s="4">
        <v>197263972.22855899</v>
      </c>
      <c r="S165" s="4">
        <v>194823378.81630999</v>
      </c>
      <c r="T165" s="4">
        <v>188103009.873579</v>
      </c>
      <c r="U165" s="4">
        <v>184824605.33656999</v>
      </c>
      <c r="V165" s="4">
        <v>181342827.02742699</v>
      </c>
      <c r="W165" s="4">
        <v>175340807.874594</v>
      </c>
      <c r="X165" s="4">
        <v>172255063.874001</v>
      </c>
      <c r="Y165" s="4">
        <v>169013948.28757501</v>
      </c>
      <c r="Z165" s="4">
        <v>162773767.444368</v>
      </c>
      <c r="AA165" s="4">
        <v>162773767.444368</v>
      </c>
      <c r="AB165" s="4">
        <v>158983599.159771</v>
      </c>
      <c r="AC165" s="4">
        <v>155195857.34303299</v>
      </c>
      <c r="AD165" s="4">
        <v>151174123.483403</v>
      </c>
      <c r="AE165" s="4">
        <v>147337452.453765</v>
      </c>
      <c r="AF165" s="4">
        <v>143663608.76589599</v>
      </c>
      <c r="AG165" s="4">
        <v>140570918.45506001</v>
      </c>
      <c r="AH165" s="4">
        <v>137408773.71120399</v>
      </c>
      <c r="AI165" s="4">
        <v>134224441.83836401</v>
      </c>
      <c r="AJ165" s="4">
        <v>130927112.41425499</v>
      </c>
      <c r="AK165" s="4">
        <v>127576510.085906</v>
      </c>
      <c r="AL165" s="4">
        <v>123925565.155792</v>
      </c>
      <c r="AM165" s="4">
        <v>120632912.698135</v>
      </c>
      <c r="AN165" s="4">
        <v>120632912.698135</v>
      </c>
      <c r="AO165" s="4">
        <v>117108907.669449</v>
      </c>
      <c r="AP165" s="4">
        <v>114500068.990952</v>
      </c>
      <c r="AQ165" s="4">
        <v>111647407.697409</v>
      </c>
      <c r="AR165" s="4">
        <v>108658343.716883</v>
      </c>
      <c r="AS165" s="4">
        <v>105946841.04033101</v>
      </c>
      <c r="AT165" s="4">
        <v>102802663.486803</v>
      </c>
      <c r="AU165" s="4">
        <v>99652404.238237098</v>
      </c>
      <c r="AV165" s="4">
        <v>96525004.152255997</v>
      </c>
      <c r="AW165" s="4">
        <v>93659148.502482906</v>
      </c>
      <c r="AX165" s="4">
        <v>90553013.154733896</v>
      </c>
      <c r="AY165" s="4">
        <v>87322947.854492098</v>
      </c>
      <c r="AZ165" s="4">
        <v>84349239.689783797</v>
      </c>
      <c r="BA165" s="4">
        <v>84349239.689783797</v>
      </c>
    </row>
    <row r="166" spans="1:53" x14ac:dyDescent="0.2">
      <c r="A166" s="5" t="s">
        <v>353</v>
      </c>
    </row>
    <row r="167" spans="1:53" x14ac:dyDescent="0.2">
      <c r="A167" s="16" t="s">
        <v>354</v>
      </c>
      <c r="B167" s="4">
        <v>-42304658.127083302</v>
      </c>
      <c r="C167" s="4">
        <v>-43479078.3791667</v>
      </c>
      <c r="D167" s="4">
        <v>-44653498.631250001</v>
      </c>
      <c r="E167" s="4">
        <v>-45827918.883333303</v>
      </c>
      <c r="F167" s="4">
        <v>-47002339.135416597</v>
      </c>
      <c r="G167" s="4">
        <v>-48176759.387500003</v>
      </c>
      <c r="H167" s="4">
        <v>-49351179.639583297</v>
      </c>
      <c r="I167" s="4">
        <v>-50525599.891666599</v>
      </c>
      <c r="J167" s="4">
        <v>-51700020.143749997</v>
      </c>
      <c r="K167" s="4">
        <v>-52874440.395833299</v>
      </c>
      <c r="L167" s="4">
        <v>-54048860.6479166</v>
      </c>
      <c r="M167" s="4">
        <v>-55223280.899999902</v>
      </c>
      <c r="N167" s="4">
        <v>-55223280.899999902</v>
      </c>
      <c r="O167" s="4">
        <v>-56001579.524999902</v>
      </c>
      <c r="P167" s="4">
        <v>-56779878.149999999</v>
      </c>
      <c r="Q167" s="4">
        <v>-57558176.774999999</v>
      </c>
      <c r="R167" s="4">
        <v>-58336475.399999999</v>
      </c>
      <c r="S167" s="4">
        <v>-59114774.024999999</v>
      </c>
      <c r="T167" s="4">
        <v>-59893072.649999999</v>
      </c>
      <c r="U167" s="4">
        <v>-60671371.274999999</v>
      </c>
      <c r="V167" s="4">
        <v>-61449669.899999999</v>
      </c>
      <c r="W167" s="4">
        <v>-62227968.524999999</v>
      </c>
      <c r="X167" s="4">
        <v>-63006267.149999999</v>
      </c>
      <c r="Y167" s="4">
        <v>-63784565.774999999</v>
      </c>
      <c r="Z167" s="4">
        <v>-64562864.399999999</v>
      </c>
      <c r="AA167" s="4">
        <v>-64562864.399999999</v>
      </c>
      <c r="AB167" s="4">
        <v>-67177149.525000006</v>
      </c>
      <c r="AC167" s="4">
        <v>-69791434.650000006</v>
      </c>
      <c r="AD167" s="4">
        <v>-72405719.775000006</v>
      </c>
      <c r="AE167" s="4">
        <v>-75020004.900000006</v>
      </c>
      <c r="AF167" s="4">
        <v>-77634290.024999902</v>
      </c>
      <c r="AG167" s="4">
        <v>-80248575.149999902</v>
      </c>
      <c r="AH167" s="4">
        <v>-82862860.274999902</v>
      </c>
      <c r="AI167" s="4">
        <v>-85477145.399999902</v>
      </c>
      <c r="AJ167" s="4">
        <v>-88091430.524999902</v>
      </c>
      <c r="AK167" s="4">
        <v>-90705715.649999902</v>
      </c>
      <c r="AL167" s="4">
        <v>-93320000.774999902</v>
      </c>
      <c r="AM167" s="4">
        <v>-95934285.899999902</v>
      </c>
      <c r="AN167" s="4">
        <v>-95934285.899999902</v>
      </c>
      <c r="AO167" s="4">
        <v>-97690446.899999902</v>
      </c>
      <c r="AP167" s="4">
        <v>-99446607.899999902</v>
      </c>
      <c r="AQ167" s="4">
        <v>-101202768.89999899</v>
      </c>
      <c r="AR167" s="4">
        <v>-102958929.90000001</v>
      </c>
      <c r="AS167" s="4">
        <v>-104715090.90000001</v>
      </c>
      <c r="AT167" s="4">
        <v>-106471251.90000001</v>
      </c>
      <c r="AU167" s="4">
        <v>-108227412.90000001</v>
      </c>
      <c r="AV167" s="4">
        <v>-109983573.90000001</v>
      </c>
      <c r="AW167" s="4">
        <v>-111739734.90000001</v>
      </c>
      <c r="AX167" s="4">
        <v>-113495895.90000001</v>
      </c>
      <c r="AY167" s="4">
        <v>-115252056.90000001</v>
      </c>
      <c r="AZ167" s="4">
        <v>-117008217.90000001</v>
      </c>
      <c r="BA167" s="4">
        <v>-117008217.90000001</v>
      </c>
    </row>
    <row r="168" spans="1:53" x14ac:dyDescent="0.2">
      <c r="A168" s="17" t="s">
        <v>355</v>
      </c>
      <c r="B168" s="4">
        <v>-23862358.333333299</v>
      </c>
      <c r="C168" s="4">
        <v>-23875508.666666601</v>
      </c>
      <c r="D168" s="4">
        <v>-23888658.999999899</v>
      </c>
      <c r="E168" s="4">
        <v>-23901809.333333299</v>
      </c>
      <c r="F168" s="4">
        <v>-23914959.666666601</v>
      </c>
      <c r="G168" s="4">
        <v>-23928109.999999899</v>
      </c>
      <c r="H168" s="4">
        <v>-23941260.333333299</v>
      </c>
      <c r="I168" s="4">
        <v>-23954410.666666601</v>
      </c>
      <c r="J168" s="4">
        <v>-23967560.999999899</v>
      </c>
      <c r="K168" s="4">
        <v>-23980711.333333299</v>
      </c>
      <c r="L168" s="4">
        <v>-23993861.666666601</v>
      </c>
      <c r="M168" s="4">
        <v>-24007011.999999899</v>
      </c>
      <c r="N168" s="4">
        <v>-24007011.999999899</v>
      </c>
      <c r="O168" s="4">
        <v>-23941106.249999899</v>
      </c>
      <c r="P168" s="4">
        <v>-23875200.499999899</v>
      </c>
      <c r="Q168" s="4">
        <v>-23809294.749999899</v>
      </c>
      <c r="R168" s="4">
        <v>-23743389</v>
      </c>
      <c r="S168" s="4">
        <v>-23677483.249999899</v>
      </c>
      <c r="T168" s="4">
        <v>-23611577.5</v>
      </c>
      <c r="U168" s="4">
        <v>-23545671.749999899</v>
      </c>
      <c r="V168" s="4">
        <v>-23479766</v>
      </c>
      <c r="W168" s="4">
        <v>-23413860.249999899</v>
      </c>
      <c r="X168" s="4">
        <v>-23347954.5</v>
      </c>
      <c r="Y168" s="4">
        <v>-23282048.749999899</v>
      </c>
      <c r="Z168" s="4">
        <v>-23216143</v>
      </c>
      <c r="AA168" s="4">
        <v>-23216143</v>
      </c>
      <c r="AB168" s="4">
        <v>-23228544.416666601</v>
      </c>
      <c r="AC168" s="4">
        <v>-23240945.833333299</v>
      </c>
      <c r="AD168" s="4">
        <v>-23253347.25</v>
      </c>
      <c r="AE168" s="4">
        <v>-23265748.666666601</v>
      </c>
      <c r="AF168" s="4">
        <v>-23278150.083333299</v>
      </c>
      <c r="AG168" s="4">
        <v>-23290551.5</v>
      </c>
      <c r="AH168" s="4">
        <v>-23302952.916666601</v>
      </c>
      <c r="AI168" s="4">
        <v>-23315354.333333299</v>
      </c>
      <c r="AJ168" s="4">
        <v>-23327755.75</v>
      </c>
      <c r="AK168" s="4">
        <v>-23340157.166666601</v>
      </c>
      <c r="AL168" s="4">
        <v>-23352558.583333299</v>
      </c>
      <c r="AM168" s="4">
        <v>-23364960</v>
      </c>
      <c r="AN168" s="4">
        <v>-23364960</v>
      </c>
      <c r="AO168" s="4">
        <v>-23397714.75</v>
      </c>
      <c r="AP168" s="4">
        <v>-23430469.5</v>
      </c>
      <c r="AQ168" s="4">
        <v>-23463224.25</v>
      </c>
      <c r="AR168" s="4">
        <v>-23495979</v>
      </c>
      <c r="AS168" s="4">
        <v>-23528733.75</v>
      </c>
      <c r="AT168" s="4">
        <v>-23561488.5</v>
      </c>
      <c r="AU168" s="4">
        <v>-23594243.25</v>
      </c>
      <c r="AV168" s="4">
        <v>-23626998</v>
      </c>
      <c r="AW168" s="4">
        <v>-23659752.75</v>
      </c>
      <c r="AX168" s="4">
        <v>-23692507.5</v>
      </c>
      <c r="AY168" s="4">
        <v>-23725262.25</v>
      </c>
      <c r="AZ168" s="4">
        <v>-23758017</v>
      </c>
      <c r="BA168" s="4">
        <v>-23758017</v>
      </c>
    </row>
    <row r="169" spans="1:53" x14ac:dyDescent="0.2">
      <c r="A169" s="5" t="s">
        <v>356</v>
      </c>
      <c r="B169" s="4">
        <v>275128774.93195802</v>
      </c>
      <c r="C169" s="4">
        <v>274447608.99870902</v>
      </c>
      <c r="D169" s="4">
        <v>271248656.55485201</v>
      </c>
      <c r="E169" s="4">
        <v>273556995.85215902</v>
      </c>
      <c r="F169" s="4">
        <v>276172815.48435098</v>
      </c>
      <c r="G169" s="4">
        <v>274249821.54768699</v>
      </c>
      <c r="H169" s="4">
        <v>278822215.40692198</v>
      </c>
      <c r="I169" s="4">
        <v>283643051.70502597</v>
      </c>
      <c r="J169" s="4">
        <v>288624236.21783298</v>
      </c>
      <c r="K169" s="4">
        <v>292345477.70524299</v>
      </c>
      <c r="L169" s="4">
        <v>295306937.63483399</v>
      </c>
      <c r="M169" s="4">
        <v>287757156.40271598</v>
      </c>
      <c r="N169" s="4">
        <v>287757156.40271598</v>
      </c>
      <c r="O169" s="4">
        <v>285857924.24813497</v>
      </c>
      <c r="P169" s="4">
        <v>283683910.14789498</v>
      </c>
      <c r="Q169" s="4">
        <v>280864220.70918202</v>
      </c>
      <c r="R169" s="4">
        <v>280029824.13216901</v>
      </c>
      <c r="S169" s="4">
        <v>278342357.73676902</v>
      </c>
      <c r="T169" s="4">
        <v>272375115.81088799</v>
      </c>
      <c r="U169" s="4">
        <v>269849838.29072899</v>
      </c>
      <c r="V169" s="4">
        <v>267121186.99843499</v>
      </c>
      <c r="W169" s="4">
        <v>261872294.862452</v>
      </c>
      <c r="X169" s="4">
        <v>259539677.87870899</v>
      </c>
      <c r="Y169" s="4">
        <v>257051689.30913201</v>
      </c>
      <c r="Z169" s="4">
        <v>251564635.48277599</v>
      </c>
      <c r="AA169" s="4">
        <v>251564635.48277599</v>
      </c>
      <c r="AB169" s="4">
        <v>250438357.42566401</v>
      </c>
      <c r="AC169" s="4">
        <v>249314505.83641201</v>
      </c>
      <c r="AD169" s="4">
        <v>247956662.204267</v>
      </c>
      <c r="AE169" s="4">
        <v>246783881.40211499</v>
      </c>
      <c r="AF169" s="4">
        <v>245773927.94173101</v>
      </c>
      <c r="AG169" s="4">
        <v>245345127.85837999</v>
      </c>
      <c r="AH169" s="4">
        <v>244846873.34200999</v>
      </c>
      <c r="AI169" s="4">
        <v>244326431.69665599</v>
      </c>
      <c r="AJ169" s="4">
        <v>243692992.50003299</v>
      </c>
      <c r="AK169" s="4">
        <v>243006280.399169</v>
      </c>
      <c r="AL169" s="4">
        <v>242019225.69654</v>
      </c>
      <c r="AM169" s="4">
        <v>241390463.466369</v>
      </c>
      <c r="AN169" s="4">
        <v>241390463.466369</v>
      </c>
      <c r="AO169" s="4">
        <v>239741947.68883899</v>
      </c>
      <c r="AP169" s="4">
        <v>239008598.26149699</v>
      </c>
      <c r="AQ169" s="4">
        <v>238031426.21911001</v>
      </c>
      <c r="AR169" s="4">
        <v>236917851.489739</v>
      </c>
      <c r="AS169" s="4">
        <v>236081838.06434301</v>
      </c>
      <c r="AT169" s="4">
        <v>234813149.761971</v>
      </c>
      <c r="AU169" s="4">
        <v>233538379.764561</v>
      </c>
      <c r="AV169" s="4">
        <v>232286468.929735</v>
      </c>
      <c r="AW169" s="4">
        <v>231296102.53111801</v>
      </c>
      <c r="AX169" s="4">
        <v>230065456.43452501</v>
      </c>
      <c r="AY169" s="4">
        <v>228710880.385438</v>
      </c>
      <c r="AZ169" s="4">
        <v>227612661.47188601</v>
      </c>
      <c r="BA169" s="4">
        <v>227612661.47188601</v>
      </c>
    </row>
    <row r="170" spans="1:53" s="13" customFormat="1" x14ac:dyDescent="0.2">
      <c r="A170" s="12" t="s">
        <v>357</v>
      </c>
      <c r="B170" s="13">
        <v>0.25894864421434099</v>
      </c>
      <c r="C170" s="13">
        <v>0.26162774812977702</v>
      </c>
      <c r="D170" s="13">
        <v>0.26673895675883103</v>
      </c>
      <c r="E170" s="13">
        <v>0.26583720835611802</v>
      </c>
      <c r="F170" s="13">
        <v>0.26390265594346901</v>
      </c>
      <c r="G170" s="13">
        <v>0.26195469761270701</v>
      </c>
      <c r="H170" s="13">
        <v>0.26296733170063002</v>
      </c>
      <c r="I170" s="13">
        <v>0.26137733901058602</v>
      </c>
      <c r="J170" s="13">
        <v>0.26641851624190199</v>
      </c>
      <c r="K170" s="13">
        <v>0.26405680223235001</v>
      </c>
      <c r="L170" s="13">
        <v>0.26408736287489598</v>
      </c>
      <c r="M170" s="13">
        <v>0.25828168016938202</v>
      </c>
      <c r="N170" s="13">
        <v>0.25828168016938202</v>
      </c>
      <c r="O170" s="13">
        <v>0.25754789726073701</v>
      </c>
      <c r="P170" s="13">
        <v>0.26320352486654403</v>
      </c>
      <c r="Q170" s="13">
        <v>0.26664348320426401</v>
      </c>
      <c r="R170" s="13">
        <v>0.26805162106555203</v>
      </c>
      <c r="S170" s="13">
        <v>0.267544296792042</v>
      </c>
      <c r="T170" s="13">
        <v>0.26524198316429598</v>
      </c>
      <c r="U170" s="13">
        <v>0.261904198011567</v>
      </c>
      <c r="V170" s="13">
        <v>0.25403690548337898</v>
      </c>
      <c r="W170" s="13">
        <v>0.25208309155023501</v>
      </c>
      <c r="X170" s="13">
        <v>0.252984223619376</v>
      </c>
      <c r="Y170" s="13">
        <v>0.25668344581973501</v>
      </c>
      <c r="Z170" s="13">
        <v>0.25900797124018299</v>
      </c>
      <c r="AA170" s="13">
        <v>0.25900797124018299</v>
      </c>
      <c r="AB170" s="13">
        <v>0.25904933947213199</v>
      </c>
      <c r="AC170" s="13">
        <v>0.25933323011232001</v>
      </c>
      <c r="AD170" s="13">
        <v>0.25998396615411501</v>
      </c>
      <c r="AE170" s="13">
        <v>0.26055299411069299</v>
      </c>
      <c r="AF170" s="13">
        <v>0.26083677126680499</v>
      </c>
      <c r="AG170" s="13">
        <v>0.26118830661758502</v>
      </c>
      <c r="AH170" s="13">
        <v>0.26130833428974798</v>
      </c>
      <c r="AI170" s="13">
        <v>0.26061469118844599</v>
      </c>
      <c r="AJ170" s="13">
        <v>0.26017104414047398</v>
      </c>
      <c r="AK170" s="13">
        <v>0.25946090649235998</v>
      </c>
      <c r="AL170" s="13">
        <v>0.25886033350605098</v>
      </c>
      <c r="AM170" s="13">
        <v>0.25933473182328598</v>
      </c>
      <c r="AN170" s="13">
        <v>0.25933473182328598</v>
      </c>
      <c r="AO170" s="13">
        <v>0.25842111056433598</v>
      </c>
      <c r="AP170" s="13">
        <v>0.25807255186046901</v>
      </c>
      <c r="AQ170" s="13">
        <v>0.25717668335128702</v>
      </c>
      <c r="AR170" s="13">
        <v>0.25624031687862497</v>
      </c>
      <c r="AS170" s="13">
        <v>0.25623512787474001</v>
      </c>
      <c r="AT170" s="13">
        <v>0.25630841293874002</v>
      </c>
      <c r="AU170" s="13">
        <v>0.25650405190169501</v>
      </c>
      <c r="AV170" s="13">
        <v>0.25633321531598602</v>
      </c>
      <c r="AW170" s="13">
        <v>0.256670608103928</v>
      </c>
      <c r="AX170" s="13">
        <v>0.25720328419077298</v>
      </c>
      <c r="AY170" s="13">
        <v>0.25945290254464898</v>
      </c>
      <c r="AZ170" s="13">
        <v>0.260149684241682</v>
      </c>
      <c r="BA170" s="13">
        <v>0.260149684241682</v>
      </c>
    </row>
    <row r="171" spans="1:53" x14ac:dyDescent="0.2">
      <c r="A171" s="5" t="s">
        <v>358</v>
      </c>
    </row>
    <row r="172" spans="1:53" x14ac:dyDescent="0.2">
      <c r="A172" s="5" t="s">
        <v>359</v>
      </c>
    </row>
    <row r="173" spans="1:53" x14ac:dyDescent="0.2">
      <c r="A173" s="5" t="s">
        <v>360</v>
      </c>
    </row>
    <row r="174" spans="1:53" x14ac:dyDescent="0.2">
      <c r="A174" s="5" t="s">
        <v>361</v>
      </c>
    </row>
    <row r="175" spans="1:53" x14ac:dyDescent="0.2">
      <c r="A175" s="5" t="s">
        <v>362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</row>
    <row r="176" spans="1:53" x14ac:dyDescent="0.2">
      <c r="A176" s="5" t="s">
        <v>363</v>
      </c>
    </row>
    <row r="177" spans="1:53" x14ac:dyDescent="0.2">
      <c r="A177" s="5" t="s">
        <v>364</v>
      </c>
    </row>
    <row r="178" spans="1:53" x14ac:dyDescent="0.2">
      <c r="A178" s="5" t="s">
        <v>365</v>
      </c>
    </row>
    <row r="179" spans="1:53" x14ac:dyDescent="0.2">
      <c r="A179" s="5" t="s">
        <v>366</v>
      </c>
    </row>
    <row r="180" spans="1:53" x14ac:dyDescent="0.2">
      <c r="A180" s="5" t="s">
        <v>367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</row>
    <row r="181" spans="1:53" x14ac:dyDescent="0.2">
      <c r="A181" s="5" t="s">
        <v>368</v>
      </c>
    </row>
    <row r="182" spans="1:53" x14ac:dyDescent="0.2">
      <c r="A182" s="5" t="s">
        <v>369</v>
      </c>
    </row>
    <row r="183" spans="1:53" x14ac:dyDescent="0.2">
      <c r="A183" s="5" t="s">
        <v>370</v>
      </c>
    </row>
    <row r="184" spans="1:53" x14ac:dyDescent="0.2">
      <c r="A184" s="5" t="s">
        <v>371</v>
      </c>
    </row>
    <row r="185" spans="1:53" x14ac:dyDescent="0.2">
      <c r="A185" s="5" t="s">
        <v>372</v>
      </c>
    </row>
    <row r="186" spans="1:53" x14ac:dyDescent="0.2">
      <c r="A186" s="5" t="s">
        <v>373</v>
      </c>
    </row>
    <row r="187" spans="1:53" x14ac:dyDescent="0.2">
      <c r="A187" s="5" t="s">
        <v>374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</row>
    <row r="188" spans="1:53" x14ac:dyDescent="0.2">
      <c r="A188" s="5" t="s">
        <v>375</v>
      </c>
    </row>
    <row r="189" spans="1:53" x14ac:dyDescent="0.2">
      <c r="A189" s="5" t="s">
        <v>376</v>
      </c>
    </row>
    <row r="190" spans="1:53" ht="10.8" thickBot="1" x14ac:dyDescent="0.25">
      <c r="A190" s="11" t="s">
        <v>377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</row>
    <row r="191" spans="1:53" x14ac:dyDescent="0.2">
      <c r="A191" s="5" t="s">
        <v>378</v>
      </c>
    </row>
    <row r="192" spans="1:53" x14ac:dyDescent="0.2">
      <c r="A192" s="5" t="s">
        <v>379</v>
      </c>
    </row>
    <row r="193" spans="1:1" x14ac:dyDescent="0.2">
      <c r="A193" s="5" t="s">
        <v>380</v>
      </c>
    </row>
    <row r="194" spans="1:1" x14ac:dyDescent="0.2">
      <c r="A194" s="5" t="s">
        <v>381</v>
      </c>
    </row>
    <row r="195" spans="1:1" x14ac:dyDescent="0.2">
      <c r="A195" s="5" t="s">
        <v>382</v>
      </c>
    </row>
    <row r="196" spans="1:1" x14ac:dyDescent="0.2">
      <c r="A196" s="5" t="s">
        <v>383</v>
      </c>
    </row>
    <row r="197" spans="1:1" x14ac:dyDescent="0.2">
      <c r="A197" s="5" t="s">
        <v>384</v>
      </c>
    </row>
    <row r="198" spans="1:1" x14ac:dyDescent="0.2">
      <c r="A198" s="5" t="s">
        <v>385</v>
      </c>
    </row>
    <row r="199" spans="1:1" x14ac:dyDescent="0.2">
      <c r="A199" s="5" t="s">
        <v>386</v>
      </c>
    </row>
    <row r="200" spans="1:1" x14ac:dyDescent="0.2">
      <c r="A200" s="5" t="s">
        <v>387</v>
      </c>
    </row>
    <row r="201" spans="1:1" x14ac:dyDescent="0.2">
      <c r="A201" s="5" t="s">
        <v>388</v>
      </c>
    </row>
    <row r="202" spans="1:1" x14ac:dyDescent="0.2">
      <c r="A202" s="5" t="s">
        <v>389</v>
      </c>
    </row>
    <row r="203" spans="1:1" x14ac:dyDescent="0.2">
      <c r="A203" s="5" t="s">
        <v>390</v>
      </c>
    </row>
    <row r="204" spans="1:1" x14ac:dyDescent="0.2">
      <c r="A204" s="5" t="s">
        <v>391</v>
      </c>
    </row>
    <row r="205" spans="1:1" ht="10.8" thickBot="1" x14ac:dyDescent="0.25">
      <c r="A205" s="18" t="s">
        <v>392</v>
      </c>
    </row>
    <row r="206" spans="1:1" x14ac:dyDescent="0.2">
      <c r="A206" s="5" t="s">
        <v>393</v>
      </c>
    </row>
    <row r="207" spans="1:1" x14ac:dyDescent="0.2">
      <c r="A207" s="5" t="s">
        <v>394</v>
      </c>
    </row>
    <row r="208" spans="1:1" x14ac:dyDescent="0.2">
      <c r="A208" s="5" t="s">
        <v>395</v>
      </c>
    </row>
    <row r="209" spans="1:53" x14ac:dyDescent="0.2">
      <c r="A209" s="5" t="s">
        <v>396</v>
      </c>
    </row>
    <row r="210" spans="1:53" x14ac:dyDescent="0.2">
      <c r="A210" s="5" t="s">
        <v>397</v>
      </c>
    </row>
    <row r="211" spans="1:53" x14ac:dyDescent="0.2">
      <c r="A211" s="5" t="s">
        <v>398</v>
      </c>
    </row>
    <row r="212" spans="1:53" x14ac:dyDescent="0.2">
      <c r="A212" s="19" t="s">
        <v>399</v>
      </c>
    </row>
    <row r="213" spans="1:53" x14ac:dyDescent="0.2">
      <c r="A213" s="5" t="s">
        <v>400</v>
      </c>
    </row>
    <row r="214" spans="1:53" x14ac:dyDescent="0.2">
      <c r="A214" s="5" t="s">
        <v>401</v>
      </c>
    </row>
    <row r="215" spans="1:53" x14ac:dyDescent="0.2">
      <c r="A215" s="5" t="s">
        <v>402</v>
      </c>
    </row>
    <row r="216" spans="1:53" x14ac:dyDescent="0.2">
      <c r="A216" s="5" t="s">
        <v>403</v>
      </c>
    </row>
    <row r="217" spans="1:53" x14ac:dyDescent="0.2">
      <c r="A217" s="5" t="s">
        <v>404</v>
      </c>
    </row>
    <row r="218" spans="1:53" x14ac:dyDescent="0.2">
      <c r="A218" s="5" t="s">
        <v>405</v>
      </c>
    </row>
    <row r="219" spans="1:53" x14ac:dyDescent="0.2">
      <c r="A219" s="5" t="s">
        <v>406</v>
      </c>
    </row>
    <row r="220" spans="1:53" ht="10.8" thickBot="1" x14ac:dyDescent="0.25">
      <c r="A220" s="15" t="s">
        <v>407</v>
      </c>
    </row>
    <row r="221" spans="1:53" x14ac:dyDescent="0.2">
      <c r="A221" s="5" t="s">
        <v>408</v>
      </c>
      <c r="B221" s="4">
        <v>-7383645560.2879295</v>
      </c>
      <c r="C221" s="4">
        <v>-7415017299.8806496</v>
      </c>
      <c r="D221" s="4">
        <v>-7437739128.0104399</v>
      </c>
      <c r="E221" s="4">
        <v>-7380781004.9681597</v>
      </c>
      <c r="F221" s="4">
        <v>-7326161043.9577999</v>
      </c>
      <c r="G221" s="4">
        <v>-7273148425.8873997</v>
      </c>
      <c r="H221" s="4">
        <v>-7219678234.3705902</v>
      </c>
      <c r="I221" s="4">
        <v>-7161452287.7830801</v>
      </c>
      <c r="J221" s="4">
        <v>-7108978797.9461803</v>
      </c>
      <c r="K221" s="4">
        <v>-7054743783.4148598</v>
      </c>
      <c r="L221" s="4">
        <v>-6999980684.3050804</v>
      </c>
      <c r="M221" s="4">
        <v>-6944799476.8813496</v>
      </c>
      <c r="N221" s="4">
        <v>-6944799476.8813496</v>
      </c>
      <c r="O221" s="4">
        <v>-6814176430.8073196</v>
      </c>
      <c r="P221" s="4">
        <v>-6706747450.1520004</v>
      </c>
      <c r="Q221" s="4">
        <v>-6603194783.7467899</v>
      </c>
      <c r="R221" s="4">
        <v>-6532193789.9756203</v>
      </c>
      <c r="S221" s="4">
        <v>-6448427280.3039398</v>
      </c>
      <c r="T221" s="4">
        <v>-6358362665.0778799</v>
      </c>
      <c r="U221" s="4">
        <v>-6265095710.49928</v>
      </c>
      <c r="V221" s="4">
        <v>-6148582642.2028799</v>
      </c>
      <c r="W221" s="4">
        <v>-6062613535.97505</v>
      </c>
      <c r="X221" s="4">
        <v>-5984518549.6432896</v>
      </c>
      <c r="Y221" s="4">
        <v>-5923550936.3614101</v>
      </c>
      <c r="Z221" s="4">
        <v>-5857885689.9406204</v>
      </c>
      <c r="AA221" s="4">
        <v>-5857885689.9406204</v>
      </c>
      <c r="AB221" s="4">
        <v>-5853415141.2737303</v>
      </c>
      <c r="AC221" s="4">
        <v>-5851777135.8984499</v>
      </c>
      <c r="AD221" s="4">
        <v>-5847743818.0028095</v>
      </c>
      <c r="AE221" s="4">
        <v>-5843389610.4538498</v>
      </c>
      <c r="AF221" s="4">
        <v>-5838848573.7390804</v>
      </c>
      <c r="AG221" s="4">
        <v>-5837401939.12749</v>
      </c>
      <c r="AH221" s="4">
        <v>-5835631862.0347795</v>
      </c>
      <c r="AI221" s="4">
        <v>-5832571039.2000399</v>
      </c>
      <c r="AJ221" s="4">
        <v>-5831158873.3968296</v>
      </c>
      <c r="AK221" s="4">
        <v>-5830993945.8290796</v>
      </c>
      <c r="AL221" s="4">
        <v>-5829118380.8324299</v>
      </c>
      <c r="AM221" s="4">
        <v>-5828177592.1456604</v>
      </c>
      <c r="AN221" s="4">
        <v>-5828177592.1456604</v>
      </c>
      <c r="AO221" s="4">
        <v>-5827173197.1582203</v>
      </c>
      <c r="AP221" s="4">
        <v>-5826701680.7093801</v>
      </c>
      <c r="AQ221" s="4">
        <v>-5824840105.6613302</v>
      </c>
      <c r="AR221" s="4">
        <v>-5822940252.6189699</v>
      </c>
      <c r="AS221" s="4">
        <v>-5822303844.3092299</v>
      </c>
      <c r="AT221" s="4">
        <v>-5821059670.3932104</v>
      </c>
      <c r="AU221" s="4">
        <v>-5820087083.5799904</v>
      </c>
      <c r="AV221" s="4">
        <v>-5818587392.2259998</v>
      </c>
      <c r="AW221" s="4">
        <v>-5818366991.5363197</v>
      </c>
      <c r="AX221" s="4">
        <v>-5818187547.90938</v>
      </c>
      <c r="AY221" s="4">
        <v>-5818444552.4497995</v>
      </c>
      <c r="AZ221" s="4">
        <v>-5819015738.6743698</v>
      </c>
      <c r="BA221" s="4">
        <v>-5819015738.6743698</v>
      </c>
    </row>
    <row r="222" spans="1:53" x14ac:dyDescent="0.2">
      <c r="A222" s="5" t="s">
        <v>409</v>
      </c>
      <c r="B222" s="4">
        <v>-7383645560.2879295</v>
      </c>
      <c r="C222" s="4">
        <v>-7415017299.8806601</v>
      </c>
      <c r="D222" s="4">
        <v>-7437739128.0104399</v>
      </c>
      <c r="E222" s="4">
        <v>-7380781004.9681597</v>
      </c>
      <c r="F222" s="4">
        <v>-7326161043.9577999</v>
      </c>
      <c r="G222" s="4">
        <v>-7273148425.8873997</v>
      </c>
      <c r="H222" s="4">
        <v>-7219678234.3705902</v>
      </c>
      <c r="I222" s="4">
        <v>-7161452287.7830801</v>
      </c>
      <c r="J222" s="4">
        <v>-7108978797.9461803</v>
      </c>
      <c r="K222" s="4">
        <v>-7054743783.4148598</v>
      </c>
      <c r="L222" s="4">
        <v>-6999980684.3050804</v>
      </c>
      <c r="M222" s="4">
        <v>-6944799476.8813496</v>
      </c>
      <c r="N222" s="4">
        <v>-6944799476.8813496</v>
      </c>
      <c r="O222" s="4">
        <v>-6814176430.8073196</v>
      </c>
      <c r="P222" s="4">
        <v>-6706747450.1520004</v>
      </c>
      <c r="Q222" s="4">
        <v>-6603194783.7467899</v>
      </c>
      <c r="R222" s="4">
        <v>-6532193789.9756203</v>
      </c>
      <c r="S222" s="4">
        <v>-6448427280.3039398</v>
      </c>
      <c r="T222" s="4">
        <v>-6358362665.0778799</v>
      </c>
      <c r="U222" s="4">
        <v>-6265095710.49928</v>
      </c>
      <c r="V222" s="4">
        <v>-6148582642.2028799</v>
      </c>
      <c r="W222" s="4">
        <v>-6062613535.97505</v>
      </c>
      <c r="X222" s="4">
        <v>-5984518549.6432896</v>
      </c>
      <c r="Y222" s="4">
        <v>-5923550936.3614101</v>
      </c>
      <c r="Z222" s="4">
        <v>-5857885689.9406204</v>
      </c>
      <c r="AA222" s="4">
        <v>-5857885689.9406204</v>
      </c>
      <c r="AB222" s="4">
        <v>-5853415141.2737303</v>
      </c>
      <c r="AC222" s="4">
        <v>-5851777135.8984499</v>
      </c>
      <c r="AD222" s="4">
        <v>-5847743818.0028095</v>
      </c>
      <c r="AE222" s="4">
        <v>-5843389610.4538498</v>
      </c>
      <c r="AF222" s="4">
        <v>-5838848573.7390804</v>
      </c>
      <c r="AG222" s="4">
        <v>-5837401939.12749</v>
      </c>
      <c r="AH222" s="4">
        <v>-5835631862.0347795</v>
      </c>
      <c r="AI222" s="4">
        <v>-5832571039.2000399</v>
      </c>
      <c r="AJ222" s="4">
        <v>-5831158873.3968296</v>
      </c>
      <c r="AK222" s="4">
        <v>-5830993945.8290796</v>
      </c>
      <c r="AL222" s="4">
        <v>-5829118380.8324299</v>
      </c>
      <c r="AM222" s="4">
        <v>-5828177592.1456604</v>
      </c>
      <c r="AN222" s="4">
        <v>-5828177592.1456604</v>
      </c>
      <c r="AO222" s="4">
        <v>-5827173197.1582203</v>
      </c>
      <c r="AP222" s="4">
        <v>-5826701680.7093801</v>
      </c>
      <c r="AQ222" s="4">
        <v>-5824840105.6613302</v>
      </c>
      <c r="AR222" s="4">
        <v>-5822940252.6189699</v>
      </c>
      <c r="AS222" s="4">
        <v>-5822303844.3092299</v>
      </c>
      <c r="AT222" s="4">
        <v>-5821059670.3932104</v>
      </c>
      <c r="AU222" s="4">
        <v>-5820087083.5799904</v>
      </c>
      <c r="AV222" s="4">
        <v>-5818587392.2259998</v>
      </c>
      <c r="AW222" s="4">
        <v>-5818366991.5363197</v>
      </c>
      <c r="AX222" s="4">
        <v>-5818187547.90938</v>
      </c>
      <c r="AY222" s="4">
        <v>-5818444552.4497995</v>
      </c>
      <c r="AZ222" s="4">
        <v>-5819015738.6743698</v>
      </c>
      <c r="BA222" s="4">
        <v>-5819015738.6743698</v>
      </c>
    </row>
    <row r="223" spans="1:53" x14ac:dyDescent="0.2">
      <c r="A223" s="5" t="s">
        <v>410</v>
      </c>
      <c r="B223" s="4">
        <v>0</v>
      </c>
      <c r="C223" s="4">
        <v>9.3132257461547799E-7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9.3132257461547799E-7</v>
      </c>
      <c r="J223" s="4">
        <v>0</v>
      </c>
      <c r="K223" s="4">
        <v>0</v>
      </c>
      <c r="L223" s="4">
        <v>-9.3132257461547799E-7</v>
      </c>
      <c r="M223" s="4">
        <v>0</v>
      </c>
      <c r="N223" s="4">
        <v>0</v>
      </c>
      <c r="O223" s="4">
        <v>0</v>
      </c>
      <c r="P223" s="4">
        <v>-1.86264514923095E-6</v>
      </c>
      <c r="Q223" s="4">
        <v>-1.86264514923095E-6</v>
      </c>
      <c r="R223" s="4">
        <v>0</v>
      </c>
      <c r="S223" s="4">
        <v>-9.3132257461547799E-7</v>
      </c>
      <c r="T223" s="4">
        <v>0</v>
      </c>
      <c r="U223" s="4">
        <v>0</v>
      </c>
      <c r="V223" s="4">
        <v>0</v>
      </c>
      <c r="W223" s="4">
        <v>-9.3132257461547799E-7</v>
      </c>
      <c r="X223" s="4">
        <v>0</v>
      </c>
      <c r="Y223" s="4">
        <v>0</v>
      </c>
      <c r="Z223" s="4">
        <v>0</v>
      </c>
      <c r="AA223" s="4">
        <v>0</v>
      </c>
      <c r="AB223" s="4">
        <v>9.3132257461547799E-7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9.3132257461547799E-7</v>
      </c>
      <c r="AI223" s="4">
        <v>-9.3132257461547799E-7</v>
      </c>
      <c r="AJ223" s="4">
        <v>0</v>
      </c>
      <c r="AK223" s="4">
        <v>-9.3132257461547799E-7</v>
      </c>
      <c r="AL223" s="4">
        <v>-9.3132257461547799E-7</v>
      </c>
      <c r="AM223" s="4">
        <v>-9.3132257461547799E-7</v>
      </c>
      <c r="AN223" s="4">
        <v>-9.3132257461547799E-7</v>
      </c>
      <c r="AO223" s="4">
        <v>-1.86264514923095E-6</v>
      </c>
      <c r="AP223" s="4">
        <v>-1.86264514923095E-6</v>
      </c>
      <c r="AQ223" s="4">
        <v>-2.79396772384643E-6</v>
      </c>
      <c r="AR223" s="4">
        <v>-1.86264514923095E-6</v>
      </c>
      <c r="AS223" s="4">
        <v>-9.3132257461547799E-7</v>
      </c>
      <c r="AT223" s="4">
        <v>0</v>
      </c>
      <c r="AU223" s="4">
        <v>0</v>
      </c>
      <c r="AV223" s="4">
        <v>0</v>
      </c>
      <c r="AW223" s="4">
        <v>0</v>
      </c>
      <c r="AX223" s="4">
        <v>-9.3132257461547799E-7</v>
      </c>
      <c r="AY223" s="4">
        <v>0</v>
      </c>
      <c r="AZ223" s="4">
        <v>0</v>
      </c>
      <c r="BA223" s="4">
        <v>0</v>
      </c>
    </row>
    <row r="224" spans="1:53" x14ac:dyDescent="0.2">
      <c r="A224" s="5" t="s">
        <v>411</v>
      </c>
    </row>
    <row r="225" spans="1:53" x14ac:dyDescent="0.2">
      <c r="A225" s="5" t="s">
        <v>412</v>
      </c>
      <c r="B225" s="4">
        <v>3318080569.15728</v>
      </c>
      <c r="C225" s="4">
        <v>3300964324.5980301</v>
      </c>
      <c r="D225" s="4">
        <v>3277782757.5359602</v>
      </c>
      <c r="E225" s="4">
        <v>3252911056.0081</v>
      </c>
      <c r="F225" s="4">
        <v>3225905938.7732902</v>
      </c>
      <c r="G225" s="4">
        <v>3198671171.05655</v>
      </c>
      <c r="H225" s="4">
        <v>3170011167.5096002</v>
      </c>
      <c r="I225" s="4">
        <v>3133910403.13938</v>
      </c>
      <c r="J225" s="4">
        <v>3107319935.7069802</v>
      </c>
      <c r="K225" s="4">
        <v>3082588879.5026398</v>
      </c>
      <c r="L225" s="4">
        <v>3061305267.2540598</v>
      </c>
      <c r="M225" s="4">
        <v>3038666111.71451</v>
      </c>
      <c r="N225" s="4">
        <v>3038666111.71451</v>
      </c>
      <c r="O225" s="4">
        <v>2938738707.7486</v>
      </c>
      <c r="P225" s="4">
        <v>2870191425.3635101</v>
      </c>
      <c r="Q225" s="4">
        <v>2801349339.2708502</v>
      </c>
      <c r="R225" s="4">
        <v>2725171085.7607999</v>
      </c>
      <c r="S225" s="4">
        <v>2634566595.0427699</v>
      </c>
      <c r="T225" s="4">
        <v>2537665713.4103599</v>
      </c>
      <c r="U225" s="4">
        <v>2436298601.1188002</v>
      </c>
      <c r="V225" s="4">
        <v>2310994784.7147198</v>
      </c>
      <c r="W225" s="4">
        <v>2217498954.8027101</v>
      </c>
      <c r="X225" s="4">
        <v>2134530657.1585</v>
      </c>
      <c r="Y225" s="4">
        <v>2068928764.42048</v>
      </c>
      <c r="Z225" s="4">
        <v>1998111902.31392</v>
      </c>
      <c r="AA225" s="4">
        <v>1998111902.31392</v>
      </c>
      <c r="AB225" s="4">
        <v>1983291468.9995201</v>
      </c>
      <c r="AC225" s="4">
        <v>1974274297.20805</v>
      </c>
      <c r="AD225" s="4">
        <v>1963677943.5539</v>
      </c>
      <c r="AE225" s="4">
        <v>1952128031.00231</v>
      </c>
      <c r="AF225" s="4">
        <v>1938551716.44017</v>
      </c>
      <c r="AG225" s="4">
        <v>1925071224.93701</v>
      </c>
      <c r="AH225" s="4">
        <v>1910807328.2802401</v>
      </c>
      <c r="AI225" s="4">
        <v>1893043060.7576301</v>
      </c>
      <c r="AJ225" s="4">
        <v>1879762595.58304</v>
      </c>
      <c r="AK225" s="4">
        <v>1868723883.7987001</v>
      </c>
      <c r="AL225" s="4">
        <v>1859102556.2970901</v>
      </c>
      <c r="AM225" s="4">
        <v>1849239722.53233</v>
      </c>
      <c r="AN225" s="4">
        <v>1849239722.53233</v>
      </c>
      <c r="AO225" s="4">
        <v>1839373987.29667</v>
      </c>
      <c r="AP225" s="4">
        <v>1833042652.03721</v>
      </c>
      <c r="AQ225" s="4">
        <v>1825860863.0156</v>
      </c>
      <c r="AR225" s="4">
        <v>1818071504.8243001</v>
      </c>
      <c r="AS225" s="4">
        <v>1809270245.25406</v>
      </c>
      <c r="AT225" s="4">
        <v>1800083578.52946</v>
      </c>
      <c r="AU225" s="4">
        <v>1790532994.2860701</v>
      </c>
      <c r="AV225" s="4">
        <v>1778677489.38433</v>
      </c>
      <c r="AW225" s="4">
        <v>1770126704.1206501</v>
      </c>
      <c r="AX225" s="4">
        <v>1762745815.6121299</v>
      </c>
      <c r="AY225" s="4">
        <v>1756980680.3232901</v>
      </c>
      <c r="AZ225" s="4">
        <v>1750949217.3986499</v>
      </c>
      <c r="BA225" s="4">
        <v>1750949217.3986499</v>
      </c>
    </row>
    <row r="226" spans="1:53" x14ac:dyDescent="0.2">
      <c r="A226" s="5" t="s">
        <v>413</v>
      </c>
      <c r="B226" s="4">
        <v>3318080569.15728</v>
      </c>
      <c r="C226" s="4">
        <v>3300964324.5980301</v>
      </c>
      <c r="D226" s="4">
        <v>3277782757.5359602</v>
      </c>
      <c r="E226" s="4">
        <v>3252911056.0081</v>
      </c>
      <c r="F226" s="4">
        <v>3225905938.7732902</v>
      </c>
      <c r="G226" s="4">
        <v>3198671171.05655</v>
      </c>
      <c r="H226" s="4">
        <v>3170011167.5096002</v>
      </c>
      <c r="I226" s="4">
        <v>3133910403.13938</v>
      </c>
      <c r="J226" s="4">
        <v>3107319935.7069802</v>
      </c>
      <c r="K226" s="4">
        <v>3082588879.5026398</v>
      </c>
      <c r="L226" s="4">
        <v>3061305267.2540598</v>
      </c>
      <c r="M226" s="4">
        <v>3038666111.71451</v>
      </c>
      <c r="N226" s="4">
        <v>3038666111.71451</v>
      </c>
      <c r="O226" s="4">
        <v>2938738707.7486</v>
      </c>
      <c r="P226" s="4">
        <v>2870191425.3635101</v>
      </c>
      <c r="Q226" s="4">
        <v>2801349339.2708502</v>
      </c>
      <c r="R226" s="4">
        <v>2725171085.7607999</v>
      </c>
      <c r="S226" s="4">
        <v>2634566595.0427699</v>
      </c>
      <c r="T226" s="4">
        <v>2537665713.4103599</v>
      </c>
      <c r="U226" s="4">
        <v>2436298601.1188002</v>
      </c>
      <c r="V226" s="4">
        <v>2310994784.7147198</v>
      </c>
      <c r="W226" s="4">
        <v>2217498954.8027101</v>
      </c>
      <c r="X226" s="4">
        <v>2134530657.1585</v>
      </c>
      <c r="Y226" s="4">
        <v>2068928764.42048</v>
      </c>
      <c r="Z226" s="4">
        <v>1998111902.31392</v>
      </c>
      <c r="AA226" s="4">
        <v>1998111902.31392</v>
      </c>
      <c r="AB226" s="4">
        <v>1983291468.9995201</v>
      </c>
      <c r="AC226" s="4">
        <v>1974274297.20805</v>
      </c>
      <c r="AD226" s="4">
        <v>1963677943.5539</v>
      </c>
      <c r="AE226" s="4">
        <v>1952128031.00231</v>
      </c>
      <c r="AF226" s="4">
        <v>1938551716.44017</v>
      </c>
      <c r="AG226" s="4">
        <v>1925071224.93701</v>
      </c>
      <c r="AH226" s="4">
        <v>1910807328.2802401</v>
      </c>
      <c r="AI226" s="4">
        <v>1893043060.7576301</v>
      </c>
      <c r="AJ226" s="4">
        <v>1879762595.58304</v>
      </c>
      <c r="AK226" s="4">
        <v>1868723883.7987001</v>
      </c>
      <c r="AL226" s="4">
        <v>1859102556.2970901</v>
      </c>
      <c r="AM226" s="4">
        <v>1849239722.53233</v>
      </c>
      <c r="AN226" s="4">
        <v>1849239722.53233</v>
      </c>
      <c r="AO226" s="4">
        <v>1839373987.29667</v>
      </c>
      <c r="AP226" s="4">
        <v>1833042652.03721</v>
      </c>
      <c r="AQ226" s="4">
        <v>1825860863.0156</v>
      </c>
      <c r="AR226" s="4">
        <v>1818071504.8243001</v>
      </c>
      <c r="AS226" s="4">
        <v>1809270245.25406</v>
      </c>
      <c r="AT226" s="4">
        <v>1800083578.52946</v>
      </c>
      <c r="AU226" s="4">
        <v>1790532994.2860701</v>
      </c>
      <c r="AV226" s="4">
        <v>1778677489.38433</v>
      </c>
      <c r="AW226" s="4">
        <v>1770126704.1206501</v>
      </c>
      <c r="AX226" s="4">
        <v>1762745815.6121299</v>
      </c>
      <c r="AY226" s="4">
        <v>1756980680.3232999</v>
      </c>
      <c r="AZ226" s="4">
        <v>1750949217.3986499</v>
      </c>
      <c r="BA226" s="4">
        <v>1750949217.3986499</v>
      </c>
    </row>
    <row r="227" spans="1:53" x14ac:dyDescent="0.2">
      <c r="A227" s="5" t="s">
        <v>414</v>
      </c>
      <c r="B227" s="4">
        <v>-4.6566128730773899E-7</v>
      </c>
      <c r="C227" s="4">
        <v>-4.6566128730773899E-7</v>
      </c>
      <c r="D227" s="4">
        <v>-9.3132257461547799E-7</v>
      </c>
      <c r="E227" s="4">
        <v>-4.6566128730773899E-7</v>
      </c>
      <c r="F227" s="4">
        <v>0</v>
      </c>
      <c r="G227" s="4">
        <v>0</v>
      </c>
      <c r="H227" s="4">
        <v>0</v>
      </c>
      <c r="I227" s="4">
        <v>0</v>
      </c>
      <c r="J227" s="4">
        <v>4.6566128730773899E-7</v>
      </c>
      <c r="K227" s="4">
        <v>4.6566128730773899E-7</v>
      </c>
      <c r="L227" s="4">
        <v>4.6566128730773899E-7</v>
      </c>
      <c r="M227" s="4">
        <v>0</v>
      </c>
      <c r="N227" s="4">
        <v>0</v>
      </c>
      <c r="O227" s="4">
        <v>0</v>
      </c>
      <c r="P227" s="4">
        <v>4.6566128730773899E-7</v>
      </c>
      <c r="Q227" s="4">
        <v>0</v>
      </c>
      <c r="R227" s="4">
        <v>0</v>
      </c>
      <c r="S227" s="4">
        <v>-4.6566128730773899E-7</v>
      </c>
      <c r="T227" s="4">
        <v>-4.6566128730773899E-7</v>
      </c>
      <c r="U227" s="4">
        <v>4.6566128730773899E-7</v>
      </c>
      <c r="V227" s="4">
        <v>0</v>
      </c>
      <c r="W227" s="4">
        <v>0</v>
      </c>
      <c r="X227" s="4">
        <v>4.6566128730773899E-7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2.3283064365386899E-7</v>
      </c>
      <c r="AF227" s="4">
        <v>2.3283064365386899E-7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-4.6566128730773899E-7</v>
      </c>
      <c r="AZ227" s="4">
        <v>0</v>
      </c>
      <c r="BA227" s="4">
        <v>0</v>
      </c>
    </row>
    <row r="228" spans="1:53" x14ac:dyDescent="0.2">
      <c r="A228" s="5" t="s">
        <v>415</v>
      </c>
    </row>
    <row r="229" spans="1:53" x14ac:dyDescent="0.2">
      <c r="A229" s="5" t="s">
        <v>416</v>
      </c>
      <c r="B229" s="4">
        <v>1192455255.69116</v>
      </c>
      <c r="C229" s="4">
        <v>1239242624.98491</v>
      </c>
      <c r="D229" s="4">
        <v>1283971811.42803</v>
      </c>
      <c r="E229" s="4">
        <v>1244557195.06091</v>
      </c>
      <c r="F229" s="4">
        <v>1208572087.0270901</v>
      </c>
      <c r="G229" s="4">
        <v>1166788009.0439401</v>
      </c>
      <c r="H229" s="4">
        <v>1126598257.8538799</v>
      </c>
      <c r="I229" s="4">
        <v>1084642110.5850201</v>
      </c>
      <c r="J229" s="4">
        <v>1043967274.71626</v>
      </c>
      <c r="K229" s="4">
        <v>1001106613.36185</v>
      </c>
      <c r="L229" s="4">
        <v>955492035.385934</v>
      </c>
      <c r="M229" s="4">
        <v>907648615.27639198</v>
      </c>
      <c r="N229" s="4">
        <v>907648615.27639198</v>
      </c>
      <c r="O229" s="4">
        <v>874677459.46349704</v>
      </c>
      <c r="P229" s="4">
        <v>839205012.34192705</v>
      </c>
      <c r="Q229" s="4">
        <v>797550696.83470297</v>
      </c>
      <c r="R229" s="4">
        <v>796425798.58043206</v>
      </c>
      <c r="S229" s="4">
        <v>797996895.78910899</v>
      </c>
      <c r="T229" s="4">
        <v>803119821.03903997</v>
      </c>
      <c r="U229" s="4">
        <v>806480881.91322303</v>
      </c>
      <c r="V229" s="4">
        <v>811867005.95681703</v>
      </c>
      <c r="W229" s="4">
        <v>815461258.37742305</v>
      </c>
      <c r="X229" s="4">
        <v>817702902.65223706</v>
      </c>
      <c r="Y229" s="4">
        <v>822822556.46834695</v>
      </c>
      <c r="Z229" s="4">
        <v>829004927.29576898</v>
      </c>
      <c r="AA229" s="4">
        <v>829004927.29576898</v>
      </c>
      <c r="AB229" s="4">
        <v>831231763.17301404</v>
      </c>
      <c r="AC229" s="4">
        <v>833400740.90873897</v>
      </c>
      <c r="AD229" s="4">
        <v>835532202.62766099</v>
      </c>
      <c r="AE229" s="4">
        <v>837681733.61315203</v>
      </c>
      <c r="AF229" s="4">
        <v>839874729.87410998</v>
      </c>
      <c r="AG229" s="4">
        <v>842146085.844944</v>
      </c>
      <c r="AH229" s="4">
        <v>844427794.31769395</v>
      </c>
      <c r="AI229" s="4">
        <v>846756784.74700999</v>
      </c>
      <c r="AJ229" s="4">
        <v>849024793.84870505</v>
      </c>
      <c r="AK229" s="4">
        <v>851282713.12133801</v>
      </c>
      <c r="AL229" s="4">
        <v>853447328.62119496</v>
      </c>
      <c r="AM229" s="4">
        <v>855647843.25874496</v>
      </c>
      <c r="AN229" s="4">
        <v>855647843.25874496</v>
      </c>
      <c r="AO229" s="4">
        <v>862915801.67719996</v>
      </c>
      <c r="AP229" s="4">
        <v>865878278.02727997</v>
      </c>
      <c r="AQ229" s="4">
        <v>868854191.16522801</v>
      </c>
      <c r="AR229" s="4">
        <v>871875316.99904704</v>
      </c>
      <c r="AS229" s="4">
        <v>875053656.83683395</v>
      </c>
      <c r="AT229" s="4">
        <v>878320717.68685699</v>
      </c>
      <c r="AU229" s="4">
        <v>881632814.07662702</v>
      </c>
      <c r="AV229" s="4">
        <v>885124711.77927399</v>
      </c>
      <c r="AW229" s="4">
        <v>888395253.46647203</v>
      </c>
      <c r="AX229" s="4">
        <v>891557407.351789</v>
      </c>
      <c r="AY229" s="4">
        <v>894592813.33201098</v>
      </c>
      <c r="AZ229" s="4">
        <v>897676254.91407704</v>
      </c>
      <c r="BA229" s="4">
        <v>897676254.91407704</v>
      </c>
    </row>
    <row r="230" spans="1:53" x14ac:dyDescent="0.2">
      <c r="A230" s="5" t="s">
        <v>417</v>
      </c>
      <c r="B230" s="4">
        <v>1192455255.3794999</v>
      </c>
      <c r="C230" s="4">
        <v>1239242624.3615799</v>
      </c>
      <c r="D230" s="4">
        <v>1283971810.4930401</v>
      </c>
      <c r="E230" s="4">
        <v>1244557193.81425</v>
      </c>
      <c r="F230" s="4">
        <v>1208572143.3087599</v>
      </c>
      <c r="G230" s="4">
        <v>1166788008.86394</v>
      </c>
      <c r="H230" s="4">
        <v>1126598257.36221</v>
      </c>
      <c r="I230" s="4">
        <v>1084642109.7816899</v>
      </c>
      <c r="J230" s="4">
        <v>1043967273.6012599</v>
      </c>
      <c r="K230" s="4">
        <v>1001106612.04518</v>
      </c>
      <c r="L230" s="4">
        <v>955492093.42760003</v>
      </c>
      <c r="M230" s="4">
        <v>907648615.27639103</v>
      </c>
      <c r="N230" s="4">
        <v>907648615.27639103</v>
      </c>
      <c r="O230" s="4">
        <v>874677459.46349704</v>
      </c>
      <c r="P230" s="4">
        <v>839205012.34192705</v>
      </c>
      <c r="Q230" s="4">
        <v>797550696.83470297</v>
      </c>
      <c r="R230" s="4">
        <v>796425798.58043206</v>
      </c>
      <c r="S230" s="4">
        <v>797996895.78910899</v>
      </c>
      <c r="T230" s="4">
        <v>803119821.03903997</v>
      </c>
      <c r="U230" s="4">
        <v>806480881.91322303</v>
      </c>
      <c r="V230" s="4">
        <v>811867005.95681703</v>
      </c>
      <c r="W230" s="4">
        <v>815461258.37742305</v>
      </c>
      <c r="X230" s="4">
        <v>817702902.65223706</v>
      </c>
      <c r="Y230" s="4">
        <v>822822556.46834695</v>
      </c>
      <c r="Z230" s="4">
        <v>829004927.29576802</v>
      </c>
      <c r="AA230" s="4">
        <v>829004927.29576802</v>
      </c>
      <c r="AB230" s="4">
        <v>831231763.17301404</v>
      </c>
      <c r="AC230" s="4">
        <v>833400740.90873897</v>
      </c>
      <c r="AD230" s="4">
        <v>835532202.62766099</v>
      </c>
      <c r="AE230" s="4">
        <v>837681733.61315203</v>
      </c>
      <c r="AF230" s="4">
        <v>839874729.87410903</v>
      </c>
      <c r="AG230" s="4">
        <v>842146085.844944</v>
      </c>
      <c r="AH230" s="4">
        <v>844427794.31769395</v>
      </c>
      <c r="AI230" s="4">
        <v>846756784.74700999</v>
      </c>
      <c r="AJ230" s="4">
        <v>849024793.84870505</v>
      </c>
      <c r="AK230" s="4">
        <v>851282713.12133801</v>
      </c>
      <c r="AL230" s="4">
        <v>853447328.62119496</v>
      </c>
      <c r="AM230" s="4">
        <v>855647843.25874496</v>
      </c>
      <c r="AN230" s="4">
        <v>855647843.25874496</v>
      </c>
      <c r="AO230" s="4">
        <v>862915801.67719996</v>
      </c>
      <c r="AP230" s="4">
        <v>865878278.02727997</v>
      </c>
      <c r="AQ230" s="4">
        <v>868854191.16522801</v>
      </c>
      <c r="AR230" s="4">
        <v>871875316.99904704</v>
      </c>
      <c r="AS230" s="4">
        <v>875053656.83683395</v>
      </c>
      <c r="AT230" s="4">
        <v>878320717.68685699</v>
      </c>
      <c r="AU230" s="4">
        <v>881632814.07662594</v>
      </c>
      <c r="AV230" s="4">
        <v>885124711.77927399</v>
      </c>
      <c r="AW230" s="4">
        <v>888395253.46647203</v>
      </c>
      <c r="AX230" s="4">
        <v>891557407.35178804</v>
      </c>
      <c r="AY230" s="4">
        <v>894592813.33201098</v>
      </c>
      <c r="AZ230" s="4">
        <v>897676254.91407704</v>
      </c>
      <c r="BA230" s="4">
        <v>897676254.91407704</v>
      </c>
    </row>
    <row r="231" spans="1:53" x14ac:dyDescent="0.2">
      <c r="A231" s="5" t="s">
        <v>418</v>
      </c>
      <c r="B231" s="4">
        <v>0.31166570261120702</v>
      </c>
      <c r="C231" s="4">
        <v>0.62333233654498998</v>
      </c>
      <c r="D231" s="4">
        <v>0.93499920330941599</v>
      </c>
      <c r="E231" s="4">
        <v>1.24666583724319</v>
      </c>
      <c r="F231" s="4">
        <v>-56.281667435541699</v>
      </c>
      <c r="G231" s="4">
        <v>0.17999974079430101</v>
      </c>
      <c r="H231" s="4">
        <v>0.49166660755872699</v>
      </c>
      <c r="I231" s="4">
        <v>0.80333324149250895</v>
      </c>
      <c r="J231" s="4">
        <v>1.11499999184161</v>
      </c>
      <c r="K231" s="4">
        <v>1.31666660308837</v>
      </c>
      <c r="L231" s="4">
        <v>-58.041666750796097</v>
      </c>
      <c r="M231" s="4">
        <v>1.1641532182693399E-7</v>
      </c>
      <c r="N231" s="4">
        <v>1.1641532182693399E-7</v>
      </c>
      <c r="O231" s="4">
        <v>0</v>
      </c>
      <c r="P231" s="4">
        <v>1.1641532182693399E-7</v>
      </c>
      <c r="Q231" s="4">
        <v>1.1641532182693399E-7</v>
      </c>
      <c r="R231" s="4">
        <v>1.1641532182693399E-7</v>
      </c>
      <c r="S231" s="4">
        <v>1.1641532182693399E-7</v>
      </c>
      <c r="T231" s="4">
        <v>1.1641532182693399E-7</v>
      </c>
      <c r="U231" s="4">
        <v>1.1641532182693399E-7</v>
      </c>
      <c r="V231" s="4">
        <v>1.1641532182693399E-7</v>
      </c>
      <c r="W231" s="4">
        <v>1.1641532182693399E-7</v>
      </c>
      <c r="X231" s="4">
        <v>2.3283064365386899E-7</v>
      </c>
      <c r="Y231" s="4">
        <v>2.3283064365386899E-7</v>
      </c>
      <c r="Z231" s="4">
        <v>2.3283064365386899E-7</v>
      </c>
      <c r="AA231" s="4">
        <v>2.3283064365386899E-7</v>
      </c>
      <c r="AB231" s="4">
        <v>1.1641532182693399E-7</v>
      </c>
      <c r="AC231" s="4">
        <v>1.1641532182693399E-7</v>
      </c>
      <c r="AD231" s="4">
        <v>3.4924596548080402E-7</v>
      </c>
      <c r="AE231" s="4">
        <v>4.6566128730773899E-7</v>
      </c>
      <c r="AF231" s="4">
        <v>3.4924596548080402E-7</v>
      </c>
      <c r="AG231" s="4">
        <v>3.4924596548080402E-7</v>
      </c>
      <c r="AH231" s="4">
        <v>2.3283064365386899E-7</v>
      </c>
      <c r="AI231" s="4">
        <v>4.6566128730773899E-7</v>
      </c>
      <c r="AJ231" s="4">
        <v>3.4924596548080402E-7</v>
      </c>
      <c r="AK231" s="4">
        <v>3.4924596548080402E-7</v>
      </c>
      <c r="AL231" s="4">
        <v>1.1641532182693399E-7</v>
      </c>
      <c r="AM231" s="4">
        <v>1.1641532182693399E-7</v>
      </c>
      <c r="AN231" s="4">
        <v>1.1641532182693399E-7</v>
      </c>
      <c r="AO231" s="4">
        <v>1.1641532182693399E-7</v>
      </c>
      <c r="AP231" s="4">
        <v>2.3283064365386899E-7</v>
      </c>
      <c r="AQ231" s="4">
        <v>2.3283064365386899E-7</v>
      </c>
      <c r="AR231" s="4">
        <v>3.4924596548080402E-7</v>
      </c>
      <c r="AS231" s="4">
        <v>2.3283064365386899E-7</v>
      </c>
      <c r="AT231" s="4">
        <v>3.4924596548080402E-7</v>
      </c>
      <c r="AU231" s="4">
        <v>2.3283064365386899E-7</v>
      </c>
      <c r="AV231" s="4">
        <v>5.8207660913467397E-7</v>
      </c>
      <c r="AW231" s="4">
        <v>3.4924596548080402E-7</v>
      </c>
      <c r="AX231" s="4">
        <v>3.4924596548080402E-7</v>
      </c>
      <c r="AY231" s="4">
        <v>3.4924596548080402E-7</v>
      </c>
      <c r="AZ231" s="4">
        <v>4.6566128730773899E-7</v>
      </c>
      <c r="BA231" s="4">
        <v>4.6566128730773899E-7</v>
      </c>
    </row>
    <row r="232" spans="1:53" x14ac:dyDescent="0.2">
      <c r="A232" s="5" t="s">
        <v>419</v>
      </c>
    </row>
    <row r="233" spans="1:53" x14ac:dyDescent="0.2">
      <c r="A233" s="5" t="s">
        <v>420</v>
      </c>
      <c r="B233" s="4">
        <v>846393667.46567202</v>
      </c>
      <c r="C233" s="4">
        <v>858559891.76712406</v>
      </c>
      <c r="D233" s="4">
        <v>889339255.37439406</v>
      </c>
      <c r="E233" s="4">
        <v>886423404.10108304</v>
      </c>
      <c r="F233" s="4">
        <v>879183925.20975494</v>
      </c>
      <c r="G233" s="4">
        <v>897559560.42620504</v>
      </c>
      <c r="H233" s="4">
        <v>901380386.73865199</v>
      </c>
      <c r="I233" s="4">
        <v>896593492.96161699</v>
      </c>
      <c r="J233" s="4">
        <v>913594961.21727598</v>
      </c>
      <c r="K233" s="4">
        <v>903457912.93213904</v>
      </c>
      <c r="L233" s="4">
        <v>904635437.22245395</v>
      </c>
      <c r="M233" s="4">
        <v>924523872.36330497</v>
      </c>
      <c r="N233" s="4">
        <v>924523872.36330497</v>
      </c>
      <c r="O233" s="4">
        <v>934838104.34645104</v>
      </c>
      <c r="P233" s="4">
        <v>966264381.732054</v>
      </c>
      <c r="Q233" s="4">
        <v>999955443.26321197</v>
      </c>
      <c r="R233" s="4">
        <v>1015150657.12281</v>
      </c>
      <c r="S233" s="4">
        <v>1025623230.72491</v>
      </c>
      <c r="T233" s="4">
        <v>1040245569.8734</v>
      </c>
      <c r="U233" s="4">
        <v>1040834627.676</v>
      </c>
      <c r="V233" s="4">
        <v>1024760452.38737</v>
      </c>
      <c r="W233" s="4">
        <v>1040886064.34829</v>
      </c>
      <c r="X233" s="4">
        <v>1055723291.41319</v>
      </c>
      <c r="Y233" s="4">
        <v>1078351766.30849</v>
      </c>
      <c r="Z233" s="4">
        <v>1106043924.9932599</v>
      </c>
      <c r="AA233" s="4">
        <v>1106043924.9932599</v>
      </c>
      <c r="AB233" s="4">
        <v>1113507119.01724</v>
      </c>
      <c r="AC233" s="4">
        <v>1118770395.4061601</v>
      </c>
      <c r="AD233" s="4">
        <v>1125706310.70579</v>
      </c>
      <c r="AE233" s="4">
        <v>1132415497.5864999</v>
      </c>
      <c r="AF233" s="4">
        <v>1139411013.5285001</v>
      </c>
      <c r="AG233" s="4">
        <v>1147394042.42623</v>
      </c>
      <c r="AH233" s="4">
        <v>1155315434.17697</v>
      </c>
      <c r="AI233" s="4">
        <v>1162641660.50667</v>
      </c>
      <c r="AJ233" s="4">
        <v>1168448601.78866</v>
      </c>
      <c r="AK233" s="4">
        <v>1172456436.3129201</v>
      </c>
      <c r="AL233" s="4">
        <v>1175078585.7199299</v>
      </c>
      <c r="AM233" s="4">
        <v>1181428312.53194</v>
      </c>
      <c r="AN233" s="4">
        <v>1181428312.53194</v>
      </c>
      <c r="AO233" s="4">
        <v>1182233822.45193</v>
      </c>
      <c r="AP233" s="4">
        <v>1182846886.4631801</v>
      </c>
      <c r="AQ233" s="4">
        <v>1181777937.5799401</v>
      </c>
      <c r="AR233" s="4">
        <v>1181629661.0604401</v>
      </c>
      <c r="AS233" s="4">
        <v>1185827380.89276</v>
      </c>
      <c r="AT233" s="4">
        <v>1190600341.3264101</v>
      </c>
      <c r="AU233" s="4">
        <v>1196687897.63083</v>
      </c>
      <c r="AV233" s="4">
        <v>1203004100.3091099</v>
      </c>
      <c r="AW233" s="4">
        <v>1208218387.4172499</v>
      </c>
      <c r="AX233" s="4">
        <v>1214004858.81339</v>
      </c>
      <c r="AY233" s="4">
        <v>1225035706.98719</v>
      </c>
      <c r="AZ233" s="4">
        <v>1230163136.29493</v>
      </c>
      <c r="BA233" s="4">
        <v>1230163136.29493</v>
      </c>
    </row>
    <row r="234" spans="1:53" x14ac:dyDescent="0.2">
      <c r="A234" s="5" t="s">
        <v>421</v>
      </c>
      <c r="B234" s="4">
        <v>846393667.46567202</v>
      </c>
      <c r="C234" s="4">
        <v>858559891.76712406</v>
      </c>
      <c r="D234" s="4">
        <v>889339255.37439501</v>
      </c>
      <c r="E234" s="4">
        <v>886423404.10108304</v>
      </c>
      <c r="F234" s="4">
        <v>879183925.20975494</v>
      </c>
      <c r="G234" s="4">
        <v>897559560.42620504</v>
      </c>
      <c r="H234" s="4">
        <v>901380386.73865294</v>
      </c>
      <c r="I234" s="4">
        <v>896593492.96161795</v>
      </c>
      <c r="J234" s="4">
        <v>913594961.21727598</v>
      </c>
      <c r="K234" s="4">
        <v>903457912.93213999</v>
      </c>
      <c r="L234" s="4">
        <v>904635437.22245395</v>
      </c>
      <c r="M234" s="4">
        <v>924523872.36330497</v>
      </c>
      <c r="N234" s="4">
        <v>924523872.36330497</v>
      </c>
      <c r="O234" s="4">
        <v>934838104.34645104</v>
      </c>
      <c r="P234" s="4">
        <v>966264381.732054</v>
      </c>
      <c r="Q234" s="4">
        <v>999955443.26321197</v>
      </c>
      <c r="R234" s="4">
        <v>1015150657.12281</v>
      </c>
      <c r="S234" s="4">
        <v>1025623230.72491</v>
      </c>
      <c r="T234" s="4">
        <v>1040245569.8734</v>
      </c>
      <c r="U234" s="4">
        <v>1040834627.676</v>
      </c>
      <c r="V234" s="4">
        <v>1024760452.38737</v>
      </c>
      <c r="W234" s="4">
        <v>1040886064.34829</v>
      </c>
      <c r="X234" s="4">
        <v>1055723291.41319</v>
      </c>
      <c r="Y234" s="4">
        <v>1078351766.30849</v>
      </c>
      <c r="Z234" s="4">
        <v>1106043924.9932599</v>
      </c>
      <c r="AA234" s="4">
        <v>1106043924.9932599</v>
      </c>
      <c r="AB234" s="4">
        <v>1113507119.01724</v>
      </c>
      <c r="AC234" s="4">
        <v>1118770395.4061601</v>
      </c>
      <c r="AD234" s="4">
        <v>1125706310.70579</v>
      </c>
      <c r="AE234" s="4">
        <v>1132415497.5864999</v>
      </c>
      <c r="AF234" s="4">
        <v>1139411013.5285001</v>
      </c>
      <c r="AG234" s="4">
        <v>1147394042.42623</v>
      </c>
      <c r="AH234" s="4">
        <v>1155315434.17697</v>
      </c>
      <c r="AI234" s="4">
        <v>1162641660.50667</v>
      </c>
      <c r="AJ234" s="4">
        <v>1168448601.78866</v>
      </c>
      <c r="AK234" s="4">
        <v>1172456436.3129201</v>
      </c>
      <c r="AL234" s="4">
        <v>1175078585.7199299</v>
      </c>
      <c r="AM234" s="4">
        <v>1181428312.53194</v>
      </c>
      <c r="AN234" s="4">
        <v>1181428312.53194</v>
      </c>
      <c r="AO234" s="4">
        <v>1182233822.45193</v>
      </c>
      <c r="AP234" s="4">
        <v>1182846886.4631801</v>
      </c>
      <c r="AQ234" s="4">
        <v>1181777937.5799401</v>
      </c>
      <c r="AR234" s="4">
        <v>1181629661.0604401</v>
      </c>
      <c r="AS234" s="4">
        <v>1185827380.89276</v>
      </c>
      <c r="AT234" s="4">
        <v>1190600341.3264101</v>
      </c>
      <c r="AU234" s="4">
        <v>1196687897.63083</v>
      </c>
      <c r="AV234" s="4">
        <v>1203004100.3091099</v>
      </c>
      <c r="AW234" s="4">
        <v>1208218387.4172499</v>
      </c>
      <c r="AX234" s="4">
        <v>1214004858.81339</v>
      </c>
      <c r="AY234" s="4">
        <v>1225035706.98719</v>
      </c>
      <c r="AZ234" s="4">
        <v>1230163136.29493</v>
      </c>
      <c r="BA234" s="4">
        <v>1230163136.29493</v>
      </c>
    </row>
    <row r="235" spans="1:53" x14ac:dyDescent="0.2">
      <c r="A235" s="5" t="s">
        <v>422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</row>
    <row r="236" spans="1:53" x14ac:dyDescent="0.2">
      <c r="A236" s="5" t="s">
        <v>423</v>
      </c>
      <c r="B236" s="4">
        <v>-2.3283064365386899E-7</v>
      </c>
      <c r="C236" s="4">
        <v>0</v>
      </c>
      <c r="D236" s="4">
        <v>-3.4924596548080402E-7</v>
      </c>
      <c r="E236" s="4">
        <v>-2.3283064365386899E-7</v>
      </c>
      <c r="F236" s="4">
        <v>-4.6566128730773899E-7</v>
      </c>
      <c r="G236" s="4">
        <v>-1.1641532182693399E-7</v>
      </c>
      <c r="H236" s="4">
        <v>-5.8207660913467397E-7</v>
      </c>
      <c r="I236" s="4">
        <v>-1.1641532182693399E-7</v>
      </c>
      <c r="J236" s="4">
        <v>1.1641532182693399E-7</v>
      </c>
      <c r="K236" s="4">
        <v>-2.3283064365386899E-7</v>
      </c>
      <c r="L236" s="4">
        <v>-2.3283064365386899E-7</v>
      </c>
      <c r="M236" s="4">
        <v>-1.1641532182693399E-7</v>
      </c>
      <c r="N236" s="4">
        <v>-1.1641532182693399E-7</v>
      </c>
      <c r="O236" s="4">
        <v>2.3283064365386899E-7</v>
      </c>
      <c r="P236" s="4">
        <v>1.1641532182693399E-7</v>
      </c>
      <c r="Q236" s="4">
        <v>0</v>
      </c>
      <c r="R236" s="4">
        <v>1.1641532182693399E-7</v>
      </c>
      <c r="S236" s="4">
        <v>5.8207660913467397E-7</v>
      </c>
      <c r="T236" s="4">
        <v>0</v>
      </c>
      <c r="U236" s="4">
        <v>0</v>
      </c>
      <c r="V236" s="4">
        <v>2.3283064365386899E-7</v>
      </c>
      <c r="W236" s="4">
        <v>1.1641532182693399E-7</v>
      </c>
      <c r="X236" s="4">
        <v>2.3283064365386899E-7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-2.3283064365386899E-7</v>
      </c>
      <c r="AE236" s="4">
        <v>4.6566128730773899E-7</v>
      </c>
      <c r="AF236" s="4">
        <v>0</v>
      </c>
      <c r="AG236" s="4">
        <v>4.6566128730773899E-7</v>
      </c>
      <c r="AH236" s="4">
        <v>2.3283064365386899E-7</v>
      </c>
      <c r="AI236" s="4">
        <v>0</v>
      </c>
      <c r="AJ236" s="4">
        <v>0</v>
      </c>
      <c r="AK236" s="4">
        <v>0</v>
      </c>
      <c r="AL236" s="4">
        <v>-2.3283064365386899E-7</v>
      </c>
      <c r="AM236" s="4">
        <v>0</v>
      </c>
      <c r="AN236" s="4">
        <v>0</v>
      </c>
      <c r="AO236" s="4">
        <v>0</v>
      </c>
      <c r="AP236" s="4">
        <v>2.3283064365386899E-7</v>
      </c>
      <c r="AQ236" s="4">
        <v>0</v>
      </c>
      <c r="AR236" s="4">
        <v>2.3283064365386899E-7</v>
      </c>
      <c r="AS236" s="4">
        <v>-2.3283064365386899E-7</v>
      </c>
      <c r="AT236" s="4">
        <v>6.9849193096160804E-7</v>
      </c>
      <c r="AU236" s="4">
        <v>2.3283064365386899E-7</v>
      </c>
      <c r="AV236" s="4">
        <v>2.3283064365386899E-7</v>
      </c>
      <c r="AW236" s="4">
        <v>9.3132257461547799E-7</v>
      </c>
      <c r="AX236" s="4">
        <v>6.9849193096160804E-7</v>
      </c>
      <c r="AY236" s="4">
        <v>2.3283064365386899E-7</v>
      </c>
      <c r="AZ236" s="4">
        <v>0</v>
      </c>
      <c r="BA236" s="4">
        <v>0</v>
      </c>
    </row>
    <row r="237" spans="1:53" x14ac:dyDescent="0.2">
      <c r="A237" s="5" t="s">
        <v>424</v>
      </c>
    </row>
    <row r="238" spans="1:53" x14ac:dyDescent="0.2">
      <c r="A238" s="5" t="s">
        <v>425</v>
      </c>
      <c r="B238" s="4">
        <v>537707365.03306305</v>
      </c>
      <c r="C238" s="4">
        <v>540811400.21445596</v>
      </c>
      <c r="D238" s="4">
        <v>543510487.09163499</v>
      </c>
      <c r="E238" s="4">
        <v>542158005.61702895</v>
      </c>
      <c r="F238" s="4">
        <v>541103865.30356205</v>
      </c>
      <c r="G238" s="4">
        <v>539726877.15801704</v>
      </c>
      <c r="H238" s="4">
        <v>538505296.05376005</v>
      </c>
      <c r="I238" s="4">
        <v>537053223.56248999</v>
      </c>
      <c r="J238" s="4">
        <v>535873996.62885302</v>
      </c>
      <c r="K238" s="4">
        <v>534606030.70742601</v>
      </c>
      <c r="L238" s="4">
        <v>533479262.71877199</v>
      </c>
      <c r="M238" s="4">
        <v>532026201.96195501</v>
      </c>
      <c r="N238" s="4">
        <v>532026201.96195501</v>
      </c>
      <c r="O238" s="4">
        <v>527099828.20907199</v>
      </c>
      <c r="P238" s="4">
        <v>523309114.413082</v>
      </c>
      <c r="Q238" s="4">
        <v>519725169.00606698</v>
      </c>
      <c r="R238" s="4">
        <v>517795891.25873101</v>
      </c>
      <c r="S238" s="4">
        <v>515064594.786129</v>
      </c>
      <c r="T238" s="4">
        <v>512168963.525648</v>
      </c>
      <c r="U238" s="4">
        <v>509187970.88353699</v>
      </c>
      <c r="V238" s="4">
        <v>505053823.18908203</v>
      </c>
      <c r="W238" s="4">
        <v>502433659.82836097</v>
      </c>
      <c r="X238" s="4">
        <v>500223114.42019302</v>
      </c>
      <c r="Y238" s="4">
        <v>498649329.625907</v>
      </c>
      <c r="Z238" s="4">
        <v>497023284.61687797</v>
      </c>
      <c r="AA238" s="4">
        <v>497023284.61687797</v>
      </c>
      <c r="AB238" s="4">
        <v>498689058.13763303</v>
      </c>
      <c r="AC238" s="4">
        <v>500513507.50556898</v>
      </c>
      <c r="AD238" s="4">
        <v>502227328.815799</v>
      </c>
      <c r="AE238" s="4">
        <v>503923444.866822</v>
      </c>
      <c r="AF238" s="4">
        <v>505597404.07481903</v>
      </c>
      <c r="AG238" s="4">
        <v>507385091.56135601</v>
      </c>
      <c r="AH238" s="4">
        <v>509155286.84389597</v>
      </c>
      <c r="AI238" s="4">
        <v>510857085.24484003</v>
      </c>
      <c r="AJ238" s="4">
        <v>512646177.562249</v>
      </c>
      <c r="AK238" s="4">
        <v>514507149.66165602</v>
      </c>
      <c r="AL238" s="4">
        <v>516287986.315054</v>
      </c>
      <c r="AM238" s="4">
        <v>518110229.40593398</v>
      </c>
      <c r="AN238" s="4">
        <v>518110229.40593398</v>
      </c>
      <c r="AO238" s="4">
        <v>519247913.971861</v>
      </c>
      <c r="AP238" s="4">
        <v>520427823.590729</v>
      </c>
      <c r="AQ238" s="4">
        <v>521555371.55064601</v>
      </c>
      <c r="AR238" s="4">
        <v>522670495.259175</v>
      </c>
      <c r="AS238" s="4">
        <v>523843404.32439101</v>
      </c>
      <c r="AT238" s="4">
        <v>525082316.542216</v>
      </c>
      <c r="AU238" s="4">
        <v>526334173.86786699</v>
      </c>
      <c r="AV238" s="4">
        <v>527558040.59027302</v>
      </c>
      <c r="AW238" s="4">
        <v>528846283.86685902</v>
      </c>
      <c r="AX238" s="4">
        <v>530137037.563088</v>
      </c>
      <c r="AY238" s="4">
        <v>531450455.981529</v>
      </c>
      <c r="AZ238" s="4">
        <v>532791461.02164</v>
      </c>
      <c r="BA238" s="4">
        <v>532791461.02164</v>
      </c>
    </row>
    <row r="239" spans="1:53" x14ac:dyDescent="0.2">
      <c r="A239" s="5" t="s">
        <v>426</v>
      </c>
      <c r="B239" s="4">
        <v>537707365.03306305</v>
      </c>
      <c r="C239" s="4">
        <v>540811400.21445596</v>
      </c>
      <c r="D239" s="4">
        <v>543510487.09163499</v>
      </c>
      <c r="E239" s="4">
        <v>542158005.61702895</v>
      </c>
      <c r="F239" s="4">
        <v>541103865.30356205</v>
      </c>
      <c r="G239" s="4">
        <v>539726877.15801704</v>
      </c>
      <c r="H239" s="4">
        <v>538505296.05376005</v>
      </c>
      <c r="I239" s="4">
        <v>537053223.56248999</v>
      </c>
      <c r="J239" s="4">
        <v>535873996.62885302</v>
      </c>
      <c r="K239" s="4">
        <v>534606030.70742601</v>
      </c>
      <c r="L239" s="4">
        <v>533479262.71877199</v>
      </c>
      <c r="M239" s="4">
        <v>532026201.961954</v>
      </c>
      <c r="N239" s="4">
        <v>532026201.961954</v>
      </c>
      <c r="O239" s="4">
        <v>527099828.20907199</v>
      </c>
      <c r="P239" s="4">
        <v>523309114.413082</v>
      </c>
      <c r="Q239" s="4">
        <v>519725169.00606698</v>
      </c>
      <c r="R239" s="4">
        <v>517795891.25873101</v>
      </c>
      <c r="S239" s="4">
        <v>515064594.786129</v>
      </c>
      <c r="T239" s="4">
        <v>512168963.52564901</v>
      </c>
      <c r="U239" s="4">
        <v>509187970.88353699</v>
      </c>
      <c r="V239" s="4">
        <v>505053823.18908203</v>
      </c>
      <c r="W239" s="4">
        <v>502433659.82836199</v>
      </c>
      <c r="X239" s="4">
        <v>500223114.42019302</v>
      </c>
      <c r="Y239" s="4">
        <v>498649329.625907</v>
      </c>
      <c r="Z239" s="4">
        <v>497023284.61687797</v>
      </c>
      <c r="AA239" s="4">
        <v>497023284.61687797</v>
      </c>
      <c r="AB239" s="4">
        <v>498689058.13763303</v>
      </c>
      <c r="AC239" s="4">
        <v>500513507.50556898</v>
      </c>
      <c r="AD239" s="4">
        <v>502227328.815799</v>
      </c>
      <c r="AE239" s="4">
        <v>503923444.866822</v>
      </c>
      <c r="AF239" s="4">
        <v>505597404.07481903</v>
      </c>
      <c r="AG239" s="4">
        <v>507385091.56135601</v>
      </c>
      <c r="AH239" s="4">
        <v>509155286.84389597</v>
      </c>
      <c r="AI239" s="4">
        <v>510857085.24484003</v>
      </c>
      <c r="AJ239" s="4">
        <v>512646177.562249</v>
      </c>
      <c r="AK239" s="4">
        <v>514507149.66165602</v>
      </c>
      <c r="AL239" s="4">
        <v>516287986.315054</v>
      </c>
      <c r="AM239" s="4">
        <v>518110229.40593398</v>
      </c>
      <c r="AN239" s="4">
        <v>518110229.40593398</v>
      </c>
      <c r="AO239" s="4">
        <v>519247913.971861</v>
      </c>
      <c r="AP239" s="4">
        <v>520427823.590729</v>
      </c>
      <c r="AQ239" s="4">
        <v>521555371.55064601</v>
      </c>
      <c r="AR239" s="4">
        <v>522670495.259175</v>
      </c>
      <c r="AS239" s="4">
        <v>523843404.32439101</v>
      </c>
      <c r="AT239" s="4">
        <v>525082316.54221702</v>
      </c>
      <c r="AU239" s="4">
        <v>526334173.86786699</v>
      </c>
      <c r="AV239" s="4">
        <v>527558040.59027398</v>
      </c>
      <c r="AW239" s="4">
        <v>528846283.86685902</v>
      </c>
      <c r="AX239" s="4">
        <v>530137037.563088</v>
      </c>
      <c r="AY239" s="4">
        <v>531450455.981529</v>
      </c>
      <c r="AZ239" s="4">
        <v>532791461.02164</v>
      </c>
      <c r="BA239" s="4">
        <v>532791461.02164</v>
      </c>
    </row>
    <row r="240" spans="1:53" x14ac:dyDescent="0.2">
      <c r="A240" s="5" t="s">
        <v>427</v>
      </c>
      <c r="B240" s="4">
        <v>1.1641532182693399E-7</v>
      </c>
      <c r="C240" s="4">
        <v>0</v>
      </c>
      <c r="D240" s="4">
        <v>1.1641532182693399E-7</v>
      </c>
      <c r="E240" s="4">
        <v>0</v>
      </c>
      <c r="F240" s="4">
        <v>0</v>
      </c>
      <c r="G240" s="4">
        <v>0</v>
      </c>
      <c r="H240" s="4">
        <v>1.1641532182693399E-7</v>
      </c>
      <c r="I240" s="4">
        <v>0</v>
      </c>
      <c r="J240" s="4">
        <v>-1.1641532182693399E-7</v>
      </c>
      <c r="K240" s="4">
        <v>0</v>
      </c>
      <c r="L240" s="4">
        <v>0</v>
      </c>
      <c r="M240" s="4">
        <v>1.1641532182693399E-7</v>
      </c>
      <c r="N240" s="4">
        <v>1.1641532182693399E-7</v>
      </c>
      <c r="O240" s="4">
        <v>0</v>
      </c>
      <c r="P240" s="4">
        <v>-5.8207660913467401E-8</v>
      </c>
      <c r="Q240" s="4">
        <v>-5.8207660913467401E-8</v>
      </c>
      <c r="R240" s="4">
        <v>1.1641532182693399E-7</v>
      </c>
      <c r="S240" s="4">
        <v>-1.1641532182693399E-7</v>
      </c>
      <c r="T240" s="4">
        <v>-5.8207660913467401E-8</v>
      </c>
      <c r="U240" s="4">
        <v>0</v>
      </c>
      <c r="V240" s="4">
        <v>0</v>
      </c>
      <c r="W240" s="4">
        <v>-5.8207660913467401E-8</v>
      </c>
      <c r="X240" s="4">
        <v>0</v>
      </c>
      <c r="Y240" s="4">
        <v>-5.8207660913467401E-8</v>
      </c>
      <c r="Z240" s="4">
        <v>0</v>
      </c>
      <c r="AA240" s="4">
        <v>0</v>
      </c>
      <c r="AB240" s="4">
        <v>-1.1641532182693399E-7</v>
      </c>
      <c r="AC240" s="4">
        <v>5.8207660913467401E-8</v>
      </c>
      <c r="AD240" s="4">
        <v>0</v>
      </c>
      <c r="AE240" s="4">
        <v>0</v>
      </c>
      <c r="AF240" s="4">
        <v>-5.8207660913467401E-8</v>
      </c>
      <c r="AG240" s="4">
        <v>-1.1641532182693399E-7</v>
      </c>
      <c r="AH240" s="4">
        <v>-5.8207660913467401E-8</v>
      </c>
      <c r="AI240" s="4">
        <v>-5.8207660913467401E-8</v>
      </c>
      <c r="AJ240" s="4">
        <v>0</v>
      </c>
      <c r="AK240" s="4">
        <v>-5.8207660913467401E-8</v>
      </c>
      <c r="AL240" s="4">
        <v>-5.8207660913467401E-8</v>
      </c>
      <c r="AM240" s="4">
        <v>-5.8207660913467401E-8</v>
      </c>
      <c r="AN240" s="4">
        <v>-5.8207660913467401E-8</v>
      </c>
      <c r="AO240" s="4">
        <v>-5.8207660913467401E-8</v>
      </c>
      <c r="AP240" s="4">
        <v>0</v>
      </c>
      <c r="AQ240" s="4">
        <v>-5.8207660913467401E-8</v>
      </c>
      <c r="AR240" s="4">
        <v>-1.1641532182693399E-7</v>
      </c>
      <c r="AS240" s="4">
        <v>5.8207660913467401E-8</v>
      </c>
      <c r="AT240" s="4">
        <v>-1.1641532182693399E-7</v>
      </c>
      <c r="AU240" s="4">
        <v>-1.1641532182693399E-7</v>
      </c>
      <c r="AV240" s="4">
        <v>-1.1641532182693399E-7</v>
      </c>
      <c r="AW240" s="4">
        <v>-1.1641532182693399E-7</v>
      </c>
      <c r="AX240" s="4">
        <v>-1.1641532182693399E-7</v>
      </c>
      <c r="AY240" s="4">
        <v>-1.1641532182693399E-7</v>
      </c>
      <c r="AZ240" s="4">
        <v>-2.3283064365386899E-7</v>
      </c>
      <c r="BA240" s="4">
        <v>-2.3283064365386899E-7</v>
      </c>
    </row>
    <row r="241" spans="1:53" x14ac:dyDescent="0.2">
      <c r="A241" s="5" t="s">
        <v>428</v>
      </c>
    </row>
    <row r="242" spans="1:53" x14ac:dyDescent="0.2">
      <c r="A242" s="5" t="s">
        <v>429</v>
      </c>
      <c r="B242" s="4">
        <v>413201516.640221</v>
      </c>
      <c r="C242" s="4">
        <v>424831747.01196098</v>
      </c>
      <c r="D242" s="4">
        <v>426857565.12118298</v>
      </c>
      <c r="E242" s="4">
        <v>417243999.520118</v>
      </c>
      <c r="F242" s="4">
        <v>409117427.68982399</v>
      </c>
      <c r="G242" s="4">
        <v>393165678.93557298</v>
      </c>
      <c r="H242" s="4">
        <v>389259635.70266598</v>
      </c>
      <c r="I242" s="4">
        <v>383063785.08413303</v>
      </c>
      <c r="J242" s="4">
        <v>365842665.59220898</v>
      </c>
      <c r="K242" s="4">
        <v>358446695.62465602</v>
      </c>
      <c r="L242" s="4">
        <v>352845446.05974197</v>
      </c>
      <c r="M242" s="4">
        <v>327437599.30755597</v>
      </c>
      <c r="N242" s="4">
        <v>327437599.30755597</v>
      </c>
      <c r="O242" s="4">
        <v>299967327.30392897</v>
      </c>
      <c r="P242" s="4">
        <v>277635407.83569002</v>
      </c>
      <c r="Q242" s="4">
        <v>249238130.40354601</v>
      </c>
      <c r="R242" s="4">
        <v>232174262.55388701</v>
      </c>
      <c r="S242" s="4">
        <v>214567082.429712</v>
      </c>
      <c r="T242" s="4">
        <v>186281739.23199901</v>
      </c>
      <c r="U242" s="4">
        <v>165542052.002487</v>
      </c>
      <c r="V242" s="4">
        <v>140348971.566522</v>
      </c>
      <c r="W242" s="4">
        <v>118074743.530654</v>
      </c>
      <c r="X242" s="4">
        <v>101183802.07323501</v>
      </c>
      <c r="Y242" s="4">
        <v>86316421.016953096</v>
      </c>
      <c r="Z242" s="4">
        <v>72733698.265388206</v>
      </c>
      <c r="AA242" s="4">
        <v>72733698.265388206</v>
      </c>
      <c r="AB242" s="4">
        <v>71274310.267704397</v>
      </c>
      <c r="AC242" s="4">
        <v>69241841.368853301</v>
      </c>
      <c r="AD242" s="4">
        <v>67622920.029542103</v>
      </c>
      <c r="AE242" s="4">
        <v>9478925.3909368496</v>
      </c>
      <c r="AF242" s="4">
        <v>8128947.1980998898</v>
      </c>
      <c r="AG242" s="4">
        <v>-49212544.803265601</v>
      </c>
      <c r="AH242" s="4">
        <v>-50161892.690895602</v>
      </c>
      <c r="AI242" s="4">
        <v>-51306776.561701402</v>
      </c>
      <c r="AJ242" s="4">
        <v>38463385.679136597</v>
      </c>
      <c r="AK242" s="4">
        <v>36301056.578347199</v>
      </c>
      <c r="AL242" s="4">
        <v>33439688.8290819</v>
      </c>
      <c r="AM242" s="4">
        <v>61080252.517074198</v>
      </c>
      <c r="AN242" s="4">
        <v>61080252.517074198</v>
      </c>
      <c r="AO242" s="4">
        <v>59191401.912156902</v>
      </c>
      <c r="AP242" s="4">
        <v>58098840.498514198</v>
      </c>
      <c r="AQ242" s="4">
        <v>61281737.165863603</v>
      </c>
      <c r="AR242" s="4">
        <v>59651400.752696097</v>
      </c>
      <c r="AS242" s="4">
        <v>59407623.032605</v>
      </c>
      <c r="AT242" s="4">
        <v>58953011.714255601</v>
      </c>
      <c r="AU242" s="4">
        <v>58810137.0780138</v>
      </c>
      <c r="AV242" s="4">
        <v>58797965.231765397</v>
      </c>
      <c r="AW242" s="4">
        <v>-89476462.741692707</v>
      </c>
      <c r="AX242" s="4">
        <v>-89729130.168467805</v>
      </c>
      <c r="AY242" s="4">
        <v>-88811844.004563898</v>
      </c>
      <c r="AZ242" s="4">
        <v>-38839621.6511788</v>
      </c>
      <c r="BA242" s="4">
        <v>-38839621.6511788</v>
      </c>
    </row>
    <row r="243" spans="1:53" x14ac:dyDescent="0.2">
      <c r="A243" s="5" t="s">
        <v>430</v>
      </c>
      <c r="B243" s="4">
        <v>413201516.640221</v>
      </c>
      <c r="C243" s="4">
        <v>424831747.01196098</v>
      </c>
      <c r="D243" s="4">
        <v>426857565.12118298</v>
      </c>
      <c r="E243" s="4">
        <v>417243999.520118</v>
      </c>
      <c r="F243" s="4">
        <v>409117427.68982399</v>
      </c>
      <c r="G243" s="4">
        <v>393165678.93557298</v>
      </c>
      <c r="H243" s="4">
        <v>389259635.70266598</v>
      </c>
      <c r="I243" s="4">
        <v>383063785.08413303</v>
      </c>
      <c r="J243" s="4">
        <v>365842665.59220898</v>
      </c>
      <c r="K243" s="4">
        <v>358446695.62465602</v>
      </c>
      <c r="L243" s="4">
        <v>352845446.05974197</v>
      </c>
      <c r="M243" s="4">
        <v>327437599.30755597</v>
      </c>
      <c r="N243" s="4">
        <v>327437599.30755597</v>
      </c>
      <c r="O243" s="4">
        <v>299967327.30392897</v>
      </c>
      <c r="P243" s="4">
        <v>277635407.83569002</v>
      </c>
      <c r="Q243" s="4">
        <v>249238130.40354601</v>
      </c>
      <c r="R243" s="4">
        <v>232174262.55388701</v>
      </c>
      <c r="S243" s="4">
        <v>214567082.429712</v>
      </c>
      <c r="T243" s="4">
        <v>186281739.23199901</v>
      </c>
      <c r="U243" s="4">
        <v>165542052.002487</v>
      </c>
      <c r="V243" s="4">
        <v>140348971.566522</v>
      </c>
      <c r="W243" s="4">
        <v>118074743.530654</v>
      </c>
      <c r="X243" s="4">
        <v>101183802.07323501</v>
      </c>
      <c r="Y243" s="4">
        <v>86316421.016953096</v>
      </c>
      <c r="Z243" s="4">
        <v>72733698.265388206</v>
      </c>
      <c r="AA243" s="4">
        <v>72733698.265388206</v>
      </c>
      <c r="AB243" s="4">
        <v>71274310.267704397</v>
      </c>
      <c r="AC243" s="4">
        <v>69241841.368853301</v>
      </c>
      <c r="AD243" s="4">
        <v>67622920.029542103</v>
      </c>
      <c r="AE243" s="4">
        <v>9478925.3909368496</v>
      </c>
      <c r="AF243" s="4">
        <v>8128947.1980998898</v>
      </c>
      <c r="AG243" s="4">
        <v>-49212544.803265601</v>
      </c>
      <c r="AH243" s="4">
        <v>-50161892.690895602</v>
      </c>
      <c r="AI243" s="4">
        <v>-51306776.561701402</v>
      </c>
      <c r="AJ243" s="4">
        <v>38463385.679136597</v>
      </c>
      <c r="AK243" s="4">
        <v>36301056.578347199</v>
      </c>
      <c r="AL243" s="4">
        <v>33439688.8290819</v>
      </c>
      <c r="AM243" s="4">
        <v>61080252.517074198</v>
      </c>
      <c r="AN243" s="4">
        <v>61080252.517074198</v>
      </c>
      <c r="AO243" s="4">
        <v>59191401.912156902</v>
      </c>
      <c r="AP243" s="4">
        <v>58098840.498514198</v>
      </c>
      <c r="AQ243" s="4">
        <v>61281737.165863603</v>
      </c>
      <c r="AR243" s="4">
        <v>59651400.752696097</v>
      </c>
      <c r="AS243" s="4">
        <v>59407623.032605</v>
      </c>
      <c r="AT243" s="4">
        <v>58953011.714255601</v>
      </c>
      <c r="AU243" s="4">
        <v>58810137.0780138</v>
      </c>
      <c r="AV243" s="4">
        <v>58797965.231765397</v>
      </c>
      <c r="AW243" s="4">
        <v>-89476462.741692707</v>
      </c>
      <c r="AX243" s="4">
        <v>-89729130.168467805</v>
      </c>
      <c r="AY243" s="4">
        <v>-88811844.004563898</v>
      </c>
      <c r="AZ243" s="4">
        <v>-38839621.6511788</v>
      </c>
      <c r="BA243" s="4">
        <v>-38839621.6511788</v>
      </c>
    </row>
    <row r="244" spans="1:53" x14ac:dyDescent="0.2">
      <c r="A244" s="5" t="s">
        <v>431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v>0</v>
      </c>
      <c r="BA244" s="4">
        <v>0</v>
      </c>
    </row>
    <row r="245" spans="1:53" x14ac:dyDescent="0.2">
      <c r="A245" s="5" t="s">
        <v>432</v>
      </c>
    </row>
    <row r="246" spans="1:53" x14ac:dyDescent="0.2">
      <c r="A246" s="5" t="s">
        <v>433</v>
      </c>
    </row>
    <row r="247" spans="1:53" x14ac:dyDescent="0.2">
      <c r="A247" s="5" t="s">
        <v>434</v>
      </c>
      <c r="B247" s="4">
        <v>-204239758.168679</v>
      </c>
      <c r="C247" s="4">
        <v>-217738725.05908501</v>
      </c>
      <c r="D247" s="4">
        <v>-224151066.19758001</v>
      </c>
      <c r="E247" s="4">
        <v>-213416731.884626</v>
      </c>
      <c r="F247" s="4">
        <v>-203861911.00755599</v>
      </c>
      <c r="G247" s="4">
        <v>-191020726.77538601</v>
      </c>
      <c r="H247" s="4">
        <v>-183729860.268659</v>
      </c>
      <c r="I247" s="4">
        <v>-173900743.93744001</v>
      </c>
      <c r="J247" s="4">
        <v>-152886010.518125</v>
      </c>
      <c r="K247" s="4">
        <v>-142956369.648579</v>
      </c>
      <c r="L247" s="4">
        <v>-135581230.73949099</v>
      </c>
      <c r="M247" s="4">
        <v>-118910735.804839</v>
      </c>
      <c r="N247" s="4">
        <v>-118910735.804839</v>
      </c>
      <c r="O247" s="4">
        <v>-94052088.830794394</v>
      </c>
      <c r="P247" s="4">
        <v>-74606576.337795004</v>
      </c>
      <c r="Q247" s="4">
        <v>-49741381.2193636</v>
      </c>
      <c r="R247" s="4">
        <v>-34224302.821718298</v>
      </c>
      <c r="S247" s="4">
        <v>-19016981.967943002</v>
      </c>
      <c r="T247" s="4">
        <v>2588726.4288883102</v>
      </c>
      <c r="U247" s="4">
        <v>20090743.263241298</v>
      </c>
      <c r="V247" s="4">
        <v>41842779.5319134</v>
      </c>
      <c r="W247" s="4">
        <v>58155722.556797698</v>
      </c>
      <c r="X247" s="4">
        <v>72001654.155473098</v>
      </c>
      <c r="Y247" s="4">
        <v>83668653.7671794</v>
      </c>
      <c r="Z247" s="4">
        <v>91051929.817387894</v>
      </c>
      <c r="AA247" s="4">
        <v>91051929.817387894</v>
      </c>
      <c r="AB247" s="4">
        <v>88758353.216293693</v>
      </c>
      <c r="AC247" s="4">
        <v>87040283.984225705</v>
      </c>
      <c r="AD247" s="4">
        <v>84674675.149725795</v>
      </c>
      <c r="AE247" s="4">
        <v>139019202.444511</v>
      </c>
      <c r="AF247" s="4">
        <v>136732540.63529801</v>
      </c>
      <c r="AG247" s="4">
        <v>191018546.011646</v>
      </c>
      <c r="AH247" s="4">
        <v>188842952.84123901</v>
      </c>
      <c r="AI247" s="4">
        <v>186840708.525024</v>
      </c>
      <c r="AJ247" s="4">
        <v>93810420.545896307</v>
      </c>
      <c r="AK247" s="4">
        <v>92659351.004155397</v>
      </c>
      <c r="AL247" s="4">
        <v>91906977.509125397</v>
      </c>
      <c r="AM247" s="4">
        <v>61010965.049295001</v>
      </c>
      <c r="AN247" s="4">
        <v>61010965.049295001</v>
      </c>
      <c r="AO247" s="4">
        <v>59462384.126682699</v>
      </c>
      <c r="AP247" s="4">
        <v>58032680.362983704</v>
      </c>
      <c r="AQ247" s="4">
        <v>52083695.903246596</v>
      </c>
      <c r="AR247" s="4">
        <v>50811541.837043799</v>
      </c>
      <c r="AS247" s="4">
        <v>48430390.3817387</v>
      </c>
      <c r="AT247" s="4">
        <v>45827397.647716098</v>
      </c>
      <c r="AU247" s="4">
        <v>42906586.536547303</v>
      </c>
      <c r="AV247" s="4">
        <v>39877931.797970302</v>
      </c>
      <c r="AW247" s="4">
        <v>185373077.62281099</v>
      </c>
      <c r="AX247" s="4">
        <v>182606183.20299199</v>
      </c>
      <c r="AY247" s="4">
        <v>178545405.24000201</v>
      </c>
      <c r="AZ247" s="4">
        <v>125686048.223065</v>
      </c>
      <c r="BA247" s="4">
        <v>125686048.223065</v>
      </c>
    </row>
    <row r="248" spans="1:53" x14ac:dyDescent="0.2">
      <c r="A248" s="5" t="s">
        <v>435</v>
      </c>
      <c r="B248" s="4">
        <v>-204239758.168679</v>
      </c>
      <c r="C248" s="4">
        <v>-217738725.05908501</v>
      </c>
      <c r="D248" s="4">
        <v>-224151066.19758001</v>
      </c>
      <c r="E248" s="4">
        <v>-213416731.884626</v>
      </c>
      <c r="F248" s="4">
        <v>-203861911.00755599</v>
      </c>
      <c r="G248" s="4">
        <v>-191020726.77538601</v>
      </c>
      <c r="H248" s="4">
        <v>-183729860.268659</v>
      </c>
      <c r="I248" s="4">
        <v>-173900743.93744001</v>
      </c>
      <c r="J248" s="4">
        <v>-152886010.518125</v>
      </c>
      <c r="K248" s="4">
        <v>-142956369.648579</v>
      </c>
      <c r="L248" s="4">
        <v>-135581230.73949099</v>
      </c>
      <c r="M248" s="4">
        <v>-118910735.804839</v>
      </c>
      <c r="N248" s="4">
        <v>-118910735.804839</v>
      </c>
      <c r="O248" s="4">
        <v>-94052088.830794394</v>
      </c>
      <c r="P248" s="4">
        <v>-74606576.337795004</v>
      </c>
      <c r="Q248" s="4">
        <v>-49741381.2193636</v>
      </c>
      <c r="R248" s="4">
        <v>-34224302.821718298</v>
      </c>
      <c r="S248" s="4">
        <v>-19016981.967943002</v>
      </c>
      <c r="T248" s="4">
        <v>2588726.4288883102</v>
      </c>
      <c r="U248" s="4">
        <v>20090743.263241298</v>
      </c>
      <c r="V248" s="4">
        <v>41842779.5319134</v>
      </c>
      <c r="W248" s="4">
        <v>58155722.556797698</v>
      </c>
      <c r="X248" s="4">
        <v>72001654.155473098</v>
      </c>
      <c r="Y248" s="4">
        <v>83668653.7671794</v>
      </c>
      <c r="Z248" s="4">
        <v>91051929.817387894</v>
      </c>
      <c r="AA248" s="4">
        <v>91051929.817387894</v>
      </c>
      <c r="AB248" s="4">
        <v>88758353.216293693</v>
      </c>
      <c r="AC248" s="4">
        <v>87040283.984225705</v>
      </c>
      <c r="AD248" s="4">
        <v>84674675.149725795</v>
      </c>
      <c r="AE248" s="4">
        <v>139019202.444511</v>
      </c>
      <c r="AF248" s="4">
        <v>136732540.63529801</v>
      </c>
      <c r="AG248" s="4">
        <v>191018546.011646</v>
      </c>
      <c r="AH248" s="4">
        <v>188842952.84123901</v>
      </c>
      <c r="AI248" s="4">
        <v>186840708.525024</v>
      </c>
      <c r="AJ248" s="4">
        <v>93810420.545896307</v>
      </c>
      <c r="AK248" s="4">
        <v>92659351.004155397</v>
      </c>
      <c r="AL248" s="4">
        <v>91906977.509125397</v>
      </c>
      <c r="AM248" s="4">
        <v>61010965.049295001</v>
      </c>
      <c r="AN248" s="4">
        <v>61010965.049295001</v>
      </c>
      <c r="AO248" s="4">
        <v>59462384.126682699</v>
      </c>
      <c r="AP248" s="4">
        <v>58032680.362983704</v>
      </c>
      <c r="AQ248" s="4">
        <v>52083695.903246596</v>
      </c>
      <c r="AR248" s="4">
        <v>50811541.837043799</v>
      </c>
      <c r="AS248" s="4">
        <v>48430390.3817387</v>
      </c>
      <c r="AT248" s="4">
        <v>45827397.647716098</v>
      </c>
      <c r="AU248" s="4">
        <v>42906586.536547303</v>
      </c>
      <c r="AV248" s="4">
        <v>39877931.797970302</v>
      </c>
      <c r="AW248" s="4">
        <v>185373077.62281099</v>
      </c>
      <c r="AX248" s="4">
        <v>182606183.20299199</v>
      </c>
      <c r="AY248" s="4">
        <v>178545405.24000201</v>
      </c>
      <c r="AZ248" s="4">
        <v>125686048.223065</v>
      </c>
      <c r="BA248" s="4">
        <v>125686048.223065</v>
      </c>
    </row>
    <row r="249" spans="1:53" x14ac:dyDescent="0.2">
      <c r="A249" s="5" t="s">
        <v>436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</row>
    <row r="250" spans="1:53" x14ac:dyDescent="0.2">
      <c r="A250" s="5" t="s">
        <v>437</v>
      </c>
    </row>
    <row r="251" spans="1:53" x14ac:dyDescent="0.2">
      <c r="A251" s="5" t="s">
        <v>438</v>
      </c>
    </row>
    <row r="252" spans="1:53" x14ac:dyDescent="0.2">
      <c r="A252" s="5" t="s">
        <v>439</v>
      </c>
      <c r="B252" s="4">
        <v>-448107.99468421802</v>
      </c>
      <c r="C252" s="4">
        <v>-454920.98936843598</v>
      </c>
      <c r="D252" s="4">
        <v>-461733.98405265401</v>
      </c>
      <c r="E252" s="4">
        <v>-468546.97873687203</v>
      </c>
      <c r="F252" s="4">
        <v>-475359.97342108999</v>
      </c>
      <c r="G252" s="4">
        <v>-482172.96810530801</v>
      </c>
      <c r="H252" s="4">
        <v>-488985.96278952598</v>
      </c>
      <c r="I252" s="4">
        <v>-495798.957473744</v>
      </c>
      <c r="J252" s="4">
        <v>-502611.95215796202</v>
      </c>
      <c r="K252" s="4">
        <v>-509424.94684217998</v>
      </c>
      <c r="L252" s="4">
        <v>-516237.941526398</v>
      </c>
      <c r="M252" s="4">
        <v>-523050.93621061603</v>
      </c>
      <c r="N252" s="4">
        <v>-523050.93621061603</v>
      </c>
      <c r="O252" s="4">
        <v>-563785.07806033897</v>
      </c>
      <c r="P252" s="4">
        <v>-604519.21991006297</v>
      </c>
      <c r="Q252" s="4">
        <v>-645253.36175978603</v>
      </c>
      <c r="R252" s="4">
        <v>-685987.50360950897</v>
      </c>
      <c r="S252" s="4">
        <v>-726721.64545923297</v>
      </c>
      <c r="T252" s="4">
        <v>-767455.78730895603</v>
      </c>
      <c r="U252" s="4">
        <v>-808189.92915868002</v>
      </c>
      <c r="V252" s="4">
        <v>-848924.07100840297</v>
      </c>
      <c r="W252" s="4">
        <v>-889658.21285812603</v>
      </c>
      <c r="X252" s="4">
        <v>-930392.35470785003</v>
      </c>
      <c r="Y252" s="4">
        <v>-971126.49655757297</v>
      </c>
      <c r="Z252" s="4">
        <v>-1011860.63840729</v>
      </c>
      <c r="AA252" s="4">
        <v>-1011860.63840729</v>
      </c>
      <c r="AB252" s="4">
        <v>-1049064.3242261901</v>
      </c>
      <c r="AC252" s="4">
        <v>-1086268.0100451</v>
      </c>
      <c r="AD252" s="4">
        <v>-1123471.6958639999</v>
      </c>
      <c r="AE252" s="4">
        <v>-1160675.3816829</v>
      </c>
      <c r="AF252" s="4">
        <v>-1197879.0675018099</v>
      </c>
      <c r="AG252" s="4">
        <v>-1235082.75332071</v>
      </c>
      <c r="AH252" s="4">
        <v>-1272286.4391396099</v>
      </c>
      <c r="AI252" s="4">
        <v>-1309490.12495851</v>
      </c>
      <c r="AJ252" s="4">
        <v>-1346693.8107774199</v>
      </c>
      <c r="AK252" s="4">
        <v>-1383897.4965963201</v>
      </c>
      <c r="AL252" s="4">
        <v>-1421101.18241522</v>
      </c>
      <c r="AM252" s="4">
        <v>-1458304.8682341201</v>
      </c>
      <c r="AN252" s="4">
        <v>-1458304.8682341201</v>
      </c>
      <c r="AO252" s="4">
        <v>-1544878.3693898199</v>
      </c>
      <c r="AP252" s="4">
        <v>-1631451.87054551</v>
      </c>
      <c r="AQ252" s="4">
        <v>-1718025.37170121</v>
      </c>
      <c r="AR252" s="4">
        <v>-1804598.8728569001</v>
      </c>
      <c r="AS252" s="4">
        <v>-1891172.3740125999</v>
      </c>
      <c r="AT252" s="4">
        <v>-1977745.8751683</v>
      </c>
      <c r="AU252" s="4">
        <v>-2064319.3763239901</v>
      </c>
      <c r="AV252" s="4">
        <v>-2150892.8774796901</v>
      </c>
      <c r="AW252" s="4">
        <v>-2237466.37863538</v>
      </c>
      <c r="AX252" s="4">
        <v>-2324039.87979108</v>
      </c>
      <c r="AY252" s="4">
        <v>-2410613.3809467698</v>
      </c>
      <c r="AZ252" s="4">
        <v>-2497186.8821024699</v>
      </c>
      <c r="BA252" s="4">
        <v>-2497186.8821024699</v>
      </c>
    </row>
    <row r="253" spans="1:53" x14ac:dyDescent="0.2">
      <c r="A253" s="5" t="s">
        <v>440</v>
      </c>
      <c r="B253" s="4">
        <v>-448107.99468421802</v>
      </c>
      <c r="C253" s="4">
        <v>-454920.98936843598</v>
      </c>
      <c r="D253" s="4">
        <v>-461733.98405265401</v>
      </c>
      <c r="E253" s="4">
        <v>-468546.97873687203</v>
      </c>
      <c r="F253" s="4">
        <v>-475359.97342108999</v>
      </c>
      <c r="G253" s="4">
        <v>-482172.96810530801</v>
      </c>
      <c r="H253" s="4">
        <v>-488985.96278952598</v>
      </c>
      <c r="I253" s="4">
        <v>-495798.957473744</v>
      </c>
      <c r="J253" s="4">
        <v>-502611.95215796202</v>
      </c>
      <c r="K253" s="4">
        <v>-509424.94684217998</v>
      </c>
      <c r="L253" s="4">
        <v>-516237.941526398</v>
      </c>
      <c r="M253" s="4">
        <v>-523050.93621061603</v>
      </c>
      <c r="N253" s="4">
        <v>-523050.93621061603</v>
      </c>
      <c r="O253" s="4">
        <v>-563785.07806033897</v>
      </c>
      <c r="P253" s="4">
        <v>-604519.21991006297</v>
      </c>
      <c r="Q253" s="4">
        <v>-645253.36175978603</v>
      </c>
      <c r="R253" s="4">
        <v>-685987.50360950897</v>
      </c>
      <c r="S253" s="4">
        <v>-726721.64545923297</v>
      </c>
      <c r="T253" s="4">
        <v>-767455.78730895603</v>
      </c>
      <c r="U253" s="4">
        <v>-808189.92915868002</v>
      </c>
      <c r="V253" s="4">
        <v>-848924.07100840297</v>
      </c>
      <c r="W253" s="4">
        <v>-889658.21285812603</v>
      </c>
      <c r="X253" s="4">
        <v>-930392.35470785003</v>
      </c>
      <c r="Y253" s="4">
        <v>-971126.49655757297</v>
      </c>
      <c r="Z253" s="4">
        <v>-1011860.63840729</v>
      </c>
      <c r="AA253" s="4">
        <v>-1011860.63840729</v>
      </c>
      <c r="AB253" s="4">
        <v>-1049064.3242261901</v>
      </c>
      <c r="AC253" s="4">
        <v>-1086268.0100451</v>
      </c>
      <c r="AD253" s="4">
        <v>-1123471.6958639999</v>
      </c>
      <c r="AE253" s="4">
        <v>-1160675.3816829</v>
      </c>
      <c r="AF253" s="4">
        <v>-1197879.0675018099</v>
      </c>
      <c r="AG253" s="4">
        <v>-1235082.75332071</v>
      </c>
      <c r="AH253" s="4">
        <v>-1272286.4391396099</v>
      </c>
      <c r="AI253" s="4">
        <v>-1309490.12495851</v>
      </c>
      <c r="AJ253" s="4">
        <v>-1346693.8107774199</v>
      </c>
      <c r="AK253" s="4">
        <v>-1383897.4965963201</v>
      </c>
      <c r="AL253" s="4">
        <v>-1421101.18241522</v>
      </c>
      <c r="AM253" s="4">
        <v>-1458304.8682341201</v>
      </c>
      <c r="AN253" s="4">
        <v>-1458304.8682341201</v>
      </c>
      <c r="AO253" s="4">
        <v>-1544878.3693898199</v>
      </c>
      <c r="AP253" s="4">
        <v>-1631451.87054551</v>
      </c>
      <c r="AQ253" s="4">
        <v>-1718025.37170121</v>
      </c>
      <c r="AR253" s="4">
        <v>-1804598.8728569001</v>
      </c>
      <c r="AS253" s="4">
        <v>-1891172.3740125999</v>
      </c>
      <c r="AT253" s="4">
        <v>-1977745.8751683</v>
      </c>
      <c r="AU253" s="4">
        <v>-2064319.3763239901</v>
      </c>
      <c r="AV253" s="4">
        <v>-2150892.8774796901</v>
      </c>
      <c r="AW253" s="4">
        <v>-2237466.37863538</v>
      </c>
      <c r="AX253" s="4">
        <v>-2324039.87979108</v>
      </c>
      <c r="AY253" s="4">
        <v>-2410613.3809467698</v>
      </c>
      <c r="AZ253" s="4">
        <v>-2497186.8821024699</v>
      </c>
      <c r="BA253" s="4">
        <v>-2497186.8821024699</v>
      </c>
    </row>
    <row r="254" spans="1:53" x14ac:dyDescent="0.2">
      <c r="A254" s="5" t="s">
        <v>441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</row>
    <row r="255" spans="1:53" x14ac:dyDescent="0.2">
      <c r="A255" s="5" t="s">
        <v>442</v>
      </c>
    </row>
    <row r="256" spans="1:53" x14ac:dyDescent="0.2">
      <c r="A256" s="5" t="s">
        <v>443</v>
      </c>
      <c r="B256" s="4">
        <v>1280495052.4638801</v>
      </c>
      <c r="C256" s="4">
        <v>1268800957.3526199</v>
      </c>
      <c r="D256" s="4">
        <v>1240890051.6408501</v>
      </c>
      <c r="E256" s="4">
        <v>1251372623.5242801</v>
      </c>
      <c r="F256" s="4">
        <v>1266615070.93524</v>
      </c>
      <c r="G256" s="4">
        <v>1268740029.0106001</v>
      </c>
      <c r="H256" s="4">
        <v>1278142336.74347</v>
      </c>
      <c r="I256" s="4">
        <v>1300585815.34534</v>
      </c>
      <c r="J256" s="4">
        <v>1295768586.5548699</v>
      </c>
      <c r="K256" s="4">
        <v>1318003445.8815601</v>
      </c>
      <c r="L256" s="4">
        <v>1328320704.34513</v>
      </c>
      <c r="M256" s="4">
        <v>1333930862.9986801</v>
      </c>
      <c r="N256" s="4">
        <v>1333930862.9986801</v>
      </c>
      <c r="O256" s="4">
        <v>1333470877.6446199</v>
      </c>
      <c r="P256" s="4">
        <v>1305353204.0234399</v>
      </c>
      <c r="Q256" s="4">
        <v>1285762639.54953</v>
      </c>
      <c r="R256" s="4">
        <v>1280386385.0242701</v>
      </c>
      <c r="S256" s="4">
        <v>1280352585.1447001</v>
      </c>
      <c r="T256" s="4">
        <v>1277059587.35584</v>
      </c>
      <c r="U256" s="4">
        <v>1287469023.5711401</v>
      </c>
      <c r="V256" s="4">
        <v>1314563748.9274499</v>
      </c>
      <c r="W256" s="4">
        <v>1310992790.74366</v>
      </c>
      <c r="X256" s="4">
        <v>1304083520.12515</v>
      </c>
      <c r="Y256" s="4">
        <v>1285784571.2505901</v>
      </c>
      <c r="Z256" s="4">
        <v>1264927883.2764299</v>
      </c>
      <c r="AA256" s="4">
        <v>1264927883.2764299</v>
      </c>
      <c r="AB256" s="4">
        <v>1267712132.78653</v>
      </c>
      <c r="AC256" s="4">
        <v>1269622337.52689</v>
      </c>
      <c r="AD256" s="4">
        <v>1269425908.8162501</v>
      </c>
      <c r="AE256" s="4">
        <v>1269903450.9312899</v>
      </c>
      <c r="AF256" s="4">
        <v>1271750101.0555699</v>
      </c>
      <c r="AG256" s="4">
        <v>1274834575.90288</v>
      </c>
      <c r="AH256" s="4">
        <v>1278517244.7047601</v>
      </c>
      <c r="AI256" s="4">
        <v>1285048006.10552</v>
      </c>
      <c r="AJ256" s="4">
        <v>1290349592.1998999</v>
      </c>
      <c r="AK256" s="4">
        <v>1296447252.8485401</v>
      </c>
      <c r="AL256" s="4">
        <v>1301276358.7233601</v>
      </c>
      <c r="AM256" s="4">
        <v>1303118571.71856</v>
      </c>
      <c r="AN256" s="4">
        <v>1303118571.71856</v>
      </c>
      <c r="AO256" s="4">
        <v>1306292764.09109</v>
      </c>
      <c r="AP256" s="4">
        <v>1310005971.6000199</v>
      </c>
      <c r="AQ256" s="4">
        <v>1315144334.6524999</v>
      </c>
      <c r="AR256" s="4">
        <v>1320034930.75912</v>
      </c>
      <c r="AS256" s="4">
        <v>1322362315.96085</v>
      </c>
      <c r="AT256" s="4">
        <v>1324170052.82145</v>
      </c>
      <c r="AU256" s="4">
        <v>1325246799.48034</v>
      </c>
      <c r="AV256" s="4">
        <v>1327698046.01074</v>
      </c>
      <c r="AW256" s="4">
        <v>1329121214.16259</v>
      </c>
      <c r="AX256" s="4">
        <v>1329189415.4142399</v>
      </c>
      <c r="AY256" s="4">
        <v>1323061947.9712801</v>
      </c>
      <c r="AZ256" s="4">
        <v>1323086429.3552799</v>
      </c>
      <c r="BA256" s="4">
        <v>1323086429.3552799</v>
      </c>
    </row>
    <row r="257" spans="1:53" x14ac:dyDescent="0.2">
      <c r="A257" s="5" t="s">
        <v>444</v>
      </c>
      <c r="B257" s="4">
        <v>1280495052.7755401</v>
      </c>
      <c r="C257" s="4">
        <v>1268800957.97595</v>
      </c>
      <c r="D257" s="4">
        <v>1240890052.57585</v>
      </c>
      <c r="E257" s="4">
        <v>1251372624.7709401</v>
      </c>
      <c r="F257" s="4">
        <v>1266615014.6535699</v>
      </c>
      <c r="G257" s="4">
        <v>1268740029.1905999</v>
      </c>
      <c r="H257" s="4">
        <v>1278142337.2351401</v>
      </c>
      <c r="I257" s="4">
        <v>1300585816.14868</v>
      </c>
      <c r="J257" s="4">
        <v>1295768587.6698699</v>
      </c>
      <c r="K257" s="4">
        <v>1318003447.19823</v>
      </c>
      <c r="L257" s="4">
        <v>1328320646.3034599</v>
      </c>
      <c r="M257" s="4">
        <v>1333930862.9986801</v>
      </c>
      <c r="N257" s="4">
        <v>1333930862.9986801</v>
      </c>
      <c r="O257" s="4">
        <v>1333470877.6446199</v>
      </c>
      <c r="P257" s="4">
        <v>1305353204.0234399</v>
      </c>
      <c r="Q257" s="4">
        <v>1285762639.54953</v>
      </c>
      <c r="R257" s="4">
        <v>1280386385.0242701</v>
      </c>
      <c r="S257" s="4">
        <v>1280352585.1447001</v>
      </c>
      <c r="T257" s="4">
        <v>1277059587.35584</v>
      </c>
      <c r="U257" s="4">
        <v>1287469023.5711401</v>
      </c>
      <c r="V257" s="4">
        <v>1314563748.9274499</v>
      </c>
      <c r="W257" s="4">
        <v>1310992790.74365</v>
      </c>
      <c r="X257" s="4">
        <v>1304083520.12516</v>
      </c>
      <c r="Y257" s="4">
        <v>1285784571.2505901</v>
      </c>
      <c r="Z257" s="4">
        <v>1264927883.2764299</v>
      </c>
      <c r="AA257" s="4">
        <v>1264927883.2764299</v>
      </c>
      <c r="AB257" s="4">
        <v>1267712132.78653</v>
      </c>
      <c r="AC257" s="4">
        <v>1269622337.52689</v>
      </c>
      <c r="AD257" s="4">
        <v>1269425908.8162501</v>
      </c>
      <c r="AE257" s="4">
        <v>1269903450.9312899</v>
      </c>
      <c r="AF257" s="4">
        <v>1271750101.0555699</v>
      </c>
      <c r="AG257" s="4">
        <v>1274834575.90288</v>
      </c>
      <c r="AH257" s="4">
        <v>1278517244.7047601</v>
      </c>
      <c r="AI257" s="4">
        <v>1285048006.10552</v>
      </c>
      <c r="AJ257" s="4">
        <v>1290349592.1998999</v>
      </c>
      <c r="AK257" s="4">
        <v>1296447252.8485401</v>
      </c>
      <c r="AL257" s="4">
        <v>1301276358.7233601</v>
      </c>
      <c r="AM257" s="4">
        <v>1303118571.71856</v>
      </c>
      <c r="AN257" s="4">
        <v>1303118571.71856</v>
      </c>
      <c r="AO257" s="4">
        <v>1306292764.09109</v>
      </c>
      <c r="AP257" s="4">
        <v>1310005971.6000099</v>
      </c>
      <c r="AQ257" s="4">
        <v>1315144334.6524999</v>
      </c>
      <c r="AR257" s="4">
        <v>1320034930.75912</v>
      </c>
      <c r="AS257" s="4">
        <v>1322362315.96085</v>
      </c>
      <c r="AT257" s="4">
        <v>1324170052.82145</v>
      </c>
      <c r="AU257" s="4">
        <v>1325246799.48035</v>
      </c>
      <c r="AV257" s="4">
        <v>1327698046.01074</v>
      </c>
      <c r="AW257" s="4">
        <v>1329121214.16259</v>
      </c>
      <c r="AX257" s="4">
        <v>1329189415.4142399</v>
      </c>
      <c r="AY257" s="4">
        <v>1323061947.9712801</v>
      </c>
      <c r="AZ257" s="4">
        <v>1323086429.3552799</v>
      </c>
      <c r="BA257" s="4">
        <v>1323086429.3552799</v>
      </c>
    </row>
    <row r="258" spans="1:53" x14ac:dyDescent="0.2">
      <c r="A258" s="5" t="s">
        <v>445</v>
      </c>
      <c r="B258" s="4">
        <v>-0.31166523694991999</v>
      </c>
      <c r="C258" s="4">
        <v>-0.62333280220627696</v>
      </c>
      <c r="D258" s="4">
        <v>-0.93499803915619795</v>
      </c>
      <c r="E258" s="4">
        <v>-1.2466649059206201</v>
      </c>
      <c r="F258" s="4">
        <v>56.281668134033602</v>
      </c>
      <c r="G258" s="4">
        <v>-0.17999950796365699</v>
      </c>
      <c r="H258" s="4">
        <v>-0.491666374728083</v>
      </c>
      <c r="I258" s="4">
        <v>-0.80333370715379704</v>
      </c>
      <c r="J258" s="4">
        <v>-1.11500034108757</v>
      </c>
      <c r="K258" s="4">
        <v>-1.31666660308837</v>
      </c>
      <c r="L258" s="4">
        <v>58.0416675657033</v>
      </c>
      <c r="M258" s="4">
        <v>0</v>
      </c>
      <c r="N258" s="4">
        <v>0</v>
      </c>
      <c r="O258" s="4">
        <v>-2.3283064365386899E-7</v>
      </c>
      <c r="P258" s="4">
        <v>9.3132257461547799E-7</v>
      </c>
      <c r="Q258" s="4">
        <v>1.62981450557708E-6</v>
      </c>
      <c r="R258" s="4">
        <v>-2.3283064365386899E-7</v>
      </c>
      <c r="S258" s="4">
        <v>9.3132257461547799E-7</v>
      </c>
      <c r="T258" s="4">
        <v>4.6566128730773899E-7</v>
      </c>
      <c r="U258" s="4">
        <v>-4.6566128730773899E-7</v>
      </c>
      <c r="V258" s="4">
        <v>-4.6566128730773899E-7</v>
      </c>
      <c r="W258" s="4">
        <v>9.3132257461547799E-7</v>
      </c>
      <c r="X258" s="4">
        <v>-6.9849193096160804E-7</v>
      </c>
      <c r="Y258" s="4">
        <v>-4.6566128730773899E-7</v>
      </c>
      <c r="Z258" s="4">
        <v>-4.6566128730773899E-7</v>
      </c>
      <c r="AA258" s="4">
        <v>-4.6566128730773899E-7</v>
      </c>
      <c r="AB258" s="4">
        <v>-9.3132257461547799E-7</v>
      </c>
      <c r="AC258" s="4">
        <v>-2.3283064365386899E-7</v>
      </c>
      <c r="AD258" s="4">
        <v>2.3283064365386899E-7</v>
      </c>
      <c r="AE258" s="4">
        <v>-9.3132257461547799E-7</v>
      </c>
      <c r="AF258" s="4">
        <v>2.3283064365386899E-7</v>
      </c>
      <c r="AG258" s="4">
        <v>-9.3132257461547799E-7</v>
      </c>
      <c r="AH258" s="4">
        <v>-1.3969838619232099E-6</v>
      </c>
      <c r="AI258" s="4">
        <v>4.6566128730773899E-7</v>
      </c>
      <c r="AJ258" s="4">
        <v>0</v>
      </c>
      <c r="AK258" s="4">
        <v>9.3132257461547799E-7</v>
      </c>
      <c r="AL258" s="4">
        <v>9.3132257461547799E-7</v>
      </c>
      <c r="AM258" s="4">
        <v>9.3132257461547799E-7</v>
      </c>
      <c r="AN258" s="4">
        <v>9.3132257461547799E-7</v>
      </c>
      <c r="AO258" s="4">
        <v>1.86264514923095E-6</v>
      </c>
      <c r="AP258" s="4">
        <v>1.1641532182693401E-6</v>
      </c>
      <c r="AQ258" s="4">
        <v>2.79396772384643E-6</v>
      </c>
      <c r="AR258" s="4">
        <v>1.3969838619232099E-6</v>
      </c>
      <c r="AS258" s="4">
        <v>1.1641532182693401E-6</v>
      </c>
      <c r="AT258" s="4">
        <v>-1.1641532182693401E-6</v>
      </c>
      <c r="AU258" s="4">
        <v>-6.9849193096160804E-7</v>
      </c>
      <c r="AV258" s="4">
        <v>-4.6566128730773899E-7</v>
      </c>
      <c r="AW258" s="4">
        <v>-1.3969838619232099E-6</v>
      </c>
      <c r="AX258" s="4">
        <v>2.3283064365386899E-7</v>
      </c>
      <c r="AY258" s="4">
        <v>0</v>
      </c>
      <c r="AZ258" s="4">
        <v>0</v>
      </c>
      <c r="BA258" s="4">
        <v>0</v>
      </c>
    </row>
    <row r="259" spans="1:53" x14ac:dyDescent="0.2">
      <c r="A259" s="5" t="s">
        <v>446</v>
      </c>
    </row>
    <row r="260" spans="1:53" ht="10.8" thickBot="1" x14ac:dyDescent="0.25">
      <c r="A260" s="15" t="s">
        <v>447</v>
      </c>
    </row>
    <row r="261" spans="1:53" x14ac:dyDescent="0.2">
      <c r="A261" s="5" t="s">
        <v>448</v>
      </c>
    </row>
    <row r="262" spans="1:53" x14ac:dyDescent="0.2">
      <c r="A262" s="5" t="s">
        <v>449</v>
      </c>
    </row>
    <row r="263" spans="1:53" x14ac:dyDescent="0.2">
      <c r="A263" s="5" t="s">
        <v>450</v>
      </c>
    </row>
    <row r="264" spans="1:53" x14ac:dyDescent="0.2">
      <c r="A264" s="5" t="s">
        <v>451</v>
      </c>
    </row>
    <row r="265" spans="1:53" x14ac:dyDescent="0.2">
      <c r="A265" s="5" t="s">
        <v>452</v>
      </c>
    </row>
    <row r="266" spans="1:53" x14ac:dyDescent="0.2">
      <c r="A266" s="5" t="s">
        <v>453</v>
      </c>
    </row>
    <row r="267" spans="1:53" x14ac:dyDescent="0.2">
      <c r="A267" s="5" t="s">
        <v>454</v>
      </c>
    </row>
    <row r="268" spans="1:53" x14ac:dyDescent="0.2">
      <c r="A268" s="5" t="s">
        <v>455</v>
      </c>
    </row>
    <row r="269" spans="1:53" x14ac:dyDescent="0.2">
      <c r="A269" s="5" t="s">
        <v>456</v>
      </c>
    </row>
    <row r="270" spans="1:53" x14ac:dyDescent="0.2">
      <c r="A270" s="5" t="s">
        <v>457</v>
      </c>
    </row>
    <row r="271" spans="1:53" x14ac:dyDescent="0.2">
      <c r="A271" s="5" t="s">
        <v>458</v>
      </c>
    </row>
    <row r="272" spans="1:53" x14ac:dyDescent="0.2">
      <c r="A272" s="5" t="s">
        <v>459</v>
      </c>
    </row>
    <row r="273" spans="1:53" x14ac:dyDescent="0.2">
      <c r="A273" s="5" t="s">
        <v>460</v>
      </c>
    </row>
    <row r="274" spans="1:53" x14ac:dyDescent="0.2">
      <c r="A274" s="5" t="s">
        <v>461</v>
      </c>
    </row>
    <row r="275" spans="1:53" x14ac:dyDescent="0.2">
      <c r="A275" s="5" t="s">
        <v>462</v>
      </c>
    </row>
    <row r="276" spans="1:53" x14ac:dyDescent="0.2">
      <c r="A276" s="5" t="s">
        <v>463</v>
      </c>
    </row>
    <row r="277" spans="1:53" x14ac:dyDescent="0.2">
      <c r="A277" s="5" t="s">
        <v>464</v>
      </c>
    </row>
    <row r="278" spans="1:53" x14ac:dyDescent="0.2">
      <c r="A278" s="5" t="s">
        <v>465</v>
      </c>
    </row>
    <row r="279" spans="1:53" x14ac:dyDescent="0.2">
      <c r="A279" s="5" t="s">
        <v>466</v>
      </c>
    </row>
    <row r="280" spans="1:53" x14ac:dyDescent="0.2">
      <c r="A280" s="5" t="s">
        <v>467</v>
      </c>
    </row>
    <row r="281" spans="1:53" x14ac:dyDescent="0.2">
      <c r="A281" s="5" t="s">
        <v>468</v>
      </c>
    </row>
    <row r="282" spans="1:53" ht="10.8" thickBot="1" x14ac:dyDescent="0.25">
      <c r="A282" s="15" t="s">
        <v>469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</row>
    <row r="283" spans="1:53" x14ac:dyDescent="0.2">
      <c r="A283" s="5" t="s">
        <v>470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</row>
    <row r="284" spans="1:53" x14ac:dyDescent="0.2">
      <c r="A284" s="5" t="s">
        <v>471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</row>
    <row r="285" spans="1:53" x14ac:dyDescent="0.2">
      <c r="A285" s="5" t="s">
        <v>472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</row>
    <row r="286" spans="1:53" x14ac:dyDescent="0.2">
      <c r="A286" s="5" t="s">
        <v>473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</row>
    <row r="287" spans="1:53" x14ac:dyDescent="0.2">
      <c r="A287" s="5" t="s">
        <v>474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</row>
    <row r="288" spans="1:53" x14ac:dyDescent="0.2">
      <c r="A288" s="5" t="s">
        <v>475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</row>
    <row r="289" spans="1:53" x14ac:dyDescent="0.2">
      <c r="A289" s="5" t="s">
        <v>476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</row>
    <row r="290" spans="1:53" x14ac:dyDescent="0.2">
      <c r="A290" s="5" t="s">
        <v>477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</row>
    <row r="291" spans="1:53" x14ac:dyDescent="0.2">
      <c r="A291" s="5" t="s">
        <v>478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</row>
    <row r="292" spans="1:53" x14ac:dyDescent="0.2">
      <c r="A292" s="5" t="s">
        <v>479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</row>
    <row r="293" spans="1:53" x14ac:dyDescent="0.2">
      <c r="A293" s="5" t="s">
        <v>480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</row>
    <row r="294" spans="1:53" x14ac:dyDescent="0.2">
      <c r="A294" s="5" t="s">
        <v>481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</row>
    <row r="295" spans="1:53" x14ac:dyDescent="0.2">
      <c r="A295" s="5" t="s">
        <v>482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</row>
    <row r="296" spans="1:53" x14ac:dyDescent="0.2">
      <c r="A296" s="5" t="s">
        <v>483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</row>
    <row r="297" spans="1:53" x14ac:dyDescent="0.2">
      <c r="A297" s="5" t="s">
        <v>484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</row>
    <row r="298" spans="1:53" x14ac:dyDescent="0.2">
      <c r="A298" s="5" t="s">
        <v>485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</row>
    <row r="299" spans="1:53" x14ac:dyDescent="0.2">
      <c r="A299" s="5" t="s">
        <v>486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</row>
    <row r="300" spans="1:53" x14ac:dyDescent="0.2">
      <c r="A300" s="5" t="s">
        <v>487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</row>
    <row r="301" spans="1:53" x14ac:dyDescent="0.2">
      <c r="A301" s="5" t="s">
        <v>488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</row>
    <row r="302" spans="1:53" x14ac:dyDescent="0.2">
      <c r="A302" s="5" t="s">
        <v>489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</row>
    <row r="303" spans="1:53" x14ac:dyDescent="0.2">
      <c r="A303" s="5" t="s">
        <v>490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</row>
    <row r="304" spans="1:53" x14ac:dyDescent="0.2">
      <c r="A304" s="5" t="s">
        <v>491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</row>
    <row r="305" spans="1:53" x14ac:dyDescent="0.2">
      <c r="A305" s="5" t="s">
        <v>492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</row>
    <row r="306" spans="1:53" x14ac:dyDescent="0.2">
      <c r="A306" s="5" t="s">
        <v>493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</row>
    <row r="307" spans="1:53" x14ac:dyDescent="0.2">
      <c r="A307" s="5" t="s">
        <v>494</v>
      </c>
    </row>
    <row r="308" spans="1:53" x14ac:dyDescent="0.2">
      <c r="A308" s="5" t="s">
        <v>495</v>
      </c>
    </row>
    <row r="309" spans="1:53" x14ac:dyDescent="0.2">
      <c r="A309" s="5" t="s">
        <v>496</v>
      </c>
    </row>
    <row r="310" spans="1:53" x14ac:dyDescent="0.2">
      <c r="A310" s="5" t="s">
        <v>497</v>
      </c>
    </row>
    <row r="311" spans="1:53" x14ac:dyDescent="0.2">
      <c r="A311" s="5" t="s">
        <v>498</v>
      </c>
    </row>
  </sheetData>
  <pageMargins left="0.7" right="0.7" top="0.75" bottom="0.75" header="0.3" footer="0.3"/>
  <pageSetup paperSize="119" scale="21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93BC-8F79-48A0-8C1B-763E97AEC523}">
  <sheetPr>
    <pageSetUpPr fitToPage="1"/>
  </sheetPr>
  <dimension ref="A1:BA311"/>
  <sheetViews>
    <sheetView tabSelected="1" workbookViewId="0">
      <selection activeCell="D23" sqref="D23"/>
    </sheetView>
  </sheetViews>
  <sheetFormatPr defaultColWidth="9.109375" defaultRowHeight="10.199999999999999" x14ac:dyDescent="0.2"/>
  <cols>
    <col min="1" max="1" width="30.6640625" style="5" customWidth="1"/>
    <col min="2" max="53" width="10.6640625" style="4" customWidth="1"/>
    <col min="54" max="16384" width="9.109375" style="4"/>
  </cols>
  <sheetData>
    <row r="1" spans="1:53" s="2" customFormat="1" x14ac:dyDescent="0.2">
      <c r="A1" s="1"/>
    </row>
    <row r="2" spans="1:53" s="2" customFormat="1" ht="20.399999999999999" x14ac:dyDescent="0.2">
      <c r="A2" s="1" t="s">
        <v>138</v>
      </c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2" t="s">
        <v>149</v>
      </c>
      <c r="M2" s="2" t="s">
        <v>150</v>
      </c>
      <c r="N2" s="2" t="s">
        <v>151</v>
      </c>
      <c r="O2" s="2" t="s">
        <v>152</v>
      </c>
      <c r="P2" s="2" t="s">
        <v>153</v>
      </c>
      <c r="Q2" s="2" t="s">
        <v>154</v>
      </c>
      <c r="R2" s="2" t="s">
        <v>155</v>
      </c>
      <c r="S2" s="2" t="s">
        <v>156</v>
      </c>
      <c r="T2" s="2" t="s">
        <v>157</v>
      </c>
      <c r="U2" s="2" t="s">
        <v>158</v>
      </c>
      <c r="V2" s="2" t="s">
        <v>159</v>
      </c>
      <c r="W2" s="2" t="s">
        <v>160</v>
      </c>
      <c r="X2" s="2" t="s">
        <v>161</v>
      </c>
      <c r="Y2" s="2" t="s">
        <v>162</v>
      </c>
      <c r="Z2" s="2" t="s">
        <v>163</v>
      </c>
      <c r="AA2" s="2" t="s">
        <v>164</v>
      </c>
      <c r="AB2" s="2" t="s">
        <v>165</v>
      </c>
      <c r="AC2" s="2" t="s">
        <v>166</v>
      </c>
      <c r="AD2" s="2" t="s">
        <v>167</v>
      </c>
      <c r="AE2" s="2" t="s">
        <v>168</v>
      </c>
      <c r="AF2" s="2" t="s">
        <v>169</v>
      </c>
      <c r="AG2" s="2" t="s">
        <v>170</v>
      </c>
      <c r="AH2" s="2" t="s">
        <v>171</v>
      </c>
      <c r="AI2" s="2" t="s">
        <v>172</v>
      </c>
      <c r="AJ2" s="2" t="s">
        <v>173</v>
      </c>
      <c r="AK2" s="2" t="s">
        <v>174</v>
      </c>
      <c r="AL2" s="2" t="s">
        <v>175</v>
      </c>
      <c r="AM2" s="2" t="s">
        <v>176</v>
      </c>
      <c r="AN2" s="2" t="s">
        <v>177</v>
      </c>
      <c r="AO2" s="2" t="s">
        <v>178</v>
      </c>
      <c r="AP2" s="2" t="s">
        <v>179</v>
      </c>
      <c r="AQ2" s="2" t="s">
        <v>180</v>
      </c>
      <c r="AR2" s="2" t="s">
        <v>181</v>
      </c>
      <c r="AS2" s="2" t="s">
        <v>182</v>
      </c>
      <c r="AT2" s="2" t="s">
        <v>183</v>
      </c>
      <c r="AU2" s="2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" t="s">
        <v>189</v>
      </c>
      <c r="BA2" s="2" t="s">
        <v>190</v>
      </c>
    </row>
    <row r="3" spans="1:53" s="2" customFormat="1" x14ac:dyDescent="0.2">
      <c r="A3" s="1"/>
    </row>
    <row r="4" spans="1:53" x14ac:dyDescent="0.2">
      <c r="A4" s="3" t="s">
        <v>499</v>
      </c>
    </row>
    <row r="5" spans="1:53" x14ac:dyDescent="0.2">
      <c r="A5" s="5" t="s">
        <v>192</v>
      </c>
    </row>
    <row r="6" spans="1:53" x14ac:dyDescent="0.2">
      <c r="A6" s="5" t="s">
        <v>193</v>
      </c>
    </row>
    <row r="7" spans="1:53" x14ac:dyDescent="0.2">
      <c r="A7" s="5" t="s">
        <v>194</v>
      </c>
    </row>
    <row r="8" spans="1:53" x14ac:dyDescent="0.2">
      <c r="A8" s="5" t="s">
        <v>195</v>
      </c>
    </row>
    <row r="9" spans="1:53" x14ac:dyDescent="0.2">
      <c r="A9" s="5" t="s">
        <v>196</v>
      </c>
    </row>
    <row r="10" spans="1:53" x14ac:dyDescent="0.2">
      <c r="A10" s="5" t="s">
        <v>197</v>
      </c>
    </row>
    <row r="11" spans="1:53" x14ac:dyDescent="0.2">
      <c r="A11" s="5" t="s">
        <v>198</v>
      </c>
    </row>
    <row r="12" spans="1:53" x14ac:dyDescent="0.2">
      <c r="A12" s="5" t="s">
        <v>199</v>
      </c>
    </row>
    <row r="13" spans="1:53" x14ac:dyDescent="0.2">
      <c r="A13" s="5" t="s">
        <v>200</v>
      </c>
    </row>
    <row r="14" spans="1:53" x14ac:dyDescent="0.2">
      <c r="A14" s="5" t="s">
        <v>201</v>
      </c>
    </row>
    <row r="15" spans="1:53" x14ac:dyDescent="0.2">
      <c r="A15" s="5" t="s">
        <v>202</v>
      </c>
    </row>
    <row r="16" spans="1:53" x14ac:dyDescent="0.2">
      <c r="A16" s="5" t="s">
        <v>203</v>
      </c>
    </row>
    <row r="17" spans="1:53" x14ac:dyDescent="0.2">
      <c r="A17" s="5" t="s">
        <v>204</v>
      </c>
    </row>
    <row r="18" spans="1:53" x14ac:dyDescent="0.2">
      <c r="A18" s="5" t="s">
        <v>205</v>
      </c>
      <c r="B18" s="4">
        <v>24105392729.039001</v>
      </c>
      <c r="C18" s="4">
        <v>24293634108.218201</v>
      </c>
      <c r="D18" s="4">
        <v>24481687955.082699</v>
      </c>
      <c r="E18" s="4">
        <v>24633352148.569599</v>
      </c>
      <c r="F18" s="4">
        <v>24778159767.612701</v>
      </c>
      <c r="G18" s="4">
        <v>24933768371.371799</v>
      </c>
      <c r="H18" s="4">
        <v>25081895263.074699</v>
      </c>
      <c r="I18" s="4">
        <v>25228541445.3312</v>
      </c>
      <c r="J18" s="4">
        <v>25380400585.431702</v>
      </c>
      <c r="K18" s="4">
        <v>25534812413.736</v>
      </c>
      <c r="L18" s="4">
        <v>25692939472.981098</v>
      </c>
      <c r="M18" s="4">
        <v>25921031007.4944</v>
      </c>
      <c r="N18" s="4">
        <v>25921031007.4944</v>
      </c>
      <c r="O18" s="4">
        <v>26239527610.960098</v>
      </c>
      <c r="P18" s="4">
        <v>26399170970.616299</v>
      </c>
      <c r="Q18" s="4">
        <v>26570583812.180401</v>
      </c>
      <c r="R18" s="4">
        <v>26737479188.4142</v>
      </c>
      <c r="S18" s="4">
        <v>26905759431.581299</v>
      </c>
      <c r="T18" s="4">
        <v>27083506377.1367</v>
      </c>
      <c r="U18" s="4">
        <v>27239250741.595402</v>
      </c>
      <c r="V18" s="4">
        <v>27396748486.1991</v>
      </c>
      <c r="W18" s="4">
        <v>27566927660.655899</v>
      </c>
      <c r="X18" s="4">
        <v>27732131451.8634</v>
      </c>
      <c r="Y18" s="4">
        <v>27891147146.421902</v>
      </c>
      <c r="Z18" s="4">
        <v>28154175482.128899</v>
      </c>
      <c r="AA18" s="4">
        <v>28154175482.128899</v>
      </c>
      <c r="AB18" s="4">
        <v>28345245206.1367</v>
      </c>
      <c r="AC18" s="4">
        <v>28547660032.578899</v>
      </c>
      <c r="AD18" s="4">
        <v>28755101538.765202</v>
      </c>
      <c r="AE18" s="4">
        <v>28942500234.9426</v>
      </c>
      <c r="AF18" s="4">
        <v>29130445161.5</v>
      </c>
      <c r="AG18" s="4">
        <v>29352214655.2841</v>
      </c>
      <c r="AH18" s="4">
        <v>29571067741.032398</v>
      </c>
      <c r="AI18" s="4">
        <v>29793043963.734299</v>
      </c>
      <c r="AJ18" s="4">
        <v>30019433128.713699</v>
      </c>
      <c r="AK18" s="4">
        <v>30234795019.378799</v>
      </c>
      <c r="AL18" s="4">
        <v>30452171033.304199</v>
      </c>
      <c r="AM18" s="4">
        <v>30700180895.156399</v>
      </c>
      <c r="AN18" s="4">
        <v>30700180895.156399</v>
      </c>
      <c r="AO18" s="4">
        <v>30821454315.1889</v>
      </c>
      <c r="AP18" s="4">
        <v>30959261792.757801</v>
      </c>
      <c r="AQ18" s="4">
        <v>31109906848.852402</v>
      </c>
      <c r="AR18" s="4">
        <v>31256565914.302399</v>
      </c>
      <c r="AS18" s="4">
        <v>31404749433.625099</v>
      </c>
      <c r="AT18" s="4">
        <v>31585105029.361599</v>
      </c>
      <c r="AU18" s="4">
        <v>31739784264.6754</v>
      </c>
      <c r="AV18" s="4">
        <v>31889039451.3671</v>
      </c>
      <c r="AW18" s="4">
        <v>32041653720.958302</v>
      </c>
      <c r="AX18" s="4">
        <v>32193134013.525501</v>
      </c>
      <c r="AY18" s="4">
        <v>32345125589.166302</v>
      </c>
      <c r="AZ18" s="4">
        <v>32522183059.171299</v>
      </c>
      <c r="BA18" s="4">
        <v>32522183059.171299</v>
      </c>
    </row>
    <row r="19" spans="1:53" x14ac:dyDescent="0.2">
      <c r="A19" s="5" t="s">
        <v>206</v>
      </c>
      <c r="B19" s="4">
        <v>6646149808.1399097</v>
      </c>
      <c r="C19" s="4">
        <v>6689059175.8848896</v>
      </c>
      <c r="D19" s="4">
        <v>6731757836.1861801</v>
      </c>
      <c r="E19" s="4">
        <v>6776790541.8688803</v>
      </c>
      <c r="F19" s="4">
        <v>6822169748.0141497</v>
      </c>
      <c r="G19" s="4">
        <v>6867800197.8639097</v>
      </c>
      <c r="H19" s="4">
        <v>6914364911.6572399</v>
      </c>
      <c r="I19" s="4">
        <v>6958901839.4807501</v>
      </c>
      <c r="J19" s="4">
        <v>7002898808.1954803</v>
      </c>
      <c r="K19" s="4">
        <v>7047012808.9875603</v>
      </c>
      <c r="L19" s="4">
        <v>7090703801.7083197</v>
      </c>
      <c r="M19" s="4">
        <v>7132850792.6631699</v>
      </c>
      <c r="N19" s="4">
        <v>7132850792.6631699</v>
      </c>
      <c r="O19" s="4">
        <v>7255604018.4379702</v>
      </c>
      <c r="P19" s="4">
        <v>7300985932.0486603</v>
      </c>
      <c r="Q19" s="4">
        <v>7347055183.7550402</v>
      </c>
      <c r="R19" s="4">
        <v>7393897766.4722099</v>
      </c>
      <c r="S19" s="4">
        <v>7441169780.4758501</v>
      </c>
      <c r="T19" s="4">
        <v>7487769592.9136801</v>
      </c>
      <c r="U19" s="4">
        <v>7535801127.40973</v>
      </c>
      <c r="V19" s="4">
        <v>7584163853.5881596</v>
      </c>
      <c r="W19" s="4">
        <v>7630500116.0184498</v>
      </c>
      <c r="X19" s="4">
        <v>7677883165.20399</v>
      </c>
      <c r="Y19" s="4">
        <v>7726385890.4807196</v>
      </c>
      <c r="Z19" s="4">
        <v>7766805536.5589304</v>
      </c>
      <c r="AA19" s="4">
        <v>7766805536.5589304</v>
      </c>
      <c r="AB19" s="4">
        <v>7812962178.6824503</v>
      </c>
      <c r="AC19" s="4">
        <v>7861561323.43431</v>
      </c>
      <c r="AD19" s="4">
        <v>7910162693.0156498</v>
      </c>
      <c r="AE19" s="4">
        <v>7959833565.2591105</v>
      </c>
      <c r="AF19" s="4">
        <v>8009991232.2509003</v>
      </c>
      <c r="AG19" s="4">
        <v>8059711005.0197802</v>
      </c>
      <c r="AH19" s="4">
        <v>8110231506.45646</v>
      </c>
      <c r="AI19" s="4">
        <v>8161401949.7548304</v>
      </c>
      <c r="AJ19" s="4">
        <v>8212716151.9141903</v>
      </c>
      <c r="AK19" s="4">
        <v>8269402977.1598396</v>
      </c>
      <c r="AL19" s="4">
        <v>8326627381.83111</v>
      </c>
      <c r="AM19" s="4">
        <v>8377345207.8316898</v>
      </c>
      <c r="AN19" s="4">
        <v>8377345207.8316898</v>
      </c>
      <c r="AO19" s="4">
        <v>8436501740.9736996</v>
      </c>
      <c r="AP19" s="4">
        <v>8497738122.5028095</v>
      </c>
      <c r="AQ19" s="4">
        <v>8558768812.88375</v>
      </c>
      <c r="AR19" s="4">
        <v>8620538200.4332809</v>
      </c>
      <c r="AS19" s="4">
        <v>8682534280.1210594</v>
      </c>
      <c r="AT19" s="4">
        <v>8744051371.9039001</v>
      </c>
      <c r="AU19" s="4">
        <v>8806097055.3261108</v>
      </c>
      <c r="AV19" s="4">
        <v>8869235440.0317993</v>
      </c>
      <c r="AW19" s="4">
        <v>8932226996.0766506</v>
      </c>
      <c r="AX19" s="4">
        <v>8995699757.5305595</v>
      </c>
      <c r="AY19" s="4">
        <v>9059445469.32827</v>
      </c>
      <c r="AZ19" s="4">
        <v>9122518041.3484097</v>
      </c>
      <c r="BA19" s="4">
        <v>9122518041.3484097</v>
      </c>
    </row>
    <row r="20" spans="1:53" x14ac:dyDescent="0.2">
      <c r="A20" s="5" t="s">
        <v>207</v>
      </c>
      <c r="B20" s="6">
        <v>17459242920.899101</v>
      </c>
      <c r="C20" s="6">
        <v>17604574932.333302</v>
      </c>
      <c r="D20" s="6">
        <v>17749930118.8965</v>
      </c>
      <c r="E20" s="6">
        <v>17856561606.700699</v>
      </c>
      <c r="F20" s="6">
        <v>17955990019.598598</v>
      </c>
      <c r="G20" s="6">
        <v>18065968173.5079</v>
      </c>
      <c r="H20" s="6">
        <v>18167530351.4174</v>
      </c>
      <c r="I20" s="6">
        <v>18269639605.850498</v>
      </c>
      <c r="J20" s="6">
        <v>18377501777.236301</v>
      </c>
      <c r="K20" s="6">
        <v>18487799604.748402</v>
      </c>
      <c r="L20" s="6">
        <v>18602235671.2728</v>
      </c>
      <c r="M20" s="6">
        <v>18788180214.831299</v>
      </c>
      <c r="N20" s="6">
        <v>18788180214.831299</v>
      </c>
      <c r="O20" s="6">
        <v>18983923592.522099</v>
      </c>
      <c r="P20" s="6">
        <v>19098185038.5676</v>
      </c>
      <c r="Q20" s="6">
        <v>19223528628.4254</v>
      </c>
      <c r="R20" s="6">
        <v>19343581421.942001</v>
      </c>
      <c r="S20" s="6">
        <v>19464589651.1054</v>
      </c>
      <c r="T20" s="6">
        <v>19595736784.223</v>
      </c>
      <c r="U20" s="6">
        <v>19703449614.1856</v>
      </c>
      <c r="V20" s="6">
        <v>19812584632.610901</v>
      </c>
      <c r="W20" s="6">
        <v>19936427544.637402</v>
      </c>
      <c r="X20" s="6">
        <v>20054248286.659401</v>
      </c>
      <c r="Y20" s="6">
        <v>20164761255.9412</v>
      </c>
      <c r="Z20" s="6">
        <v>20387369945.569901</v>
      </c>
      <c r="AA20" s="6">
        <v>20387369945.569901</v>
      </c>
      <c r="AB20" s="6">
        <v>20532283027.454201</v>
      </c>
      <c r="AC20" s="6">
        <v>20686098709.1446</v>
      </c>
      <c r="AD20" s="6">
        <v>20844938845.749599</v>
      </c>
      <c r="AE20" s="6">
        <v>20982666669.683498</v>
      </c>
      <c r="AF20" s="6">
        <v>21120453929.2491</v>
      </c>
      <c r="AG20" s="6">
        <v>21292503650.264301</v>
      </c>
      <c r="AH20" s="6">
        <v>21460836234.575901</v>
      </c>
      <c r="AI20" s="6">
        <v>21631642013.9795</v>
      </c>
      <c r="AJ20" s="6">
        <v>21806716976.7995</v>
      </c>
      <c r="AK20" s="6">
        <v>21965392042.219002</v>
      </c>
      <c r="AL20" s="6">
        <v>22125543651.473</v>
      </c>
      <c r="AM20" s="6">
        <v>22322835687.324699</v>
      </c>
      <c r="AN20" s="6">
        <v>22322835687.324699</v>
      </c>
      <c r="AO20" s="6">
        <v>22384952574.215199</v>
      </c>
      <c r="AP20" s="6">
        <v>22461523670.255001</v>
      </c>
      <c r="AQ20" s="6">
        <v>22551138035.968601</v>
      </c>
      <c r="AR20" s="6">
        <v>22636027713.869099</v>
      </c>
      <c r="AS20" s="6">
        <v>22722215153.504101</v>
      </c>
      <c r="AT20" s="6">
        <v>22841053657.457699</v>
      </c>
      <c r="AU20" s="6">
        <v>22933687209.349201</v>
      </c>
      <c r="AV20" s="6">
        <v>23019804011.3353</v>
      </c>
      <c r="AW20" s="6">
        <v>23109426724.881599</v>
      </c>
      <c r="AX20" s="6">
        <v>23197434255.9949</v>
      </c>
      <c r="AY20" s="6">
        <v>23285680119.8381</v>
      </c>
      <c r="AZ20" s="6">
        <v>23399665017.822899</v>
      </c>
      <c r="BA20" s="6">
        <v>23399665017.822899</v>
      </c>
    </row>
    <row r="21" spans="1:53" x14ac:dyDescent="0.2">
      <c r="A21" s="5" t="s">
        <v>208</v>
      </c>
      <c r="B21" s="4">
        <v>120314300.82893801</v>
      </c>
      <c r="C21" s="4">
        <v>120314300.82893801</v>
      </c>
      <c r="D21" s="4">
        <v>120314300.82893801</v>
      </c>
      <c r="E21" s="4">
        <v>120314300.82893801</v>
      </c>
      <c r="F21" s="4">
        <v>120314300.82893801</v>
      </c>
      <c r="G21" s="4">
        <v>120314300.82893801</v>
      </c>
      <c r="H21" s="4">
        <v>120314300.82893801</v>
      </c>
      <c r="I21" s="4">
        <v>120314300.82893801</v>
      </c>
      <c r="J21" s="4">
        <v>120314300.82893801</v>
      </c>
      <c r="K21" s="4">
        <v>120314300.82893801</v>
      </c>
      <c r="L21" s="4">
        <v>120314300.82893801</v>
      </c>
      <c r="M21" s="4">
        <v>120338190.865711</v>
      </c>
      <c r="N21" s="4">
        <v>120338190.865711</v>
      </c>
      <c r="O21" s="4">
        <v>122529091.656039</v>
      </c>
      <c r="P21" s="4">
        <v>122529091.656039</v>
      </c>
      <c r="Q21" s="4">
        <v>122529091.656039</v>
      </c>
      <c r="R21" s="4">
        <v>122529091.656039</v>
      </c>
      <c r="S21" s="4">
        <v>122529091.656039</v>
      </c>
      <c r="T21" s="4">
        <v>122529091.656039</v>
      </c>
      <c r="U21" s="4">
        <v>122529091.656039</v>
      </c>
      <c r="V21" s="4">
        <v>122529091.656039</v>
      </c>
      <c r="W21" s="4">
        <v>122529091.656039</v>
      </c>
      <c r="X21" s="4">
        <v>122529091.656039</v>
      </c>
      <c r="Y21" s="4">
        <v>122529091.656039</v>
      </c>
      <c r="Z21" s="4">
        <v>122529091.656039</v>
      </c>
      <c r="AA21" s="4">
        <v>122529091.656039</v>
      </c>
      <c r="AB21" s="4">
        <v>122482091.55304401</v>
      </c>
      <c r="AC21" s="4">
        <v>122482091.55304401</v>
      </c>
      <c r="AD21" s="4">
        <v>122482091.55304401</v>
      </c>
      <c r="AE21" s="4">
        <v>122482091.55304401</v>
      </c>
      <c r="AF21" s="4">
        <v>122482091.55304401</v>
      </c>
      <c r="AG21" s="4">
        <v>122482091.55304401</v>
      </c>
      <c r="AH21" s="4">
        <v>122482091.55304401</v>
      </c>
      <c r="AI21" s="4">
        <v>122482091.55304401</v>
      </c>
      <c r="AJ21" s="4">
        <v>122482091.55304401</v>
      </c>
      <c r="AK21" s="4">
        <v>122482091.55304401</v>
      </c>
      <c r="AL21" s="4">
        <v>122482091.55304401</v>
      </c>
      <c r="AM21" s="4">
        <v>122482091.55304401</v>
      </c>
      <c r="AN21" s="4">
        <v>122482091.55304401</v>
      </c>
      <c r="AO21" s="4">
        <v>122423691.440321</v>
      </c>
      <c r="AP21" s="4">
        <v>122423691.440321</v>
      </c>
      <c r="AQ21" s="4">
        <v>122423691.440321</v>
      </c>
      <c r="AR21" s="4">
        <v>122423691.440321</v>
      </c>
      <c r="AS21" s="4">
        <v>122423691.440321</v>
      </c>
      <c r="AT21" s="4">
        <v>122423691.440321</v>
      </c>
      <c r="AU21" s="4">
        <v>122423691.440321</v>
      </c>
      <c r="AV21" s="4">
        <v>122423691.440321</v>
      </c>
      <c r="AW21" s="4">
        <v>122423691.440321</v>
      </c>
      <c r="AX21" s="4">
        <v>122423691.440321</v>
      </c>
      <c r="AY21" s="4">
        <v>122423691.440321</v>
      </c>
      <c r="AZ21" s="4">
        <v>122423691.440321</v>
      </c>
      <c r="BA21" s="4">
        <v>122423691.440321</v>
      </c>
    </row>
    <row r="22" spans="1:53" x14ac:dyDescent="0.2">
      <c r="A22" s="5" t="s">
        <v>209</v>
      </c>
      <c r="B22" s="4">
        <v>1573261737.02598</v>
      </c>
      <c r="C22" s="4">
        <v>1555741423.9577899</v>
      </c>
      <c r="D22" s="4">
        <v>1539298394.8048699</v>
      </c>
      <c r="E22" s="4">
        <v>1560190218.38766</v>
      </c>
      <c r="F22" s="4">
        <v>1587619441.1651599</v>
      </c>
      <c r="G22" s="4">
        <v>1603301479.07355</v>
      </c>
      <c r="H22" s="4">
        <v>1626749631.08954</v>
      </c>
      <c r="I22" s="4">
        <v>1651575690.5257101</v>
      </c>
      <c r="J22" s="4">
        <v>1672355482.6839001</v>
      </c>
      <c r="K22" s="4">
        <v>1690006047.25688</v>
      </c>
      <c r="L22" s="4">
        <v>1701370666.1376901</v>
      </c>
      <c r="M22" s="4">
        <v>1651791424.76653</v>
      </c>
      <c r="N22" s="4">
        <v>1651791424.76653</v>
      </c>
      <c r="O22" s="4">
        <v>1643484248.8339601</v>
      </c>
      <c r="P22" s="4">
        <v>1658339859.5574801</v>
      </c>
      <c r="Q22" s="4">
        <v>1664223844.9872</v>
      </c>
      <c r="R22" s="4">
        <v>1676037042.6471801</v>
      </c>
      <c r="S22" s="4">
        <v>1686815741.80744</v>
      </c>
      <c r="T22" s="4">
        <v>1689694279.0727701</v>
      </c>
      <c r="U22" s="4">
        <v>1716515312.4925599</v>
      </c>
      <c r="V22" s="4">
        <v>1743992002.9354501</v>
      </c>
      <c r="W22" s="4">
        <v>1757826441.3055501</v>
      </c>
      <c r="X22" s="4">
        <v>1778222012.0643799</v>
      </c>
      <c r="Y22" s="4">
        <v>1808319101.6862299</v>
      </c>
      <c r="Z22" s="4">
        <v>1728569501.35707</v>
      </c>
      <c r="AA22" s="4">
        <v>1728569501.35707</v>
      </c>
      <c r="AB22" s="4">
        <v>1712669427.0901301</v>
      </c>
      <c r="AC22" s="4">
        <v>1699237501.05268</v>
      </c>
      <c r="AD22" s="4">
        <v>1680274331.3331399</v>
      </c>
      <c r="AE22" s="4">
        <v>1680199627.90907</v>
      </c>
      <c r="AF22" s="4">
        <v>1678680182.26718</v>
      </c>
      <c r="AG22" s="4">
        <v>1641609588.4098001</v>
      </c>
      <c r="AH22" s="4">
        <v>1605545453.2521701</v>
      </c>
      <c r="AI22" s="4">
        <v>1566957841.9856601</v>
      </c>
      <c r="AJ22" s="4">
        <v>1522997967.9536099</v>
      </c>
      <c r="AK22" s="4">
        <v>1494155108.48786</v>
      </c>
      <c r="AL22" s="4">
        <v>1462515564.5371599</v>
      </c>
      <c r="AM22" s="4">
        <v>1392401791.3380001</v>
      </c>
      <c r="AN22" s="4">
        <v>1392401791.3380001</v>
      </c>
      <c r="AO22" s="4">
        <v>1437446571.2354701</v>
      </c>
      <c r="AP22" s="4">
        <v>1484259432.23827</v>
      </c>
      <c r="AQ22" s="4">
        <v>1518987104.18325</v>
      </c>
      <c r="AR22" s="4">
        <v>1557042626.9489601</v>
      </c>
      <c r="AS22" s="4">
        <v>1593329318.2648699</v>
      </c>
      <c r="AT22" s="4">
        <v>1596618707.9855299</v>
      </c>
      <c r="AU22" s="4">
        <v>1624995739.9272599</v>
      </c>
      <c r="AV22" s="4">
        <v>1660799965.9778399</v>
      </c>
      <c r="AW22" s="4">
        <v>1691512780.75845</v>
      </c>
      <c r="AX22" s="4">
        <v>1723203522.1259999</v>
      </c>
      <c r="AY22" s="4">
        <v>1754150129.29742</v>
      </c>
      <c r="AZ22" s="4">
        <v>1757504518.3871701</v>
      </c>
      <c r="BA22" s="4">
        <v>1757504518.3871701</v>
      </c>
    </row>
    <row r="23" spans="1:53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</row>
    <row r="24" spans="1:53" x14ac:dyDescent="0.2">
      <c r="A24" s="5" t="s">
        <v>211</v>
      </c>
      <c r="B24" s="6">
        <v>19152818958.754002</v>
      </c>
      <c r="C24" s="6">
        <v>19280630657.119999</v>
      </c>
      <c r="D24" s="6">
        <v>19409542814.5303</v>
      </c>
      <c r="E24" s="6">
        <v>19537066125.917301</v>
      </c>
      <c r="F24" s="6">
        <v>19663923761.592701</v>
      </c>
      <c r="G24" s="6">
        <v>19789583953.4104</v>
      </c>
      <c r="H24" s="6">
        <v>19914594283.335899</v>
      </c>
      <c r="I24" s="6">
        <v>20041529597.205101</v>
      </c>
      <c r="J24" s="6">
        <v>20170171560.7491</v>
      </c>
      <c r="K24" s="6">
        <v>20298119952.834202</v>
      </c>
      <c r="L24" s="6">
        <v>20423920638.239399</v>
      </c>
      <c r="M24" s="6">
        <v>20560309830.463501</v>
      </c>
      <c r="N24" s="6">
        <v>20560309830.463501</v>
      </c>
      <c r="O24" s="6">
        <v>20749936933.0121</v>
      </c>
      <c r="P24" s="6">
        <v>20879053989.781101</v>
      </c>
      <c r="Q24" s="6">
        <v>21010281565.0686</v>
      </c>
      <c r="R24" s="6">
        <v>21142147556.245201</v>
      </c>
      <c r="S24" s="6">
        <v>21273934484.568901</v>
      </c>
      <c r="T24" s="6">
        <v>21407960154.951801</v>
      </c>
      <c r="U24" s="6">
        <v>21542494018.334202</v>
      </c>
      <c r="V24" s="6">
        <v>21679105727.2024</v>
      </c>
      <c r="W24" s="6">
        <v>21816783077.598999</v>
      </c>
      <c r="X24" s="6">
        <v>21954999390.379799</v>
      </c>
      <c r="Y24" s="6">
        <v>22095609449.283401</v>
      </c>
      <c r="Z24" s="6">
        <v>22238468538.583</v>
      </c>
      <c r="AA24" s="6">
        <v>22238468538.583</v>
      </c>
      <c r="AB24" s="6">
        <v>22367434546.097401</v>
      </c>
      <c r="AC24" s="6">
        <v>22507818301.750301</v>
      </c>
      <c r="AD24" s="6">
        <v>22647695268.635799</v>
      </c>
      <c r="AE24" s="6">
        <v>22785348389.145599</v>
      </c>
      <c r="AF24" s="6">
        <v>22921616203.069302</v>
      </c>
      <c r="AG24" s="6">
        <v>23056595330.2272</v>
      </c>
      <c r="AH24" s="6">
        <v>23188863779.3811</v>
      </c>
      <c r="AI24" s="6">
        <v>23321081947.5182</v>
      </c>
      <c r="AJ24" s="6">
        <v>23452197036.306099</v>
      </c>
      <c r="AK24" s="6">
        <v>23582029242.259899</v>
      </c>
      <c r="AL24" s="6">
        <v>23710541307.563301</v>
      </c>
      <c r="AM24" s="6">
        <v>23837719570.215698</v>
      </c>
      <c r="AN24" s="6">
        <v>23837719570.215698</v>
      </c>
      <c r="AO24" s="6">
        <v>23944822836.890999</v>
      </c>
      <c r="AP24" s="6">
        <v>24068206793.933601</v>
      </c>
      <c r="AQ24" s="6">
        <v>24192548831.592201</v>
      </c>
      <c r="AR24" s="6">
        <v>24315494032.258301</v>
      </c>
      <c r="AS24" s="6">
        <v>24437968163.209301</v>
      </c>
      <c r="AT24" s="6">
        <v>24560096056.883598</v>
      </c>
      <c r="AU24" s="6">
        <v>24681106640.716801</v>
      </c>
      <c r="AV24" s="6">
        <v>24803027668.753502</v>
      </c>
      <c r="AW24" s="6">
        <v>24923363197.080399</v>
      </c>
      <c r="AX24" s="6">
        <v>25043061469.561298</v>
      </c>
      <c r="AY24" s="6">
        <v>25162253940.575802</v>
      </c>
      <c r="AZ24" s="6">
        <v>25279593227.650398</v>
      </c>
      <c r="BA24" s="6">
        <v>25279593227.650398</v>
      </c>
    </row>
    <row r="25" spans="1:53" x14ac:dyDescent="0.2">
      <c r="A25" s="5" t="s">
        <v>212</v>
      </c>
      <c r="B25" s="4">
        <v>1847031788.8942699</v>
      </c>
      <c r="C25" s="4">
        <v>1771271923.0460701</v>
      </c>
      <c r="D25" s="4">
        <v>1702253219.68818</v>
      </c>
      <c r="E25" s="4">
        <v>1626997144.4386201</v>
      </c>
      <c r="F25" s="4">
        <v>1554172514.1464601</v>
      </c>
      <c r="G25" s="4">
        <v>1489783837.66681</v>
      </c>
      <c r="H25" s="4">
        <v>1415411891.2713301</v>
      </c>
      <c r="I25" s="4">
        <v>1339414824.2430201</v>
      </c>
      <c r="J25" s="4">
        <v>1268295208.82196</v>
      </c>
      <c r="K25" s="4">
        <v>1190144659.0903499</v>
      </c>
      <c r="L25" s="4">
        <v>1139954637.9750199</v>
      </c>
      <c r="M25" s="4">
        <v>1091266629.1669199</v>
      </c>
      <c r="N25" s="4">
        <v>1091266629.1669199</v>
      </c>
      <c r="O25" s="4">
        <v>1038051777.80288</v>
      </c>
      <c r="P25" s="4">
        <v>977531438.86587906</v>
      </c>
      <c r="Q25" s="4">
        <v>935523035.94509602</v>
      </c>
      <c r="R25" s="4">
        <v>895027095.45386195</v>
      </c>
      <c r="S25" s="4">
        <v>862651874.15815699</v>
      </c>
      <c r="T25" s="4">
        <v>834995727.97572803</v>
      </c>
      <c r="U25" s="4">
        <v>801084713.19542301</v>
      </c>
      <c r="V25" s="4">
        <v>770611353.94530499</v>
      </c>
      <c r="W25" s="4">
        <v>744764484.87559903</v>
      </c>
      <c r="X25" s="4">
        <v>721218038.39504504</v>
      </c>
      <c r="Y25" s="4">
        <v>728865091.12505198</v>
      </c>
      <c r="Z25" s="4">
        <v>735863283.93188</v>
      </c>
      <c r="AA25" s="4">
        <v>735863283.93188</v>
      </c>
      <c r="AB25" s="4">
        <v>737285049.77284098</v>
      </c>
      <c r="AC25" s="4">
        <v>731423649.57282805</v>
      </c>
      <c r="AD25" s="4">
        <v>734568881.27127504</v>
      </c>
      <c r="AE25" s="4">
        <v>732984781.86739695</v>
      </c>
      <c r="AF25" s="4">
        <v>734170524.06683505</v>
      </c>
      <c r="AG25" s="4">
        <v>735211096.82805896</v>
      </c>
      <c r="AH25" s="4">
        <v>730514342.43132198</v>
      </c>
      <c r="AI25" s="4">
        <v>722974373.31926596</v>
      </c>
      <c r="AJ25" s="4">
        <v>712662722.15327597</v>
      </c>
      <c r="AK25" s="4">
        <v>702132038.38462198</v>
      </c>
      <c r="AL25" s="4">
        <v>717979357.97237301</v>
      </c>
      <c r="AM25" s="4">
        <v>726250755.94208097</v>
      </c>
      <c r="AN25" s="4">
        <v>726250755.94208097</v>
      </c>
      <c r="AO25" s="4">
        <v>730981298.92002797</v>
      </c>
      <c r="AP25" s="4">
        <v>725343558.30325794</v>
      </c>
      <c r="AQ25" s="4">
        <v>728328626.78023398</v>
      </c>
      <c r="AR25" s="4">
        <v>729444374.74439299</v>
      </c>
      <c r="AS25" s="4">
        <v>733685594.31979299</v>
      </c>
      <c r="AT25" s="4">
        <v>737196913.98897195</v>
      </c>
      <c r="AU25" s="4">
        <v>734213921.36491001</v>
      </c>
      <c r="AV25" s="4">
        <v>728019513.33234799</v>
      </c>
      <c r="AW25" s="4">
        <v>718542290.83592796</v>
      </c>
      <c r="AX25" s="4">
        <v>708771887.70471704</v>
      </c>
      <c r="AY25" s="4">
        <v>725625775.39651203</v>
      </c>
      <c r="AZ25" s="4">
        <v>733696142.93387997</v>
      </c>
      <c r="BA25" s="4">
        <v>733696142.93387997</v>
      </c>
    </row>
    <row r="26" spans="1:53" x14ac:dyDescent="0.2">
      <c r="A26" s="5" t="s">
        <v>213</v>
      </c>
      <c r="B26" s="9">
        <v>20999850747.6483</v>
      </c>
      <c r="C26" s="9">
        <v>21051902580.1661</v>
      </c>
      <c r="D26" s="9">
        <v>21111796034.218498</v>
      </c>
      <c r="E26" s="9">
        <v>21164063270.3559</v>
      </c>
      <c r="F26" s="9">
        <v>21218096275.739101</v>
      </c>
      <c r="G26" s="9">
        <v>21279367791.077202</v>
      </c>
      <c r="H26" s="9">
        <v>21330006174.6073</v>
      </c>
      <c r="I26" s="9">
        <v>21380944421.448101</v>
      </c>
      <c r="J26" s="9">
        <v>21438466769.571098</v>
      </c>
      <c r="K26" s="9">
        <v>21488264611.924599</v>
      </c>
      <c r="L26" s="9">
        <v>21563875276.2145</v>
      </c>
      <c r="M26" s="9">
        <v>21651576459.630402</v>
      </c>
      <c r="N26" s="9">
        <v>21651576459.630402</v>
      </c>
      <c r="O26" s="9">
        <v>21787988710.814999</v>
      </c>
      <c r="P26" s="9">
        <v>21856585428.646999</v>
      </c>
      <c r="Q26" s="9">
        <v>21945804601.013699</v>
      </c>
      <c r="R26" s="9">
        <v>22037174651.6991</v>
      </c>
      <c r="S26" s="9">
        <v>22136586358.727001</v>
      </c>
      <c r="T26" s="9">
        <v>22242955882.927601</v>
      </c>
      <c r="U26" s="9">
        <v>22343578731.529701</v>
      </c>
      <c r="V26" s="9">
        <v>22449717081.147701</v>
      </c>
      <c r="W26" s="9">
        <v>22561547562.474602</v>
      </c>
      <c r="X26" s="9">
        <v>22676217428.774899</v>
      </c>
      <c r="Y26" s="9">
        <v>22824474540.408501</v>
      </c>
      <c r="Z26" s="9">
        <v>22974331822.5149</v>
      </c>
      <c r="AA26" s="9">
        <v>22974331822.5149</v>
      </c>
      <c r="AB26" s="9">
        <v>23104719595.8703</v>
      </c>
      <c r="AC26" s="9">
        <v>23239241951.3232</v>
      </c>
      <c r="AD26" s="9">
        <v>23382264149.907001</v>
      </c>
      <c r="AE26" s="9">
        <v>23518333171.013</v>
      </c>
      <c r="AF26" s="9">
        <v>23655786727.136101</v>
      </c>
      <c r="AG26" s="9">
        <v>23791806427.055199</v>
      </c>
      <c r="AH26" s="9">
        <v>23919378121.812401</v>
      </c>
      <c r="AI26" s="9">
        <v>24044056320.837399</v>
      </c>
      <c r="AJ26" s="9">
        <v>24164859758.4594</v>
      </c>
      <c r="AK26" s="9">
        <v>24284161280.644501</v>
      </c>
      <c r="AL26" s="9">
        <v>24428520665.535599</v>
      </c>
      <c r="AM26" s="9">
        <v>24563970326.157799</v>
      </c>
      <c r="AN26" s="9">
        <v>24563970326.157799</v>
      </c>
      <c r="AO26" s="9">
        <v>24675804135.811001</v>
      </c>
      <c r="AP26" s="9">
        <v>24793550352.2369</v>
      </c>
      <c r="AQ26" s="9">
        <v>24920877458.372398</v>
      </c>
      <c r="AR26" s="9">
        <v>25044938407.002701</v>
      </c>
      <c r="AS26" s="9">
        <v>25171653757.529099</v>
      </c>
      <c r="AT26" s="9">
        <v>25297292970.872601</v>
      </c>
      <c r="AU26" s="9">
        <v>25415320562.081699</v>
      </c>
      <c r="AV26" s="9">
        <v>25531047182.0858</v>
      </c>
      <c r="AW26" s="9">
        <v>25641905487.916302</v>
      </c>
      <c r="AX26" s="9">
        <v>25751833357.265999</v>
      </c>
      <c r="AY26" s="9">
        <v>25887879715.972301</v>
      </c>
      <c r="AZ26" s="9">
        <v>26013289370.584301</v>
      </c>
      <c r="BA26" s="9">
        <v>26013289370.584301</v>
      </c>
    </row>
    <row r="27" spans="1:53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</row>
    <row r="28" spans="1:53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</row>
    <row r="29" spans="1:53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</row>
    <row r="30" spans="1:53" x14ac:dyDescent="0.2">
      <c r="A30" s="3" t="s">
        <v>217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</row>
    <row r="31" spans="1:53" x14ac:dyDescent="0.2">
      <c r="A31" s="3" t="s">
        <v>218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</row>
    <row r="32" spans="1:53" x14ac:dyDescent="0.2">
      <c r="A32" s="5" t="s">
        <v>219</v>
      </c>
    </row>
    <row r="33" spans="1:1" x14ac:dyDescent="0.2">
      <c r="A33" s="5" t="s">
        <v>220</v>
      </c>
    </row>
    <row r="34" spans="1:1" x14ac:dyDescent="0.2">
      <c r="A34" s="5" t="s">
        <v>221</v>
      </c>
    </row>
    <row r="35" spans="1:1" x14ac:dyDescent="0.2">
      <c r="A35" s="5" t="s">
        <v>222</v>
      </c>
    </row>
    <row r="36" spans="1:1" x14ac:dyDescent="0.2">
      <c r="A36" s="5" t="s">
        <v>223</v>
      </c>
    </row>
    <row r="37" spans="1:1" x14ac:dyDescent="0.2">
      <c r="A37" s="5" t="s">
        <v>224</v>
      </c>
    </row>
    <row r="38" spans="1:1" x14ac:dyDescent="0.2">
      <c r="A38" s="5" t="s">
        <v>225</v>
      </c>
    </row>
    <row r="39" spans="1:1" x14ac:dyDescent="0.2">
      <c r="A39" s="5" t="s">
        <v>226</v>
      </c>
    </row>
    <row r="40" spans="1:1" x14ac:dyDescent="0.2">
      <c r="A40" s="5" t="s">
        <v>227</v>
      </c>
    </row>
    <row r="41" spans="1:1" x14ac:dyDescent="0.2">
      <c r="A41" s="5" t="s">
        <v>228</v>
      </c>
    </row>
    <row r="42" spans="1:1" x14ac:dyDescent="0.2">
      <c r="A42" s="5" t="s">
        <v>229</v>
      </c>
    </row>
    <row r="43" spans="1:1" x14ac:dyDescent="0.2">
      <c r="A43" s="3" t="s">
        <v>230</v>
      </c>
    </row>
    <row r="44" spans="1:1" x14ac:dyDescent="0.2">
      <c r="A44" s="5" t="s">
        <v>231</v>
      </c>
    </row>
    <row r="45" spans="1:1" x14ac:dyDescent="0.2">
      <c r="A45" s="5" t="s">
        <v>232</v>
      </c>
    </row>
    <row r="46" spans="1:1" x14ac:dyDescent="0.2">
      <c r="A46" s="3" t="s">
        <v>233</v>
      </c>
    </row>
    <row r="47" spans="1:1" x14ac:dyDescent="0.2">
      <c r="A47" s="5" t="s">
        <v>234</v>
      </c>
    </row>
    <row r="48" spans="1:1" x14ac:dyDescent="0.2">
      <c r="A48" s="5" t="s">
        <v>235</v>
      </c>
    </row>
    <row r="49" spans="1:53" x14ac:dyDescent="0.2">
      <c r="A49" s="5" t="s">
        <v>236</v>
      </c>
      <c r="B49" s="4">
        <v>6981969194.3454304</v>
      </c>
      <c r="C49" s="4">
        <v>7013984614.0775003</v>
      </c>
      <c r="D49" s="4">
        <v>7037592496.2283497</v>
      </c>
      <c r="E49" s="4">
        <v>6981041780.6411695</v>
      </c>
      <c r="F49" s="4">
        <v>6926764790.3110504</v>
      </c>
      <c r="G49" s="4">
        <v>6873028043.1014004</v>
      </c>
      <c r="H49" s="4">
        <v>6819087514.0475302</v>
      </c>
      <c r="I49" s="4">
        <v>6760168533.3270903</v>
      </c>
      <c r="J49" s="4">
        <v>6706987572.5228205</v>
      </c>
      <c r="K49" s="4">
        <v>6652212560.6532097</v>
      </c>
      <c r="L49" s="4">
        <v>6596995140.1869602</v>
      </c>
      <c r="M49" s="4">
        <v>6541884373.4651203</v>
      </c>
      <c r="N49" s="4">
        <v>6541884373.4651203</v>
      </c>
      <c r="O49" s="4">
        <v>6413007360.0788803</v>
      </c>
      <c r="P49" s="4">
        <v>6307598534.2506504</v>
      </c>
      <c r="Q49" s="4">
        <v>6206569536.0937204</v>
      </c>
      <c r="R49" s="4">
        <v>6138515347.9742699</v>
      </c>
      <c r="S49" s="4">
        <v>6057494814.5662098</v>
      </c>
      <c r="T49" s="4">
        <v>5971280426.6342897</v>
      </c>
      <c r="U49" s="4">
        <v>5882375273.0010204</v>
      </c>
      <c r="V49" s="4">
        <v>5769782036.1703796</v>
      </c>
      <c r="W49" s="4">
        <v>5687475506.6632004</v>
      </c>
      <c r="X49" s="4">
        <v>5613720160.3561401</v>
      </c>
      <c r="Y49" s="4">
        <v>5556447368.5656796</v>
      </c>
      <c r="Z49" s="4">
        <v>5495586936.2133904</v>
      </c>
      <c r="AA49" s="4">
        <v>5495586936.2133904</v>
      </c>
      <c r="AB49" s="4">
        <v>5489374949.0572796</v>
      </c>
      <c r="AC49" s="4">
        <v>5486182229.87286</v>
      </c>
      <c r="AD49" s="4">
        <v>5480838210.3470697</v>
      </c>
      <c r="AE49" s="4">
        <v>5475128470.8003197</v>
      </c>
      <c r="AF49" s="4">
        <v>5469028967.8537903</v>
      </c>
      <c r="AG49" s="4">
        <v>5465169559.9698296</v>
      </c>
      <c r="AH49" s="4">
        <v>5461016124.0904503</v>
      </c>
      <c r="AI49" s="4">
        <v>5455497584.0395498</v>
      </c>
      <c r="AJ49" s="4">
        <v>5451741573.6070995</v>
      </c>
      <c r="AK49" s="4">
        <v>5449303530.1988602</v>
      </c>
      <c r="AL49" s="4">
        <v>5445422718.2979498</v>
      </c>
      <c r="AM49" s="4">
        <v>5442324193.6161003</v>
      </c>
      <c r="AN49" s="4">
        <v>5442324193.6161003</v>
      </c>
      <c r="AO49" s="4">
        <v>5438650325.06915</v>
      </c>
      <c r="AP49" s="4">
        <v>5435800728.8341503</v>
      </c>
      <c r="AQ49" s="4">
        <v>5431899781.44203</v>
      </c>
      <c r="AR49" s="4">
        <v>5427766332.9234505</v>
      </c>
      <c r="AS49" s="4">
        <v>5424727441.7633495</v>
      </c>
      <c r="AT49" s="4">
        <v>5423035413.5864296</v>
      </c>
      <c r="AU49" s="4">
        <v>5421625412.5836201</v>
      </c>
      <c r="AV49" s="4">
        <v>5419681648.0673304</v>
      </c>
      <c r="AW49" s="4">
        <v>5419032131.0131903</v>
      </c>
      <c r="AX49" s="4">
        <v>5418449249.28092</v>
      </c>
      <c r="AY49" s="4">
        <v>5418320118.3824396</v>
      </c>
      <c r="AZ49" s="4">
        <v>5418721208.6743803</v>
      </c>
      <c r="BA49" s="4">
        <v>5418721208.6743803</v>
      </c>
    </row>
    <row r="50" spans="1:53" x14ac:dyDescent="0.2">
      <c r="A50" s="5" t="s">
        <v>237</v>
      </c>
      <c r="B50" s="4">
        <v>143671794.72393101</v>
      </c>
      <c r="C50" s="4">
        <v>143888027.423738</v>
      </c>
      <c r="D50" s="4">
        <v>144103408.68211001</v>
      </c>
      <c r="E50" s="4">
        <v>144319492.93676001</v>
      </c>
      <c r="F50" s="4">
        <v>144535952.65458</v>
      </c>
      <c r="G50" s="4">
        <v>144752409.79500499</v>
      </c>
      <c r="H50" s="4">
        <v>144968690.58719999</v>
      </c>
      <c r="I50" s="4">
        <v>145184916.776131</v>
      </c>
      <c r="J50" s="4">
        <v>145388183.74373001</v>
      </c>
      <c r="K50" s="4">
        <v>145591792.42675099</v>
      </c>
      <c r="L50" s="4">
        <v>145795269.663735</v>
      </c>
      <c r="M50" s="4">
        <v>145999448.81805399</v>
      </c>
      <c r="N50" s="4">
        <v>145999448.81805399</v>
      </c>
      <c r="O50" s="4">
        <v>146038008.45946699</v>
      </c>
      <c r="P50" s="4">
        <v>146090325.67934901</v>
      </c>
      <c r="Q50" s="4">
        <v>146144051.62405801</v>
      </c>
      <c r="R50" s="4">
        <v>146191177.862221</v>
      </c>
      <c r="S50" s="4">
        <v>146243121.92475799</v>
      </c>
      <c r="T50" s="4">
        <v>146295066.69622701</v>
      </c>
      <c r="U50" s="4">
        <v>146346317.19376099</v>
      </c>
      <c r="V50" s="4">
        <v>146402670.85957301</v>
      </c>
      <c r="W50" s="4">
        <v>146458885.99628299</v>
      </c>
      <c r="X50" s="4">
        <v>146511835.00999799</v>
      </c>
      <c r="Y50" s="4">
        <v>146568564.67694801</v>
      </c>
      <c r="Z50" s="4">
        <v>146624140.59501901</v>
      </c>
      <c r="AA50" s="4">
        <v>146624140.59501901</v>
      </c>
      <c r="AB50" s="4">
        <v>146859087.06244099</v>
      </c>
      <c r="AC50" s="4">
        <v>147094167.61192101</v>
      </c>
      <c r="AD50" s="4">
        <v>147331192.13994101</v>
      </c>
      <c r="AE50" s="4">
        <v>147567902.815651</v>
      </c>
      <c r="AF50" s="4">
        <v>147802470.63918301</v>
      </c>
      <c r="AG50" s="4">
        <v>148037036.24549499</v>
      </c>
      <c r="AH50" s="4">
        <v>148272778.10000199</v>
      </c>
      <c r="AI50" s="4">
        <v>148507865.27204901</v>
      </c>
      <c r="AJ50" s="4">
        <v>148744015.03413299</v>
      </c>
      <c r="AK50" s="4">
        <v>148980037.32771599</v>
      </c>
      <c r="AL50" s="4">
        <v>149216499.355445</v>
      </c>
      <c r="AM50" s="4">
        <v>149451376.07911301</v>
      </c>
      <c r="AN50" s="4">
        <v>149451376.07911301</v>
      </c>
      <c r="AO50" s="4">
        <v>149731619.61452699</v>
      </c>
      <c r="AP50" s="4">
        <v>150013305.744744</v>
      </c>
      <c r="AQ50" s="4">
        <v>150294926.49106699</v>
      </c>
      <c r="AR50" s="4">
        <v>150576109.862427</v>
      </c>
      <c r="AS50" s="4">
        <v>150857814.76286501</v>
      </c>
      <c r="AT50" s="4">
        <v>151139517.528808</v>
      </c>
      <c r="AU50" s="4">
        <v>151422770.24609801</v>
      </c>
      <c r="AV50" s="4">
        <v>151706520.21535501</v>
      </c>
      <c r="AW50" s="4">
        <v>151989962.17427701</v>
      </c>
      <c r="AX50" s="4">
        <v>152273188.316396</v>
      </c>
      <c r="AY50" s="4">
        <v>152556999.12399799</v>
      </c>
      <c r="AZ50" s="4">
        <v>152840867.96582699</v>
      </c>
      <c r="BA50" s="4">
        <v>152840867.96582699</v>
      </c>
    </row>
    <row r="51" spans="1:53" x14ac:dyDescent="0.2">
      <c r="A51" s="5" t="s">
        <v>238</v>
      </c>
    </row>
    <row r="52" spans="1:53" x14ac:dyDescent="0.2">
      <c r="A52" s="5" t="s">
        <v>239</v>
      </c>
      <c r="B52" s="4">
        <v>7125640989.0693703</v>
      </c>
      <c r="C52" s="4">
        <v>7157872641.5012398</v>
      </c>
      <c r="D52" s="4">
        <v>7181695904.9104605</v>
      </c>
      <c r="E52" s="4">
        <v>7125361273.57792</v>
      </c>
      <c r="F52" s="4">
        <v>7071300742.9656296</v>
      </c>
      <c r="G52" s="4">
        <v>7017780452.89641</v>
      </c>
      <c r="H52" s="4">
        <v>6964056204.6347303</v>
      </c>
      <c r="I52" s="4">
        <v>6905353450.10322</v>
      </c>
      <c r="J52" s="4">
        <v>6852375756.2665501</v>
      </c>
      <c r="K52" s="4">
        <v>6797804353.0799599</v>
      </c>
      <c r="L52" s="4">
        <v>6742790409.8506899</v>
      </c>
      <c r="M52" s="4">
        <v>6687883822.2831802</v>
      </c>
      <c r="N52" s="4">
        <v>6687883822.2831802</v>
      </c>
      <c r="O52" s="4">
        <v>6559045368.5383396</v>
      </c>
      <c r="P52" s="4">
        <v>6453688859.9300003</v>
      </c>
      <c r="Q52" s="4">
        <v>6352713587.7177801</v>
      </c>
      <c r="R52" s="4">
        <v>6284706525.8364897</v>
      </c>
      <c r="S52" s="4">
        <v>6203737936.4909697</v>
      </c>
      <c r="T52" s="4">
        <v>6117575493.3305101</v>
      </c>
      <c r="U52" s="4">
        <v>6028721590.1947803</v>
      </c>
      <c r="V52" s="4">
        <v>5916184707.0299597</v>
      </c>
      <c r="W52" s="4">
        <v>5833934392.6594896</v>
      </c>
      <c r="X52" s="4">
        <v>5760231995.3661404</v>
      </c>
      <c r="Y52" s="4">
        <v>5703015933.24263</v>
      </c>
      <c r="Z52" s="4">
        <v>5642211076.8084097</v>
      </c>
      <c r="AA52" s="4">
        <v>5642211076.8084097</v>
      </c>
      <c r="AB52" s="4">
        <v>5636234036.1197205</v>
      </c>
      <c r="AC52" s="4">
        <v>5633276397.4847803</v>
      </c>
      <c r="AD52" s="4">
        <v>5628169402.48701</v>
      </c>
      <c r="AE52" s="4">
        <v>5622696373.6159697</v>
      </c>
      <c r="AF52" s="4">
        <v>5616831438.4929705</v>
      </c>
      <c r="AG52" s="4">
        <v>5613206596.2153301</v>
      </c>
      <c r="AH52" s="4">
        <v>5609288902.1904602</v>
      </c>
      <c r="AI52" s="4">
        <v>5604005449.3115997</v>
      </c>
      <c r="AJ52" s="4">
        <v>5600485588.6412296</v>
      </c>
      <c r="AK52" s="4">
        <v>5598283567.5265703</v>
      </c>
      <c r="AL52" s="4">
        <v>5594639217.6533899</v>
      </c>
      <c r="AM52" s="4">
        <v>5591775569.6952105</v>
      </c>
      <c r="AN52" s="4">
        <v>5591775569.6952105</v>
      </c>
      <c r="AO52" s="4">
        <v>5588381944.6836796</v>
      </c>
      <c r="AP52" s="4">
        <v>5585814034.5788898</v>
      </c>
      <c r="AQ52" s="4">
        <v>5582194707.9330997</v>
      </c>
      <c r="AR52" s="4">
        <v>5578342442.7858801</v>
      </c>
      <c r="AS52" s="4">
        <v>5575585256.5262098</v>
      </c>
      <c r="AT52" s="4">
        <v>5574174931.1152401</v>
      </c>
      <c r="AU52" s="4">
        <v>5573048182.8297195</v>
      </c>
      <c r="AV52" s="4">
        <v>5571388168.2826796</v>
      </c>
      <c r="AW52" s="4">
        <v>5571022093.1874704</v>
      </c>
      <c r="AX52" s="4">
        <v>5570722437.5973101</v>
      </c>
      <c r="AY52" s="4">
        <v>5570877117.5064402</v>
      </c>
      <c r="AZ52" s="4">
        <v>5571562076.6402102</v>
      </c>
      <c r="BA52" s="4">
        <v>5571562076.6402102</v>
      </c>
    </row>
    <row r="53" spans="1:53" x14ac:dyDescent="0.2">
      <c r="A53" s="5" t="s">
        <v>240</v>
      </c>
    </row>
    <row r="54" spans="1:53" x14ac:dyDescent="0.2">
      <c r="A54" s="5" t="s">
        <v>241</v>
      </c>
      <c r="B54" s="4">
        <v>3264201685.0813498</v>
      </c>
      <c r="C54" s="4">
        <v>3247700566.87887</v>
      </c>
      <c r="D54" s="4">
        <v>3225274392.82163</v>
      </c>
      <c r="E54" s="4">
        <v>3201155111.3874002</v>
      </c>
      <c r="F54" s="4">
        <v>3174958862.4053602</v>
      </c>
      <c r="G54" s="4">
        <v>3148703203.4134402</v>
      </c>
      <c r="H54" s="4">
        <v>3121253937.7867098</v>
      </c>
      <c r="I54" s="4">
        <v>3086200359.77882</v>
      </c>
      <c r="J54" s="4">
        <v>3060764877.9661498</v>
      </c>
      <c r="K54" s="4">
        <v>3037206578.2219501</v>
      </c>
      <c r="L54" s="4">
        <v>3016892412.5829401</v>
      </c>
      <c r="M54" s="4">
        <v>2995493260.57199</v>
      </c>
      <c r="N54" s="4">
        <v>2995493260.57199</v>
      </c>
      <c r="O54" s="4">
        <v>2897054429.7304902</v>
      </c>
      <c r="P54" s="4">
        <v>2830073856.15239</v>
      </c>
      <c r="Q54" s="4">
        <v>2763030406.7448602</v>
      </c>
      <c r="R54" s="4">
        <v>2689197355.9937601</v>
      </c>
      <c r="S54" s="4">
        <v>2600867342.8933001</v>
      </c>
      <c r="T54" s="4">
        <v>2507058507.4396601</v>
      </c>
      <c r="U54" s="4">
        <v>2409292260.9794798</v>
      </c>
      <c r="V54" s="4">
        <v>2287198505.7495198</v>
      </c>
      <c r="W54" s="4">
        <v>2196285913.8014898</v>
      </c>
      <c r="X54" s="4">
        <v>2116471469.6660299</v>
      </c>
      <c r="Y54" s="4">
        <v>2053366680.7540901</v>
      </c>
      <c r="Z54" s="4">
        <v>1986289441.19696</v>
      </c>
      <c r="AA54" s="4">
        <v>1986289441.19696</v>
      </c>
      <c r="AB54" s="4">
        <v>1971682560.8262801</v>
      </c>
      <c r="AC54" s="4">
        <v>1962868649.9816799</v>
      </c>
      <c r="AD54" s="4">
        <v>1952528591.3931999</v>
      </c>
      <c r="AE54" s="4">
        <v>1941252222.3927901</v>
      </c>
      <c r="AF54" s="4">
        <v>1927864415.2079401</v>
      </c>
      <c r="AG54" s="4">
        <v>1914492222.6721599</v>
      </c>
      <c r="AH54" s="4">
        <v>1900351581.1679499</v>
      </c>
      <c r="AI54" s="4">
        <v>1882730261.6977</v>
      </c>
      <c r="AJ54" s="4">
        <v>1869667381.5174501</v>
      </c>
      <c r="AK54" s="4">
        <v>1858807344.5287001</v>
      </c>
      <c r="AL54" s="4">
        <v>1849369485.85425</v>
      </c>
      <c r="AM54" s="4">
        <v>1839697925.9901099</v>
      </c>
      <c r="AN54" s="4">
        <v>1839697925.9901099</v>
      </c>
      <c r="AO54" s="4">
        <v>1829752016.51196</v>
      </c>
      <c r="AP54" s="4">
        <v>1823361635.94958</v>
      </c>
      <c r="AQ54" s="4">
        <v>1816130524.2277501</v>
      </c>
      <c r="AR54" s="4">
        <v>1808239782.5073099</v>
      </c>
      <c r="AS54" s="4">
        <v>1799363821.4950399</v>
      </c>
      <c r="AT54" s="4">
        <v>1790541297.80108</v>
      </c>
      <c r="AU54" s="4">
        <v>1781360976.1690099</v>
      </c>
      <c r="AV54" s="4">
        <v>1769877097.5087099</v>
      </c>
      <c r="AW54" s="4">
        <v>1761514651.4066601</v>
      </c>
      <c r="AX54" s="4">
        <v>1754312551.1668899</v>
      </c>
      <c r="AY54" s="4">
        <v>1748740059.05391</v>
      </c>
      <c r="AZ54" s="4">
        <v>1742956909.01436</v>
      </c>
      <c r="BA54" s="4">
        <v>1742956909.01436</v>
      </c>
    </row>
    <row r="55" spans="1:53" x14ac:dyDescent="0.2">
      <c r="A55" s="5" t="s">
        <v>242</v>
      </c>
      <c r="B55" s="4">
        <v>1166359634.98489</v>
      </c>
      <c r="C55" s="4">
        <v>1213456679.4707401</v>
      </c>
      <c r="D55" s="4">
        <v>1258521810.6988101</v>
      </c>
      <c r="E55" s="4">
        <v>1219788167.3257699</v>
      </c>
      <c r="F55" s="4">
        <v>1184353948.1528399</v>
      </c>
      <c r="G55" s="4">
        <v>1143229833.52</v>
      </c>
      <c r="H55" s="4">
        <v>1102949794.87993</v>
      </c>
      <c r="I55" s="4">
        <v>1060932010.39451</v>
      </c>
      <c r="J55" s="4">
        <v>1020155240.99652</v>
      </c>
      <c r="K55" s="4">
        <v>977234079.88479495</v>
      </c>
      <c r="L55" s="4">
        <v>931519552.70634401</v>
      </c>
      <c r="M55" s="4">
        <v>883680492.415254</v>
      </c>
      <c r="N55" s="4">
        <v>883680492.415254</v>
      </c>
      <c r="O55" s="4">
        <v>850882325.13632703</v>
      </c>
      <c r="P55" s="4">
        <v>815521333.88417006</v>
      </c>
      <c r="Q55" s="4">
        <v>774185855.75046206</v>
      </c>
      <c r="R55" s="4">
        <v>773294501.31924796</v>
      </c>
      <c r="S55" s="4">
        <v>775194758.27619898</v>
      </c>
      <c r="T55" s="4">
        <v>780537477.45021403</v>
      </c>
      <c r="U55" s="4">
        <v>784135533.77393198</v>
      </c>
      <c r="V55" s="4">
        <v>789774155.04237199</v>
      </c>
      <c r="W55" s="4">
        <v>793635734.38335097</v>
      </c>
      <c r="X55" s="4">
        <v>796108008.00714898</v>
      </c>
      <c r="Y55" s="4">
        <v>801467250.77929103</v>
      </c>
      <c r="Z55" s="4">
        <v>807644362.64518201</v>
      </c>
      <c r="AA55" s="4">
        <v>807644362.64518201</v>
      </c>
      <c r="AB55" s="4">
        <v>809788352.62547898</v>
      </c>
      <c r="AC55" s="4">
        <v>811875700.60641098</v>
      </c>
      <c r="AD55" s="4">
        <v>813937210.16724801</v>
      </c>
      <c r="AE55" s="4">
        <v>816008453.80818796</v>
      </c>
      <c r="AF55" s="4">
        <v>818119349.01287699</v>
      </c>
      <c r="AG55" s="4">
        <v>820307776.555305</v>
      </c>
      <c r="AH55" s="4">
        <v>822509881.30876303</v>
      </c>
      <c r="AI55" s="4">
        <v>824759141.45816398</v>
      </c>
      <c r="AJ55" s="4">
        <v>826932315.94656098</v>
      </c>
      <c r="AK55" s="4">
        <v>829099230.26390803</v>
      </c>
      <c r="AL55" s="4">
        <v>831184481.85411406</v>
      </c>
      <c r="AM55" s="4">
        <v>833301093.28834105</v>
      </c>
      <c r="AN55" s="4">
        <v>833301093.28834105</v>
      </c>
      <c r="AO55" s="4">
        <v>840483696.72348106</v>
      </c>
      <c r="AP55" s="4">
        <v>843362214.26734602</v>
      </c>
      <c r="AQ55" s="4">
        <v>846314600.26930702</v>
      </c>
      <c r="AR55" s="4">
        <v>849257915.87556899</v>
      </c>
      <c r="AS55" s="4">
        <v>852355032.40616596</v>
      </c>
      <c r="AT55" s="4">
        <v>855536150.22906303</v>
      </c>
      <c r="AU55" s="4">
        <v>858765660.97002006</v>
      </c>
      <c r="AV55" s="4">
        <v>862175085.79127896</v>
      </c>
      <c r="AW55" s="4">
        <v>865350798.44711602</v>
      </c>
      <c r="AX55" s="4">
        <v>868422337.91142797</v>
      </c>
      <c r="AY55" s="4">
        <v>871376401.948699</v>
      </c>
      <c r="AZ55" s="4">
        <v>874372741.08851099</v>
      </c>
      <c r="BA55" s="4">
        <v>874372741.08851099</v>
      </c>
    </row>
    <row r="56" spans="1:53" x14ac:dyDescent="0.2">
      <c r="A56" s="5" t="s">
        <v>243</v>
      </c>
      <c r="B56" s="4">
        <v>794530715.19198096</v>
      </c>
      <c r="C56" s="4">
        <v>806360406.18022704</v>
      </c>
      <c r="D56" s="4">
        <v>836676687.16236699</v>
      </c>
      <c r="E56" s="4">
        <v>833317941.18698001</v>
      </c>
      <c r="F56" s="4">
        <v>825630505.89884102</v>
      </c>
      <c r="G56" s="4">
        <v>843636607.11422503</v>
      </c>
      <c r="H56" s="4">
        <v>847100073.29277503</v>
      </c>
      <c r="I56" s="4">
        <v>841964768.45151198</v>
      </c>
      <c r="J56" s="4">
        <v>858616298.21822906</v>
      </c>
      <c r="K56" s="4">
        <v>848134156.90592897</v>
      </c>
      <c r="L56" s="4">
        <v>848882528.49566102</v>
      </c>
      <c r="M56" s="4">
        <v>868394885.86707902</v>
      </c>
      <c r="N56" s="4">
        <v>868394885.86707902</v>
      </c>
      <c r="O56" s="4">
        <v>879043177.93987298</v>
      </c>
      <c r="P56" s="4">
        <v>910771425.57870996</v>
      </c>
      <c r="Q56" s="4">
        <v>944889736.03171301</v>
      </c>
      <c r="R56" s="4">
        <v>960513503.76378596</v>
      </c>
      <c r="S56" s="4">
        <v>971397084.96458602</v>
      </c>
      <c r="T56" s="4">
        <v>986429190.939798</v>
      </c>
      <c r="U56" s="4">
        <v>987401809.64326894</v>
      </c>
      <c r="V56" s="4">
        <v>971705597.86201203</v>
      </c>
      <c r="W56" s="4">
        <v>988207558.92353499</v>
      </c>
      <c r="X56" s="4">
        <v>1003411973.76706</v>
      </c>
      <c r="Y56" s="4">
        <v>1026489545.11215</v>
      </c>
      <c r="Z56" s="4">
        <v>1054588993.56464</v>
      </c>
      <c r="AA56" s="4">
        <v>1054588993.56464</v>
      </c>
      <c r="AB56" s="4">
        <v>1061662581.0642101</v>
      </c>
      <c r="AC56" s="4">
        <v>1066551416.80704</v>
      </c>
      <c r="AD56" s="4">
        <v>1073111913.3539799</v>
      </c>
      <c r="AE56" s="4">
        <v>1079447591.2388</v>
      </c>
      <c r="AF56" s="4">
        <v>1086087110.6319599</v>
      </c>
      <c r="AG56" s="4">
        <v>1093685871.0527401</v>
      </c>
      <c r="AH56" s="4">
        <v>1101236834.78702</v>
      </c>
      <c r="AI56" s="4">
        <v>1108114305.10167</v>
      </c>
      <c r="AJ56" s="4">
        <v>1113469488.43731</v>
      </c>
      <c r="AK56" s="4">
        <v>1117024195.4814</v>
      </c>
      <c r="AL56" s="4">
        <v>1119197799.1352899</v>
      </c>
      <c r="AM56" s="4">
        <v>1125104727.05583</v>
      </c>
      <c r="AN56" s="4">
        <v>1125104727.05583</v>
      </c>
      <c r="AO56" s="4">
        <v>1125539113.30951</v>
      </c>
      <c r="AP56" s="4">
        <v>1125798646.1036601</v>
      </c>
      <c r="AQ56" s="4">
        <v>1124376785.98264</v>
      </c>
      <c r="AR56" s="4">
        <v>1123883413.2430401</v>
      </c>
      <c r="AS56" s="4">
        <v>1127740467.53632</v>
      </c>
      <c r="AT56" s="4">
        <v>1132200187.0543699</v>
      </c>
      <c r="AU56" s="4">
        <v>1137983906.2295799</v>
      </c>
      <c r="AV56" s="4">
        <v>1143984682.1713099</v>
      </c>
      <c r="AW56" s="4">
        <v>1148894133.31005</v>
      </c>
      <c r="AX56" s="4">
        <v>1154377308.1626401</v>
      </c>
      <c r="AY56" s="4">
        <v>1165064603.6497099</v>
      </c>
      <c r="AZ56" s="4">
        <v>1169837434.92695</v>
      </c>
      <c r="BA56" s="4">
        <v>1169837434.92695</v>
      </c>
    </row>
    <row r="57" spans="1:53" x14ac:dyDescent="0.2">
      <c r="A57" s="5" t="s">
        <v>244</v>
      </c>
      <c r="B57" s="4">
        <v>523442440.37688202</v>
      </c>
      <c r="C57" s="4">
        <v>526408955.44359201</v>
      </c>
      <c r="D57" s="4">
        <v>528970357.77403897</v>
      </c>
      <c r="E57" s="4">
        <v>527480275.402071</v>
      </c>
      <c r="F57" s="4">
        <v>526282857.11432099</v>
      </c>
      <c r="G57" s="4">
        <v>524773670.88018399</v>
      </c>
      <c r="H57" s="4">
        <v>523414428.32376403</v>
      </c>
      <c r="I57" s="4">
        <v>521824560.09684098</v>
      </c>
      <c r="J57" s="4">
        <v>520507551.020172</v>
      </c>
      <c r="K57" s="4">
        <v>519101875.71810299</v>
      </c>
      <c r="L57" s="4">
        <v>517831852.04448497</v>
      </c>
      <c r="M57" s="4">
        <v>516256505.012016</v>
      </c>
      <c r="N57" s="4">
        <v>516256505.012016</v>
      </c>
      <c r="O57" s="4">
        <v>511227893.58822697</v>
      </c>
      <c r="P57" s="4">
        <v>507335748.01553202</v>
      </c>
      <c r="Q57" s="4">
        <v>503650799.16039199</v>
      </c>
      <c r="R57" s="4">
        <v>501621016.31805098</v>
      </c>
      <c r="S57" s="4">
        <v>498794526.88806403</v>
      </c>
      <c r="T57" s="4">
        <v>495800530.40392798</v>
      </c>
      <c r="U57" s="4">
        <v>492719849.96335101</v>
      </c>
      <c r="V57" s="4">
        <v>488485139.614622</v>
      </c>
      <c r="W57" s="4">
        <v>485764029.39874601</v>
      </c>
      <c r="X57" s="4">
        <v>483452462.05391198</v>
      </c>
      <c r="Y57" s="4">
        <v>481783761.72697198</v>
      </c>
      <c r="Z57" s="4">
        <v>480049143.96133697</v>
      </c>
      <c r="AA57" s="4">
        <v>480049143.96133697</v>
      </c>
      <c r="AB57" s="4">
        <v>481553717.873483</v>
      </c>
      <c r="AC57" s="4">
        <v>483216967.63281202</v>
      </c>
      <c r="AD57" s="4">
        <v>484769589.33443397</v>
      </c>
      <c r="AE57" s="4">
        <v>486304505.77684802</v>
      </c>
      <c r="AF57" s="4">
        <v>487817265.37623698</v>
      </c>
      <c r="AG57" s="4">
        <v>489443753.25416601</v>
      </c>
      <c r="AH57" s="4">
        <v>491052748.92809701</v>
      </c>
      <c r="AI57" s="4">
        <v>492593347.720433</v>
      </c>
      <c r="AJ57" s="4">
        <v>494221240.42923403</v>
      </c>
      <c r="AK57" s="4">
        <v>495921012.92003298</v>
      </c>
      <c r="AL57" s="4">
        <v>497540649.96482301</v>
      </c>
      <c r="AM57" s="4">
        <v>499201693.44709498</v>
      </c>
      <c r="AN57" s="4">
        <v>499201693.44709498</v>
      </c>
      <c r="AO57" s="4">
        <v>500207091.263062</v>
      </c>
      <c r="AP57" s="4">
        <v>501254714.13196999</v>
      </c>
      <c r="AQ57" s="4">
        <v>502249975.34192699</v>
      </c>
      <c r="AR57" s="4">
        <v>503232812.30049598</v>
      </c>
      <c r="AS57" s="4">
        <v>504273434.61575198</v>
      </c>
      <c r="AT57" s="4">
        <v>505380060.08361697</v>
      </c>
      <c r="AU57" s="4">
        <v>506499630.65930802</v>
      </c>
      <c r="AV57" s="4">
        <v>507591210.63175398</v>
      </c>
      <c r="AW57" s="4">
        <v>508747167.15837997</v>
      </c>
      <c r="AX57" s="4">
        <v>509905634.10464901</v>
      </c>
      <c r="AY57" s="4">
        <v>511086765.77313</v>
      </c>
      <c r="AZ57" s="4">
        <v>512295484.063281</v>
      </c>
      <c r="BA57" s="4">
        <v>512295484.063281</v>
      </c>
    </row>
    <row r="58" spans="1:53" x14ac:dyDescent="0.2">
      <c r="A58" s="5" t="s">
        <v>245</v>
      </c>
      <c r="B58" s="6">
        <v>5748534475.6351099</v>
      </c>
      <c r="C58" s="6">
        <v>5793926607.9734402</v>
      </c>
      <c r="D58" s="6">
        <v>5849443248.4568501</v>
      </c>
      <c r="E58" s="6">
        <v>5781741495.3022299</v>
      </c>
      <c r="F58" s="6">
        <v>5711226173.5713701</v>
      </c>
      <c r="G58" s="6">
        <v>5660343314.9278498</v>
      </c>
      <c r="H58" s="6">
        <v>5594718234.2831802</v>
      </c>
      <c r="I58" s="6">
        <v>5510921698.7216902</v>
      </c>
      <c r="J58" s="6">
        <v>5460043968.2010698</v>
      </c>
      <c r="K58" s="6">
        <v>5381676690.7307796</v>
      </c>
      <c r="L58" s="6">
        <v>5315126345.8294296</v>
      </c>
      <c r="M58" s="6">
        <v>5263825143.8663397</v>
      </c>
      <c r="N58" s="6">
        <v>5263825143.8663397</v>
      </c>
      <c r="O58" s="6">
        <v>5138207826.3949203</v>
      </c>
      <c r="P58" s="6">
        <v>5063702363.6308002</v>
      </c>
      <c r="Q58" s="6">
        <v>4985756797.6874304</v>
      </c>
      <c r="R58" s="6">
        <v>4924626377.3948402</v>
      </c>
      <c r="S58" s="6">
        <v>4846253713.02215</v>
      </c>
      <c r="T58" s="6">
        <v>4769825706.2335997</v>
      </c>
      <c r="U58" s="6">
        <v>4673549454.3600302</v>
      </c>
      <c r="V58" s="6">
        <v>4537163398.2685299</v>
      </c>
      <c r="W58" s="6">
        <v>4463893236.5071201</v>
      </c>
      <c r="X58" s="6">
        <v>4399443913.4941597</v>
      </c>
      <c r="Y58" s="6">
        <v>4363107238.37251</v>
      </c>
      <c r="Z58" s="6">
        <v>4328571941.3681202</v>
      </c>
      <c r="AA58" s="6">
        <v>4328571941.3681202</v>
      </c>
      <c r="AB58" s="6">
        <v>4324687212.3894501</v>
      </c>
      <c r="AC58" s="6">
        <v>4324512735.0279503</v>
      </c>
      <c r="AD58" s="6">
        <v>4324347304.2488699</v>
      </c>
      <c r="AE58" s="6">
        <v>4323012773.2166405</v>
      </c>
      <c r="AF58" s="6">
        <v>4319888140.2290201</v>
      </c>
      <c r="AG58" s="6">
        <v>4317929623.53438</v>
      </c>
      <c r="AH58" s="6">
        <v>4315151046.1918402</v>
      </c>
      <c r="AI58" s="6">
        <v>4308197055.9779797</v>
      </c>
      <c r="AJ58" s="6">
        <v>4304290426.3305597</v>
      </c>
      <c r="AK58" s="6">
        <v>4300851783.1940498</v>
      </c>
      <c r="AL58" s="6">
        <v>4297292416.8084898</v>
      </c>
      <c r="AM58" s="6">
        <v>4297305439.7813902</v>
      </c>
      <c r="AN58" s="6">
        <v>4297305439.7813902</v>
      </c>
      <c r="AO58" s="6">
        <v>4295981917.8080101</v>
      </c>
      <c r="AP58" s="6">
        <v>4293777210.45257</v>
      </c>
      <c r="AQ58" s="6">
        <v>4289071885.82162</v>
      </c>
      <c r="AR58" s="6">
        <v>4284613923.9264202</v>
      </c>
      <c r="AS58" s="6">
        <v>4283732756.0532899</v>
      </c>
      <c r="AT58" s="6">
        <v>4283657695.1681299</v>
      </c>
      <c r="AU58" s="6">
        <v>4284610174.0279198</v>
      </c>
      <c r="AV58" s="6">
        <v>4283628076.1030502</v>
      </c>
      <c r="AW58" s="6">
        <v>4284506750.3222198</v>
      </c>
      <c r="AX58" s="6">
        <v>4287017831.3456101</v>
      </c>
      <c r="AY58" s="6">
        <v>4296267830.4254599</v>
      </c>
      <c r="AZ58" s="6">
        <v>4299462569.0931196</v>
      </c>
      <c r="BA58" s="6">
        <v>4299462569.0931196</v>
      </c>
    </row>
    <row r="59" spans="1:53" x14ac:dyDescent="0.2">
      <c r="A59" s="5" t="s">
        <v>246</v>
      </c>
    </row>
    <row r="60" spans="1:53" x14ac:dyDescent="0.2">
      <c r="A60" s="3" t="s">
        <v>247</v>
      </c>
      <c r="B60" s="9">
        <v>1377106513.4342501</v>
      </c>
      <c r="C60" s="9">
        <v>1363946033.5278001</v>
      </c>
      <c r="D60" s="9">
        <v>1332252656.4535999</v>
      </c>
      <c r="E60" s="9">
        <v>1343619778.2756901</v>
      </c>
      <c r="F60" s="9">
        <v>1360074569.3942499</v>
      </c>
      <c r="G60" s="9">
        <v>1357437137.96855</v>
      </c>
      <c r="H60" s="9">
        <v>1369337970.3515401</v>
      </c>
      <c r="I60" s="9">
        <v>1394431751.38153</v>
      </c>
      <c r="J60" s="9">
        <v>1392331788.06547</v>
      </c>
      <c r="K60" s="9">
        <v>1416127662.34918</v>
      </c>
      <c r="L60" s="9">
        <v>1427664064.02126</v>
      </c>
      <c r="M60" s="9">
        <v>1424058678.4168301</v>
      </c>
      <c r="N60" s="9">
        <v>1424058678.4168301</v>
      </c>
      <c r="O60" s="9">
        <v>1420837542.14342</v>
      </c>
      <c r="P60" s="9">
        <v>1389986496.29919</v>
      </c>
      <c r="Q60" s="9">
        <v>1366956790.03035</v>
      </c>
      <c r="R60" s="9">
        <v>1360080148.4416499</v>
      </c>
      <c r="S60" s="9">
        <v>1357484223.4688201</v>
      </c>
      <c r="T60" s="9">
        <v>1347749787.09691</v>
      </c>
      <c r="U60" s="9">
        <v>1355172135.8347399</v>
      </c>
      <c r="V60" s="9">
        <v>1379021308.76142</v>
      </c>
      <c r="W60" s="9">
        <v>1370041156.15236</v>
      </c>
      <c r="X60" s="9">
        <v>1360788081.8719699</v>
      </c>
      <c r="Y60" s="9">
        <v>1339908694.87011</v>
      </c>
      <c r="Z60" s="9">
        <v>1313639135.44029</v>
      </c>
      <c r="AA60" s="9">
        <v>1313639135.44029</v>
      </c>
      <c r="AB60" s="9">
        <v>1311546823.7302599</v>
      </c>
      <c r="AC60" s="9">
        <v>1308763662.45682</v>
      </c>
      <c r="AD60" s="9">
        <v>1303822098.2381401</v>
      </c>
      <c r="AE60" s="9">
        <v>1299683600.3993299</v>
      </c>
      <c r="AF60" s="9">
        <v>1296943298.2639501</v>
      </c>
      <c r="AG60" s="9">
        <v>1295276972.6809399</v>
      </c>
      <c r="AH60" s="9">
        <v>1294137855.99861</v>
      </c>
      <c r="AI60" s="9">
        <v>1295808393.3336201</v>
      </c>
      <c r="AJ60" s="9">
        <v>1296195162.3106599</v>
      </c>
      <c r="AK60" s="9">
        <v>1297431784.33252</v>
      </c>
      <c r="AL60" s="9">
        <v>1297346800.8448999</v>
      </c>
      <c r="AM60" s="9">
        <v>1294470129.91382</v>
      </c>
      <c r="AN60" s="9">
        <v>1294470129.91382</v>
      </c>
      <c r="AO60" s="9">
        <v>1292400026.8756599</v>
      </c>
      <c r="AP60" s="9">
        <v>1292036824.1263199</v>
      </c>
      <c r="AQ60" s="9">
        <v>1293122822.11147</v>
      </c>
      <c r="AR60" s="9">
        <v>1293728518.8594601</v>
      </c>
      <c r="AS60" s="9">
        <v>1291852500.4729099</v>
      </c>
      <c r="AT60" s="9">
        <v>1290517235.9470999</v>
      </c>
      <c r="AU60" s="9">
        <v>1288438008.80179</v>
      </c>
      <c r="AV60" s="9">
        <v>1287760092.17963</v>
      </c>
      <c r="AW60" s="9">
        <v>1286515342.8652501</v>
      </c>
      <c r="AX60" s="9">
        <v>1283704606.2516999</v>
      </c>
      <c r="AY60" s="9">
        <v>1274609287.0809801</v>
      </c>
      <c r="AZ60" s="9">
        <v>1272099507.5470901</v>
      </c>
      <c r="BA60" s="9">
        <v>1272099507.5470901</v>
      </c>
    </row>
    <row r="61" spans="1:53" x14ac:dyDescent="0.2">
      <c r="A61" s="5" t="s">
        <v>248</v>
      </c>
    </row>
    <row r="62" spans="1:53" x14ac:dyDescent="0.2">
      <c r="A62" s="5" t="s">
        <v>249</v>
      </c>
    </row>
    <row r="63" spans="1:53" x14ac:dyDescent="0.2">
      <c r="A63" s="5" t="s">
        <v>250</v>
      </c>
    </row>
    <row r="64" spans="1:53" x14ac:dyDescent="0.2">
      <c r="A64" s="3" t="s">
        <v>251</v>
      </c>
    </row>
    <row r="65" spans="1:53" s="8" customFormat="1" x14ac:dyDescent="0.2">
      <c r="A65" s="7" t="s">
        <v>252</v>
      </c>
      <c r="B65" s="8">
        <v>0.25345000000000001</v>
      </c>
      <c r="C65" s="8">
        <v>0.25345000000000001</v>
      </c>
      <c r="D65" s="8">
        <v>0.25345000000000001</v>
      </c>
      <c r="E65" s="8">
        <v>0.25345000000000001</v>
      </c>
      <c r="F65" s="8">
        <v>0.25345000000000001</v>
      </c>
      <c r="G65" s="8">
        <v>0.25345000000000001</v>
      </c>
      <c r="H65" s="8">
        <v>0.25345000000000001</v>
      </c>
      <c r="I65" s="8">
        <v>0.25345000000000001</v>
      </c>
      <c r="J65" s="8">
        <v>0.25345000000000001</v>
      </c>
      <c r="K65" s="8">
        <v>0.25345000000000001</v>
      </c>
      <c r="L65" s="8">
        <v>0.25345000000000001</v>
      </c>
      <c r="M65" s="8">
        <v>0.25345000000000001</v>
      </c>
      <c r="N65" s="8">
        <v>0.25345000000000001</v>
      </c>
      <c r="O65" s="8">
        <v>0.25345000000000001</v>
      </c>
      <c r="P65" s="8">
        <v>0.25345000000000001</v>
      </c>
      <c r="Q65" s="8">
        <v>0.25345000000000001</v>
      </c>
      <c r="R65" s="8">
        <v>0.25345000000000001</v>
      </c>
      <c r="S65" s="8">
        <v>0.25345000000000001</v>
      </c>
      <c r="T65" s="8">
        <v>0.25345000000000001</v>
      </c>
      <c r="U65" s="8">
        <v>0.25345000000000001</v>
      </c>
      <c r="V65" s="8">
        <v>0.25345000000000001</v>
      </c>
      <c r="W65" s="8">
        <v>0.25345000000000001</v>
      </c>
      <c r="X65" s="8">
        <v>0.25345000000000001</v>
      </c>
      <c r="Y65" s="8">
        <v>0.25345000000000001</v>
      </c>
      <c r="Z65" s="8">
        <v>0.25345000000000001</v>
      </c>
      <c r="AA65" s="8">
        <v>0.25345000000000001</v>
      </c>
      <c r="AB65" s="8">
        <v>0.25345000000000001</v>
      </c>
      <c r="AC65" s="8">
        <v>0.25345000000000001</v>
      </c>
      <c r="AD65" s="8">
        <v>0.25345000000000001</v>
      </c>
      <c r="AE65" s="8">
        <v>0.25345000000000001</v>
      </c>
      <c r="AF65" s="8">
        <v>0.25345000000000001</v>
      </c>
      <c r="AG65" s="8">
        <v>0.25345000000000001</v>
      </c>
      <c r="AH65" s="8">
        <v>0.25345000000000001</v>
      </c>
      <c r="AI65" s="8">
        <v>0.25345000000000001</v>
      </c>
      <c r="AJ65" s="8">
        <v>0.25345000000000001</v>
      </c>
      <c r="AK65" s="8">
        <v>0.25345000000000001</v>
      </c>
      <c r="AL65" s="8">
        <v>0.25345000000000001</v>
      </c>
      <c r="AM65" s="8">
        <v>0.25345000000000001</v>
      </c>
      <c r="AN65" s="8">
        <v>0.25345000000000001</v>
      </c>
      <c r="AO65" s="8">
        <v>0.25345000000000001</v>
      </c>
      <c r="AP65" s="8">
        <v>0.25345000000000001</v>
      </c>
      <c r="AQ65" s="8">
        <v>0.25345000000000001</v>
      </c>
      <c r="AR65" s="8">
        <v>0.25345000000000001</v>
      </c>
      <c r="AS65" s="8">
        <v>0.25345000000000001</v>
      </c>
      <c r="AT65" s="8">
        <v>0.25345000000000001</v>
      </c>
      <c r="AU65" s="8">
        <v>0.25345000000000001</v>
      </c>
      <c r="AV65" s="8">
        <v>0.25345000000000001</v>
      </c>
      <c r="AW65" s="8">
        <v>0.25345000000000001</v>
      </c>
      <c r="AX65" s="8">
        <v>0.25345000000000001</v>
      </c>
      <c r="AY65" s="8">
        <v>0.25345000000000001</v>
      </c>
      <c r="AZ65" s="8">
        <v>0.25345000000000001</v>
      </c>
      <c r="BA65" s="8">
        <v>0.25345000000000001</v>
      </c>
    </row>
    <row r="66" spans="1:53" x14ac:dyDescent="0.2">
      <c r="A66" s="5" t="s">
        <v>253</v>
      </c>
    </row>
    <row r="67" spans="1:53" x14ac:dyDescent="0.2">
      <c r="A67" s="5" t="s">
        <v>254</v>
      </c>
    </row>
    <row r="68" spans="1:53" x14ac:dyDescent="0.2">
      <c r="A68" s="5" t="s">
        <v>255</v>
      </c>
    </row>
    <row r="69" spans="1:53" x14ac:dyDescent="0.2">
      <c r="A69" s="5" t="s">
        <v>256</v>
      </c>
    </row>
    <row r="70" spans="1:53" x14ac:dyDescent="0.2">
      <c r="A70" s="5" t="s">
        <v>257</v>
      </c>
    </row>
    <row r="71" spans="1:53" x14ac:dyDescent="0.2">
      <c r="A71" s="5" t="s">
        <v>258</v>
      </c>
    </row>
    <row r="72" spans="1:53" x14ac:dyDescent="0.2">
      <c r="A72" s="5" t="s">
        <v>259</v>
      </c>
    </row>
    <row r="73" spans="1:53" x14ac:dyDescent="0.2">
      <c r="A73" s="5" t="s">
        <v>260</v>
      </c>
    </row>
    <row r="74" spans="1:53" x14ac:dyDescent="0.2">
      <c r="A74" s="5" t="s">
        <v>261</v>
      </c>
    </row>
    <row r="75" spans="1:53" x14ac:dyDescent="0.2">
      <c r="A75" s="5" t="s">
        <v>262</v>
      </c>
    </row>
    <row r="76" spans="1:53" x14ac:dyDescent="0.2">
      <c r="A76" s="5" t="s">
        <v>263</v>
      </c>
    </row>
    <row r="77" spans="1:53" x14ac:dyDescent="0.2">
      <c r="A77" s="5" t="s">
        <v>264</v>
      </c>
    </row>
    <row r="78" spans="1:53" x14ac:dyDescent="0.2">
      <c r="A78" s="5" t="s">
        <v>265</v>
      </c>
    </row>
    <row r="79" spans="1:53" x14ac:dyDescent="0.2">
      <c r="A79" s="5" t="s">
        <v>266</v>
      </c>
    </row>
    <row r="80" spans="1:53" x14ac:dyDescent="0.2">
      <c r="A80" s="3" t="s">
        <v>267</v>
      </c>
      <c r="B80" s="4">
        <v>5939649429.2461796</v>
      </c>
      <c r="C80" s="4">
        <v>5983067961.6691504</v>
      </c>
      <c r="D80" s="4">
        <v>6033953311.3755102</v>
      </c>
      <c r="E80" s="4">
        <v>5967378410.6203699</v>
      </c>
      <c r="F80" s="4">
        <v>5898377482.8985205</v>
      </c>
      <c r="G80" s="4">
        <v>5844077344.1947699</v>
      </c>
      <c r="H80" s="4">
        <v>5781519161.5384398</v>
      </c>
      <c r="I80" s="4">
        <v>5701262191.8577404</v>
      </c>
      <c r="J80" s="4">
        <v>5653502943.8365097</v>
      </c>
      <c r="K80" s="4">
        <v>5577635364.8864002</v>
      </c>
      <c r="L80" s="4">
        <v>5512730119.7757902</v>
      </c>
      <c r="M80" s="4">
        <v>5453032485.4856901</v>
      </c>
      <c r="N80" s="4">
        <v>5453032485.4856901</v>
      </c>
      <c r="O80" s="4">
        <v>5324443233.5662203</v>
      </c>
      <c r="P80" s="4">
        <v>5246534861.2311401</v>
      </c>
      <c r="Q80" s="4">
        <v>5164710896.5914402</v>
      </c>
      <c r="R80" s="4">
        <v>5101854648.0695105</v>
      </c>
      <c r="S80" s="4">
        <v>5021009201.8227196</v>
      </c>
      <c r="T80" s="4">
        <v>4938113030.6066904</v>
      </c>
      <c r="U80" s="4">
        <v>4838904334.7284403</v>
      </c>
      <c r="V80" s="4">
        <v>4699710807.1248198</v>
      </c>
      <c r="W80" s="4">
        <v>4620715961.44491</v>
      </c>
      <c r="X80" s="4">
        <v>4553260838.4860802</v>
      </c>
      <c r="Y80" s="4">
        <v>4513513064.6199398</v>
      </c>
      <c r="Z80" s="4">
        <v>4472726436.9623003</v>
      </c>
      <c r="AA80" s="4">
        <v>4472726436.9623003</v>
      </c>
      <c r="AB80" s="4">
        <v>4464831580.6789503</v>
      </c>
      <c r="AC80" s="4">
        <v>4460616634.2002897</v>
      </c>
      <c r="AD80" s="4">
        <v>4456186652.78897</v>
      </c>
      <c r="AE80" s="4">
        <v>4450762217.7017899</v>
      </c>
      <c r="AF80" s="4">
        <v>4443693824.0214701</v>
      </c>
      <c r="AG80" s="4">
        <v>4438166688.9328804</v>
      </c>
      <c r="AH80" s="4">
        <v>4431770672.2213602</v>
      </c>
      <c r="AI80" s="4">
        <v>4421244977.9587698</v>
      </c>
      <c r="AJ80" s="4">
        <v>4413645895.7532797</v>
      </c>
      <c r="AK80" s="4">
        <v>4406516672.5801601</v>
      </c>
      <c r="AL80" s="4">
        <v>4399014945.9314604</v>
      </c>
      <c r="AM80" s="4">
        <v>4395302948.4546299</v>
      </c>
      <c r="AN80" s="4">
        <v>4395302948.4546299</v>
      </c>
      <c r="AO80" s="4">
        <v>4390229168.8688402</v>
      </c>
      <c r="AP80" s="4">
        <v>4385123150.2542696</v>
      </c>
      <c r="AQ80" s="4">
        <v>4377393720.10151</v>
      </c>
      <c r="AR80" s="4">
        <v>4369757860.9153996</v>
      </c>
      <c r="AS80" s="4">
        <v>4365837919.4592199</v>
      </c>
      <c r="AT80" s="4">
        <v>4362685997.1374598</v>
      </c>
      <c r="AU80" s="4">
        <v>4360539719.9370899</v>
      </c>
      <c r="AV80" s="4">
        <v>4356521119.3499098</v>
      </c>
      <c r="AW80" s="4">
        <v>4354623799.13766</v>
      </c>
      <c r="AX80" s="4">
        <v>4354110362.9756804</v>
      </c>
      <c r="AY80" s="4">
        <v>4360054481.8032103</v>
      </c>
      <c r="AZ80" s="4">
        <v>4360401984.5403996</v>
      </c>
      <c r="BA80" s="4">
        <v>4360401984.5403996</v>
      </c>
    </row>
    <row r="81" spans="1:53" x14ac:dyDescent="0.2">
      <c r="A81" s="5" t="s">
        <v>268</v>
      </c>
    </row>
    <row r="82" spans="1:53" ht="10.8" thickBot="1" x14ac:dyDescent="0.25">
      <c r="A82" s="3" t="s">
        <v>269</v>
      </c>
      <c r="B82" s="10">
        <v>1185991559.82318</v>
      </c>
      <c r="C82" s="10">
        <v>1174804679.8320899</v>
      </c>
      <c r="D82" s="10">
        <v>1147742593.53494</v>
      </c>
      <c r="E82" s="10">
        <v>1157982862.95755</v>
      </c>
      <c r="F82" s="10">
        <v>1172923260.0671101</v>
      </c>
      <c r="G82" s="10">
        <v>1173703108.7016301</v>
      </c>
      <c r="H82" s="10">
        <v>1182537043.0962801</v>
      </c>
      <c r="I82" s="10">
        <v>1204091258.2454801</v>
      </c>
      <c r="J82" s="10">
        <v>1198872812.4300399</v>
      </c>
      <c r="K82" s="10">
        <v>1220168988.1935599</v>
      </c>
      <c r="L82" s="10">
        <v>1230060290.0748899</v>
      </c>
      <c r="M82" s="10">
        <v>1234851336.7974801</v>
      </c>
      <c r="N82" s="10">
        <v>1234851336.7974801</v>
      </c>
      <c r="O82" s="10">
        <v>1234602134.97212</v>
      </c>
      <c r="P82" s="10">
        <v>1207153998.6988599</v>
      </c>
      <c r="Q82" s="10">
        <v>1188002691.1263399</v>
      </c>
      <c r="R82" s="10">
        <v>1182851877.7669699</v>
      </c>
      <c r="S82" s="10">
        <v>1182728734.6682501</v>
      </c>
      <c r="T82" s="10">
        <v>1179462462.72381</v>
      </c>
      <c r="U82" s="10">
        <v>1189817255.4663401</v>
      </c>
      <c r="V82" s="10">
        <v>1216473899.9051299</v>
      </c>
      <c r="W82" s="10">
        <v>1213218431.21457</v>
      </c>
      <c r="X82" s="10">
        <v>1206971156.8800499</v>
      </c>
      <c r="Y82" s="10">
        <v>1189502868.62269</v>
      </c>
      <c r="Z82" s="10">
        <v>1169484639.8461101</v>
      </c>
      <c r="AA82" s="10">
        <v>1169484639.8461101</v>
      </c>
      <c r="AB82" s="10">
        <v>1171402455.4407699</v>
      </c>
      <c r="AC82" s="10">
        <v>1172659763.2844801</v>
      </c>
      <c r="AD82" s="10">
        <v>1171982749.69804</v>
      </c>
      <c r="AE82" s="10">
        <v>1171934155.91417</v>
      </c>
      <c r="AF82" s="10">
        <v>1173137614.4714999</v>
      </c>
      <c r="AG82" s="10">
        <v>1175039907.28245</v>
      </c>
      <c r="AH82" s="10">
        <v>1177518229.96909</v>
      </c>
      <c r="AI82" s="10">
        <v>1182760471.3528299</v>
      </c>
      <c r="AJ82" s="10">
        <v>1186839692.8879399</v>
      </c>
      <c r="AK82" s="10">
        <v>1191766894.9464099</v>
      </c>
      <c r="AL82" s="10">
        <v>1195624271.72193</v>
      </c>
      <c r="AM82" s="10">
        <v>1196472621.2405801</v>
      </c>
      <c r="AN82" s="10">
        <v>1196472621.2405801</v>
      </c>
      <c r="AO82" s="10">
        <v>1198152775.8148401</v>
      </c>
      <c r="AP82" s="10">
        <v>1200690884.32462</v>
      </c>
      <c r="AQ82" s="10">
        <v>1204800987.8315799</v>
      </c>
      <c r="AR82" s="10">
        <v>1208584581.8704801</v>
      </c>
      <c r="AS82" s="10">
        <v>1209747337.0669799</v>
      </c>
      <c r="AT82" s="10">
        <v>1211488933.9777801</v>
      </c>
      <c r="AU82" s="10">
        <v>1212508462.8926301</v>
      </c>
      <c r="AV82" s="10">
        <v>1214867048.93276</v>
      </c>
      <c r="AW82" s="10">
        <v>1216398294.0498099</v>
      </c>
      <c r="AX82" s="10">
        <v>1216612074.62163</v>
      </c>
      <c r="AY82" s="10">
        <v>1210822635.7032299</v>
      </c>
      <c r="AZ82" s="10">
        <v>1211160092.0998099</v>
      </c>
      <c r="BA82" s="10">
        <v>1211160092.0998099</v>
      </c>
    </row>
    <row r="83" spans="1:53" ht="10.8" thickTop="1" x14ac:dyDescent="0.2">
      <c r="A83" s="5" t="s">
        <v>270</v>
      </c>
    </row>
    <row r="84" spans="1:53" x14ac:dyDescent="0.2">
      <c r="A84" s="5" t="s">
        <v>271</v>
      </c>
    </row>
    <row r="85" spans="1:53" x14ac:dyDescent="0.2">
      <c r="A85" s="3" t="s">
        <v>272</v>
      </c>
    </row>
    <row r="86" spans="1:53" x14ac:dyDescent="0.2">
      <c r="A86" s="3" t="s">
        <v>273</v>
      </c>
    </row>
    <row r="87" spans="1:53" x14ac:dyDescent="0.2">
      <c r="A87" s="5" t="s">
        <v>274</v>
      </c>
    </row>
    <row r="88" spans="1:53" x14ac:dyDescent="0.2">
      <c r="A88" s="5" t="s">
        <v>275</v>
      </c>
    </row>
    <row r="89" spans="1:53" x14ac:dyDescent="0.2">
      <c r="A89" s="5" t="s">
        <v>276</v>
      </c>
    </row>
    <row r="90" spans="1:53" x14ac:dyDescent="0.2">
      <c r="A90" s="5" t="s">
        <v>277</v>
      </c>
    </row>
    <row r="91" spans="1:53" x14ac:dyDescent="0.2">
      <c r="A91" s="5" t="s">
        <v>278</v>
      </c>
    </row>
    <row r="92" spans="1:53" x14ac:dyDescent="0.2">
      <c r="A92" s="5" t="s">
        <v>279</v>
      </c>
    </row>
    <row r="93" spans="1:53" x14ac:dyDescent="0.2">
      <c r="A93" s="5" t="s">
        <v>280</v>
      </c>
    </row>
    <row r="94" spans="1:53" x14ac:dyDescent="0.2">
      <c r="A94" s="5" t="s">
        <v>281</v>
      </c>
    </row>
    <row r="95" spans="1:53" x14ac:dyDescent="0.2">
      <c r="A95" s="5" t="s">
        <v>282</v>
      </c>
    </row>
    <row r="96" spans="1:53" x14ac:dyDescent="0.2">
      <c r="A96" s="5" t="s">
        <v>283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1:53" x14ac:dyDescent="0.2">
      <c r="A97" s="5" t="s">
        <v>284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</row>
    <row r="98" spans="1:53" x14ac:dyDescent="0.2">
      <c r="A98" s="5" t="s">
        <v>285</v>
      </c>
    </row>
    <row r="99" spans="1:53" x14ac:dyDescent="0.2">
      <c r="A99" s="3" t="s">
        <v>286</v>
      </c>
    </row>
    <row r="100" spans="1:53" x14ac:dyDescent="0.2">
      <c r="A100" s="5" t="s">
        <v>287</v>
      </c>
    </row>
    <row r="101" spans="1:53" x14ac:dyDescent="0.2">
      <c r="A101" s="5" t="s">
        <v>288</v>
      </c>
    </row>
    <row r="102" spans="1:53" x14ac:dyDescent="0.2">
      <c r="A102" s="5" t="s">
        <v>289</v>
      </c>
    </row>
    <row r="103" spans="1:53" x14ac:dyDescent="0.2">
      <c r="A103" s="5" t="s">
        <v>290</v>
      </c>
    </row>
    <row r="104" spans="1:53" x14ac:dyDescent="0.2">
      <c r="A104" s="5" t="s">
        <v>291</v>
      </c>
    </row>
    <row r="105" spans="1:53" x14ac:dyDescent="0.2">
      <c r="A105" s="5" t="s">
        <v>292</v>
      </c>
    </row>
    <row r="106" spans="1:53" x14ac:dyDescent="0.2">
      <c r="A106" s="5" t="s">
        <v>293</v>
      </c>
    </row>
    <row r="107" spans="1:53" x14ac:dyDescent="0.2">
      <c r="A107" s="5" t="s">
        <v>294</v>
      </c>
    </row>
    <row r="108" spans="1:53" x14ac:dyDescent="0.2">
      <c r="A108" s="5" t="s">
        <v>295</v>
      </c>
    </row>
    <row r="109" spans="1:53" x14ac:dyDescent="0.2">
      <c r="A109" s="5" t="s">
        <v>296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spans="1:53" x14ac:dyDescent="0.2">
      <c r="A110" s="5" t="s">
        <v>297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</row>
    <row r="111" spans="1:53" x14ac:dyDescent="0.2">
      <c r="A111" s="5" t="s">
        <v>298</v>
      </c>
    </row>
    <row r="112" spans="1:53" x14ac:dyDescent="0.2">
      <c r="A112" s="3" t="s">
        <v>299</v>
      </c>
    </row>
    <row r="113" spans="1:53" x14ac:dyDescent="0.2">
      <c r="A113" s="5" t="s">
        <v>300</v>
      </c>
    </row>
    <row r="114" spans="1:53" x14ac:dyDescent="0.2">
      <c r="A114" s="5" t="s">
        <v>301</v>
      </c>
    </row>
    <row r="115" spans="1:53" x14ac:dyDescent="0.2">
      <c r="A115" s="5" t="s">
        <v>302</v>
      </c>
    </row>
    <row r="116" spans="1:53" x14ac:dyDescent="0.2">
      <c r="A116" s="5" t="s">
        <v>303</v>
      </c>
    </row>
    <row r="117" spans="1:53" x14ac:dyDescent="0.2">
      <c r="A117" s="5" t="s">
        <v>304</v>
      </c>
    </row>
    <row r="118" spans="1:53" x14ac:dyDescent="0.2">
      <c r="A118" s="5" t="s">
        <v>305</v>
      </c>
    </row>
    <row r="119" spans="1:53" x14ac:dyDescent="0.2">
      <c r="A119" s="5" t="s">
        <v>306</v>
      </c>
    </row>
    <row r="120" spans="1:53" x14ac:dyDescent="0.2">
      <c r="A120" s="5" t="s">
        <v>307</v>
      </c>
    </row>
    <row r="121" spans="1:53" x14ac:dyDescent="0.2">
      <c r="A121" s="5" t="s">
        <v>308</v>
      </c>
    </row>
    <row r="122" spans="1:53" x14ac:dyDescent="0.2">
      <c r="A122" s="5" t="s">
        <v>309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spans="1:53" x14ac:dyDescent="0.2">
      <c r="A123" s="5" t="s">
        <v>310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  <row r="124" spans="1:53" x14ac:dyDescent="0.2">
      <c r="A124" s="5" t="s">
        <v>311</v>
      </c>
    </row>
    <row r="125" spans="1:53" x14ac:dyDescent="0.2">
      <c r="A125" s="5" t="s">
        <v>312</v>
      </c>
    </row>
    <row r="126" spans="1:53" x14ac:dyDescent="0.2">
      <c r="A126" s="3" t="s">
        <v>313</v>
      </c>
    </row>
    <row r="127" spans="1:53" x14ac:dyDescent="0.2">
      <c r="A127" s="5" t="s">
        <v>314</v>
      </c>
    </row>
    <row r="128" spans="1:53" x14ac:dyDescent="0.2">
      <c r="A128" s="5" t="s">
        <v>315</v>
      </c>
    </row>
    <row r="129" spans="1:53" x14ac:dyDescent="0.2">
      <c r="A129" s="5" t="s">
        <v>316</v>
      </c>
    </row>
    <row r="130" spans="1:53" x14ac:dyDescent="0.2">
      <c r="A130" s="5" t="s">
        <v>317</v>
      </c>
    </row>
    <row r="131" spans="1:53" x14ac:dyDescent="0.2">
      <c r="A131" s="5" t="s">
        <v>318</v>
      </c>
    </row>
    <row r="132" spans="1:53" x14ac:dyDescent="0.2">
      <c r="A132" s="5" t="s">
        <v>319</v>
      </c>
    </row>
    <row r="133" spans="1:53" x14ac:dyDescent="0.2">
      <c r="A133" s="5" t="s">
        <v>320</v>
      </c>
    </row>
    <row r="134" spans="1:53" x14ac:dyDescent="0.2">
      <c r="A134" s="5" t="s">
        <v>321</v>
      </c>
    </row>
    <row r="135" spans="1:53" x14ac:dyDescent="0.2">
      <c r="A135" s="5" t="s">
        <v>322</v>
      </c>
    </row>
    <row r="136" spans="1:53" x14ac:dyDescent="0.2">
      <c r="A136" s="5" t="s">
        <v>323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spans="1:53" ht="10.8" thickBot="1" x14ac:dyDescent="0.25">
      <c r="A137" s="3" t="s">
        <v>324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ht="10.8" thickTop="1" x14ac:dyDescent="0.2">
      <c r="A138" s="3" t="s">
        <v>325</v>
      </c>
    </row>
    <row r="139" spans="1:53" x14ac:dyDescent="0.2">
      <c r="A139" s="5" t="s">
        <v>326</v>
      </c>
    </row>
    <row r="140" spans="1:53" x14ac:dyDescent="0.2">
      <c r="A140" s="5" t="s">
        <v>327</v>
      </c>
    </row>
    <row r="141" spans="1:53" x14ac:dyDescent="0.2">
      <c r="A141" s="5" t="s">
        <v>328</v>
      </c>
    </row>
    <row r="142" spans="1:53" ht="10.8" thickBot="1" x14ac:dyDescent="0.25">
      <c r="A142" s="11" t="s">
        <v>329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</row>
    <row r="143" spans="1:53" s="13" customFormat="1" x14ac:dyDescent="0.2">
      <c r="A143" s="12" t="s">
        <v>330</v>
      </c>
      <c r="B143" s="13">
        <v>0.25345000000000001</v>
      </c>
      <c r="C143" s="13">
        <v>0.25345000000000001</v>
      </c>
      <c r="D143" s="13">
        <v>0.25345000000000001</v>
      </c>
      <c r="E143" s="13">
        <v>0.25345000000000001</v>
      </c>
      <c r="F143" s="13">
        <v>0.25345000000000001</v>
      </c>
      <c r="G143" s="13">
        <v>0.25345000000000001</v>
      </c>
      <c r="H143" s="13">
        <v>0.25345000000000001</v>
      </c>
      <c r="I143" s="13">
        <v>0.25345000000000001</v>
      </c>
      <c r="J143" s="13">
        <v>0.25345000000000001</v>
      </c>
      <c r="K143" s="13">
        <v>0.25345000000000001</v>
      </c>
      <c r="L143" s="13">
        <v>0.25345000000000001</v>
      </c>
      <c r="M143" s="13">
        <v>0.25345000000000001</v>
      </c>
      <c r="N143" s="13">
        <v>0.25345000000000001</v>
      </c>
      <c r="O143" s="13">
        <v>0.25345000000000001</v>
      </c>
      <c r="P143" s="13">
        <v>0.25345000000000001</v>
      </c>
      <c r="Q143" s="13">
        <v>0.25345000000000001</v>
      </c>
      <c r="R143" s="13">
        <v>0.25345000000000001</v>
      </c>
      <c r="S143" s="13">
        <v>0.25345000000000001</v>
      </c>
      <c r="T143" s="13">
        <v>0.25345000000000001</v>
      </c>
      <c r="U143" s="13">
        <v>0.25345000000000001</v>
      </c>
      <c r="V143" s="13">
        <v>0.25345000000000001</v>
      </c>
      <c r="W143" s="13">
        <v>0.25345000000000001</v>
      </c>
      <c r="X143" s="13">
        <v>0.25345000000000001</v>
      </c>
      <c r="Y143" s="13">
        <v>0.25345000000000001</v>
      </c>
      <c r="Z143" s="13">
        <v>0.25345000000000001</v>
      </c>
      <c r="AA143" s="13">
        <v>0.25345000000000001</v>
      </c>
      <c r="AB143" s="13">
        <v>0.25345000000000001</v>
      </c>
      <c r="AC143" s="13">
        <v>0.25345000000000001</v>
      </c>
      <c r="AD143" s="13">
        <v>0.25345000000000001</v>
      </c>
      <c r="AE143" s="13">
        <v>0.25345000000000001</v>
      </c>
      <c r="AF143" s="13">
        <v>0.25345000000000001</v>
      </c>
      <c r="AG143" s="13">
        <v>0.25345000000000001</v>
      </c>
      <c r="AH143" s="13">
        <v>0.25345000000000001</v>
      </c>
      <c r="AI143" s="13">
        <v>0.25345000000000001</v>
      </c>
      <c r="AJ143" s="13">
        <v>0.25345000000000001</v>
      </c>
      <c r="AK143" s="13">
        <v>0.25345000000000001</v>
      </c>
      <c r="AL143" s="13">
        <v>0.25345000000000001</v>
      </c>
      <c r="AM143" s="13">
        <v>0.25345000000000001</v>
      </c>
      <c r="AN143" s="13">
        <v>0.25345000000000001</v>
      </c>
      <c r="AO143" s="13">
        <v>0.25345000000000001</v>
      </c>
      <c r="AP143" s="13">
        <v>0.25345000000000001</v>
      </c>
      <c r="AQ143" s="13">
        <v>0.25345000000000001</v>
      </c>
      <c r="AR143" s="13">
        <v>0.25345000000000001</v>
      </c>
      <c r="AS143" s="13">
        <v>0.25345000000000001</v>
      </c>
      <c r="AT143" s="13">
        <v>0.25345000000000001</v>
      </c>
      <c r="AU143" s="13">
        <v>0.25345000000000001</v>
      </c>
      <c r="AV143" s="13">
        <v>0.25345000000000001</v>
      </c>
      <c r="AW143" s="13">
        <v>0.25345000000000001</v>
      </c>
      <c r="AX143" s="13">
        <v>0.25345000000000001</v>
      </c>
      <c r="AY143" s="13">
        <v>0.25345000000000001</v>
      </c>
      <c r="AZ143" s="13">
        <v>0.25345000000000001</v>
      </c>
      <c r="BA143" s="13">
        <v>0.25345000000000001</v>
      </c>
    </row>
    <row r="144" spans="1:53" x14ac:dyDescent="0.2">
      <c r="A144" s="5" t="s">
        <v>331</v>
      </c>
      <c r="B144" s="4">
        <v>12000</v>
      </c>
      <c r="C144" s="4">
        <v>12000</v>
      </c>
      <c r="D144" s="4">
        <v>12000</v>
      </c>
      <c r="E144" s="4">
        <v>12000</v>
      </c>
      <c r="F144" s="4">
        <v>12000</v>
      </c>
      <c r="G144" s="4">
        <v>12000</v>
      </c>
      <c r="H144" s="4">
        <v>12000</v>
      </c>
      <c r="I144" s="4">
        <v>12000</v>
      </c>
      <c r="J144" s="4">
        <v>12000</v>
      </c>
      <c r="K144" s="4">
        <v>12000</v>
      </c>
      <c r="L144" s="4">
        <v>12000</v>
      </c>
      <c r="M144" s="4">
        <v>12000</v>
      </c>
      <c r="N144" s="4">
        <v>12000</v>
      </c>
      <c r="O144" s="4">
        <v>12000</v>
      </c>
      <c r="P144" s="4">
        <v>12000</v>
      </c>
      <c r="Q144" s="4">
        <v>12000</v>
      </c>
      <c r="R144" s="4">
        <v>12000</v>
      </c>
      <c r="S144" s="4">
        <v>12000</v>
      </c>
      <c r="T144" s="4">
        <v>12000</v>
      </c>
      <c r="U144" s="4">
        <v>12000</v>
      </c>
      <c r="V144" s="4">
        <v>12000</v>
      </c>
      <c r="W144" s="4">
        <v>12000</v>
      </c>
      <c r="X144" s="4">
        <v>12000</v>
      </c>
      <c r="Y144" s="4">
        <v>12000</v>
      </c>
      <c r="Z144" s="4">
        <v>12000</v>
      </c>
      <c r="AA144" s="4">
        <v>12000</v>
      </c>
      <c r="AB144" s="4">
        <v>12000</v>
      </c>
      <c r="AC144" s="4">
        <v>12000</v>
      </c>
      <c r="AD144" s="4">
        <v>12000</v>
      </c>
      <c r="AE144" s="4">
        <v>12000</v>
      </c>
      <c r="AF144" s="4">
        <v>12000</v>
      </c>
      <c r="AG144" s="4">
        <v>12000</v>
      </c>
      <c r="AH144" s="4">
        <v>12000</v>
      </c>
      <c r="AI144" s="4">
        <v>12000</v>
      </c>
      <c r="AJ144" s="4">
        <v>12000</v>
      </c>
      <c r="AK144" s="4">
        <v>12000</v>
      </c>
      <c r="AL144" s="4">
        <v>12000</v>
      </c>
      <c r="AM144" s="4">
        <v>12000</v>
      </c>
      <c r="AN144" s="4">
        <v>12000</v>
      </c>
      <c r="AO144" s="4">
        <v>12000</v>
      </c>
      <c r="AP144" s="4">
        <v>12000</v>
      </c>
      <c r="AQ144" s="4">
        <v>12000</v>
      </c>
      <c r="AR144" s="4">
        <v>12000</v>
      </c>
      <c r="AS144" s="4">
        <v>12000</v>
      </c>
      <c r="AT144" s="4">
        <v>12000</v>
      </c>
      <c r="AU144" s="4">
        <v>12000</v>
      </c>
      <c r="AV144" s="4">
        <v>12000</v>
      </c>
      <c r="AW144" s="4">
        <v>12000</v>
      </c>
      <c r="AX144" s="4">
        <v>12000</v>
      </c>
      <c r="AY144" s="4">
        <v>12000</v>
      </c>
      <c r="AZ144" s="4">
        <v>12000</v>
      </c>
      <c r="BA144" s="4">
        <v>12000</v>
      </c>
    </row>
    <row r="145" spans="1:53" x14ac:dyDescent="0.2">
      <c r="A145" s="5" t="s">
        <v>332</v>
      </c>
    </row>
    <row r="146" spans="1:53" x14ac:dyDescent="0.2">
      <c r="A146" s="5" t="s">
        <v>333</v>
      </c>
      <c r="B146" s="4">
        <v>1377106513.4342501</v>
      </c>
      <c r="C146" s="4">
        <v>1363946033.5278001</v>
      </c>
      <c r="D146" s="4">
        <v>1332252656.4535999</v>
      </c>
      <c r="E146" s="4">
        <v>1343619778.2756901</v>
      </c>
      <c r="F146" s="4">
        <v>1360074569.3942499</v>
      </c>
      <c r="G146" s="4">
        <v>1357437137.96855</v>
      </c>
      <c r="H146" s="4">
        <v>1369337970.3515401</v>
      </c>
      <c r="I146" s="4">
        <v>1394431751.38153</v>
      </c>
      <c r="J146" s="4">
        <v>1392331788.06547</v>
      </c>
      <c r="K146" s="4">
        <v>1416127662.34918</v>
      </c>
      <c r="L146" s="4">
        <v>1427664064.02126</v>
      </c>
      <c r="M146" s="4">
        <v>1424058678.4168301</v>
      </c>
      <c r="N146" s="4">
        <v>1424058678.4168301</v>
      </c>
      <c r="O146" s="4">
        <v>1420837542.14342</v>
      </c>
      <c r="P146" s="4">
        <v>1389986496.29919</v>
      </c>
      <c r="Q146" s="4">
        <v>1366956790.03035</v>
      </c>
      <c r="R146" s="4">
        <v>1360080148.4416499</v>
      </c>
      <c r="S146" s="4">
        <v>1357484223.4688201</v>
      </c>
      <c r="T146" s="4">
        <v>1347749787.09691</v>
      </c>
      <c r="U146" s="4">
        <v>1355172135.8347399</v>
      </c>
      <c r="V146" s="4">
        <v>1379021308.76142</v>
      </c>
      <c r="W146" s="4">
        <v>1370041156.15236</v>
      </c>
      <c r="X146" s="4">
        <v>1360788081.8719699</v>
      </c>
      <c r="Y146" s="4">
        <v>1339908694.87011</v>
      </c>
      <c r="Z146" s="4">
        <v>1313639135.44029</v>
      </c>
      <c r="AA146" s="4">
        <v>1313639135.44029</v>
      </c>
      <c r="AB146" s="4">
        <v>1311546823.7302599</v>
      </c>
      <c r="AC146" s="4">
        <v>1308763662.45682</v>
      </c>
      <c r="AD146" s="4">
        <v>1303822098.2381401</v>
      </c>
      <c r="AE146" s="4">
        <v>1299683600.3993299</v>
      </c>
      <c r="AF146" s="4">
        <v>1296943298.2639501</v>
      </c>
      <c r="AG146" s="4">
        <v>1295276972.6809399</v>
      </c>
      <c r="AH146" s="4">
        <v>1294137855.99861</v>
      </c>
      <c r="AI146" s="4">
        <v>1295808393.3336201</v>
      </c>
      <c r="AJ146" s="4">
        <v>1296195162.3106599</v>
      </c>
      <c r="AK146" s="4">
        <v>1297431784.33252</v>
      </c>
      <c r="AL146" s="4">
        <v>1297346800.8448999</v>
      </c>
      <c r="AM146" s="4">
        <v>1294470129.91382</v>
      </c>
      <c r="AN146" s="4">
        <v>1294470129.91382</v>
      </c>
      <c r="AO146" s="4">
        <v>1292400026.8756599</v>
      </c>
      <c r="AP146" s="4">
        <v>1292036824.1263199</v>
      </c>
      <c r="AQ146" s="4">
        <v>1293122822.11147</v>
      </c>
      <c r="AR146" s="4">
        <v>1293728518.8594601</v>
      </c>
      <c r="AS146" s="4">
        <v>1291852500.4729099</v>
      </c>
      <c r="AT146" s="4">
        <v>1290517235.9470999</v>
      </c>
      <c r="AU146" s="4">
        <v>1288438008.80179</v>
      </c>
      <c r="AV146" s="4">
        <v>1287760092.17963</v>
      </c>
      <c r="AW146" s="4">
        <v>1286515342.8652501</v>
      </c>
      <c r="AX146" s="4">
        <v>1283704606.2516999</v>
      </c>
      <c r="AY146" s="4">
        <v>1274609287.0809801</v>
      </c>
      <c r="AZ146" s="4">
        <v>1272099507.5470901</v>
      </c>
      <c r="BA146" s="4">
        <v>1272099507.5470901</v>
      </c>
    </row>
    <row r="147" spans="1:53" x14ac:dyDescent="0.2">
      <c r="A147" s="5" t="s">
        <v>334</v>
      </c>
    </row>
    <row r="148" spans="1:53" x14ac:dyDescent="0.2">
      <c r="A148" s="5" t="s">
        <v>335</v>
      </c>
      <c r="B148" s="4">
        <v>20999850747.6483</v>
      </c>
      <c r="C148" s="4">
        <v>21051902580.1661</v>
      </c>
      <c r="D148" s="4">
        <v>21111796034.218498</v>
      </c>
      <c r="E148" s="4">
        <v>21164063270.3559</v>
      </c>
      <c r="F148" s="4">
        <v>21218096275.739101</v>
      </c>
      <c r="G148" s="4">
        <v>21279367791.077202</v>
      </c>
      <c r="H148" s="4">
        <v>21330006174.6073</v>
      </c>
      <c r="I148" s="4">
        <v>21380944421.448101</v>
      </c>
      <c r="J148" s="4">
        <v>21438466769.571098</v>
      </c>
      <c r="K148" s="4">
        <v>21488264611.924599</v>
      </c>
      <c r="L148" s="4">
        <v>21563875276.2145</v>
      </c>
      <c r="M148" s="4">
        <v>21651576459.630402</v>
      </c>
      <c r="N148" s="4">
        <v>21651576459.630402</v>
      </c>
      <c r="O148" s="4">
        <v>21787988710.814999</v>
      </c>
      <c r="P148" s="4">
        <v>21856585428.646999</v>
      </c>
      <c r="Q148" s="4">
        <v>21945804601.013699</v>
      </c>
      <c r="R148" s="4">
        <v>22037174651.6991</v>
      </c>
      <c r="S148" s="4">
        <v>22136586358.727001</v>
      </c>
      <c r="T148" s="4">
        <v>22242955882.927601</v>
      </c>
      <c r="U148" s="4">
        <v>22343578731.529701</v>
      </c>
      <c r="V148" s="4">
        <v>22449717081.147701</v>
      </c>
      <c r="W148" s="4">
        <v>22561547562.474602</v>
      </c>
      <c r="X148" s="4">
        <v>22676217428.774899</v>
      </c>
      <c r="Y148" s="4">
        <v>22824474540.408501</v>
      </c>
      <c r="Z148" s="4">
        <v>22974331822.5149</v>
      </c>
      <c r="AA148" s="4">
        <v>22974331822.5149</v>
      </c>
      <c r="AB148" s="4">
        <v>23104719595.8703</v>
      </c>
      <c r="AC148" s="4">
        <v>23239241951.3232</v>
      </c>
      <c r="AD148" s="4">
        <v>23382264149.907001</v>
      </c>
      <c r="AE148" s="4">
        <v>23518333171.013</v>
      </c>
      <c r="AF148" s="4">
        <v>23655786727.136101</v>
      </c>
      <c r="AG148" s="4">
        <v>23791806427.055199</v>
      </c>
      <c r="AH148" s="4">
        <v>23919378121.812401</v>
      </c>
      <c r="AI148" s="4">
        <v>24044056320.837399</v>
      </c>
      <c r="AJ148" s="4">
        <v>24164859758.4594</v>
      </c>
      <c r="AK148" s="4">
        <v>24284161280.644501</v>
      </c>
      <c r="AL148" s="4">
        <v>24428520665.535599</v>
      </c>
      <c r="AM148" s="4">
        <v>24563970326.157799</v>
      </c>
      <c r="AN148" s="4">
        <v>24563970326.157799</v>
      </c>
      <c r="AO148" s="4">
        <v>24675804135.811001</v>
      </c>
      <c r="AP148" s="4">
        <v>24793550352.2369</v>
      </c>
      <c r="AQ148" s="4">
        <v>24920877458.372398</v>
      </c>
      <c r="AR148" s="4">
        <v>25044938407.002701</v>
      </c>
      <c r="AS148" s="4">
        <v>25171653757.529099</v>
      </c>
      <c r="AT148" s="4">
        <v>25297292970.872601</v>
      </c>
      <c r="AU148" s="4">
        <v>25415320562.081699</v>
      </c>
      <c r="AV148" s="4">
        <v>25531047182.0858</v>
      </c>
      <c r="AW148" s="4">
        <v>25641905487.916302</v>
      </c>
      <c r="AX148" s="4">
        <v>25751833357.265999</v>
      </c>
      <c r="AY148" s="4">
        <v>25887879715.972301</v>
      </c>
      <c r="AZ148" s="4">
        <v>26013289370.584301</v>
      </c>
      <c r="BA148" s="4">
        <v>26013289370.584301</v>
      </c>
    </row>
    <row r="149" spans="1:53" s="8" customFormat="1" x14ac:dyDescent="0.2">
      <c r="A149" s="14" t="s">
        <v>336</v>
      </c>
      <c r="B149" s="8">
        <v>1.8837267828181299E-2</v>
      </c>
      <c r="C149" s="8">
        <v>1.8772922797513698E-2</v>
      </c>
      <c r="D149" s="8">
        <v>1.8696749355687999E-2</v>
      </c>
      <c r="E149" s="8">
        <v>1.8612047307262899E-2</v>
      </c>
      <c r="F149" s="8">
        <v>1.85224516371135E-2</v>
      </c>
      <c r="G149" s="8">
        <v>1.8399931516805201E-2</v>
      </c>
      <c r="H149" s="8">
        <v>1.8323320946689401E-2</v>
      </c>
      <c r="I149" s="8">
        <v>1.8322020351590598E-2</v>
      </c>
      <c r="J149" s="8">
        <v>1.8301414342278499E-2</v>
      </c>
      <c r="K149" s="8">
        <v>1.82870963282123E-2</v>
      </c>
      <c r="L149" s="8">
        <v>1.82524283337753E-2</v>
      </c>
      <c r="M149" s="8">
        <v>1.8202445401777598E-2</v>
      </c>
      <c r="N149" s="8">
        <v>1.8202445401777598E-2</v>
      </c>
      <c r="O149" s="8">
        <v>1.8165162738377701E-2</v>
      </c>
      <c r="P149" s="8">
        <v>1.8139549144099699E-2</v>
      </c>
      <c r="Q149" s="8">
        <v>1.8108807644179398E-2</v>
      </c>
      <c r="R149" s="8">
        <v>1.8091445603227601E-2</v>
      </c>
      <c r="S149" s="8">
        <v>1.8074387342718799E-2</v>
      </c>
      <c r="T149" s="8">
        <v>1.8118361427829299E-2</v>
      </c>
      <c r="U149" s="8">
        <v>1.8174925520857602E-2</v>
      </c>
      <c r="V149" s="8">
        <v>1.81749731437372E-2</v>
      </c>
      <c r="W149" s="8">
        <v>1.8197833688804899E-2</v>
      </c>
      <c r="X149" s="8">
        <v>1.8217890473651601E-2</v>
      </c>
      <c r="Y149" s="8">
        <v>1.8212395312552698E-2</v>
      </c>
      <c r="Z149" s="8">
        <v>1.8212746468291199E-2</v>
      </c>
      <c r="AA149" s="8">
        <v>1.8212746468291199E-2</v>
      </c>
      <c r="AB149" s="8">
        <v>1.82314823265129E-2</v>
      </c>
      <c r="AC149" s="8">
        <v>1.8257537558647299E-2</v>
      </c>
      <c r="AD149" s="8">
        <v>1.8273820663452098E-2</v>
      </c>
      <c r="AE149" s="8">
        <v>1.8288076282036499E-2</v>
      </c>
      <c r="AF149" s="8">
        <v>1.8295876512264098E-2</v>
      </c>
      <c r="AG149" s="8">
        <v>1.8298679456966699E-2</v>
      </c>
      <c r="AH149" s="8">
        <v>1.83060807245378E-2</v>
      </c>
      <c r="AI149" s="8">
        <v>1.8315134370010099E-2</v>
      </c>
      <c r="AJ149" s="8">
        <v>1.83275043186641E-2</v>
      </c>
      <c r="AK149" s="8">
        <v>1.8340451201467101E-2</v>
      </c>
      <c r="AL149" s="8">
        <v>1.83355768580881E-2</v>
      </c>
      <c r="AM149" s="8">
        <v>1.8339753893235101E-2</v>
      </c>
      <c r="AN149" s="8">
        <v>1.8339753893235101E-2</v>
      </c>
      <c r="AO149" s="8">
        <v>1.8350582515174199E-2</v>
      </c>
      <c r="AP149" s="8">
        <v>1.8367916532428499E-2</v>
      </c>
      <c r="AQ149" s="8">
        <v>1.8378660186292601E-2</v>
      </c>
      <c r="AR149" s="8">
        <v>1.83914717488785E-2</v>
      </c>
      <c r="AS149" s="8">
        <v>1.8401887759533001E-2</v>
      </c>
      <c r="AT149" s="8">
        <v>1.8449958184058E-2</v>
      </c>
      <c r="AU149" s="8">
        <v>1.8492158393690901E-2</v>
      </c>
      <c r="AV149" s="8">
        <v>1.8535171180434101E-2</v>
      </c>
      <c r="AW149" s="8">
        <v>1.8581906324985999E-2</v>
      </c>
      <c r="AX149" s="8">
        <v>1.8628572201843701E-2</v>
      </c>
      <c r="AY149" s="8">
        <v>1.8656822195073301E-2</v>
      </c>
      <c r="AZ149" s="8">
        <v>1.8691494123065599E-2</v>
      </c>
      <c r="BA149" s="8">
        <v>1.8691494123065599E-2</v>
      </c>
    </row>
    <row r="150" spans="1:53" x14ac:dyDescent="0.2">
      <c r="A150" s="5" t="s">
        <v>337</v>
      </c>
      <c r="B150" s="4">
        <v>395579812.88528597</v>
      </c>
      <c r="C150" s="4">
        <v>395205741.87823898</v>
      </c>
      <c r="D150" s="4">
        <v>394721958.90019298</v>
      </c>
      <c r="E150" s="4">
        <v>393906546.80176997</v>
      </c>
      <c r="F150" s="4">
        <v>393011162.09899801</v>
      </c>
      <c r="G150" s="4">
        <v>391538910.07673299</v>
      </c>
      <c r="H150" s="4">
        <v>390836548.93219799</v>
      </c>
      <c r="I150" s="4">
        <v>391742098.82600099</v>
      </c>
      <c r="J150" s="4">
        <v>392354263.21308899</v>
      </c>
      <c r="K150" s="4">
        <v>392957964.88438201</v>
      </c>
      <c r="L150" s="4">
        <v>393593088.07757401</v>
      </c>
      <c r="M150" s="4">
        <v>394111638.36883801</v>
      </c>
      <c r="N150" s="4">
        <v>394111638.36883801</v>
      </c>
      <c r="O150" s="4">
        <v>395782360.67389202</v>
      </c>
      <c r="P150" s="4">
        <v>396468605.50515699</v>
      </c>
      <c r="Q150" s="4">
        <v>397412354.11650699</v>
      </c>
      <c r="R150" s="4">
        <v>398684346.460042</v>
      </c>
      <c r="S150" s="4">
        <v>400105236.29317999</v>
      </c>
      <c r="T150" s="4">
        <v>403005913.91014397</v>
      </c>
      <c r="U150" s="4">
        <v>406092879.31497198</v>
      </c>
      <c r="V150" s="4">
        <v>408023005.03435802</v>
      </c>
      <c r="W150" s="4">
        <v>410571290.30397499</v>
      </c>
      <c r="X150" s="4">
        <v>413112845.474132</v>
      </c>
      <c r="Y150" s="4">
        <v>415688353.13121498</v>
      </c>
      <c r="Z150" s="4">
        <v>418425680.76186103</v>
      </c>
      <c r="AA150" s="4">
        <v>418425680.76186103</v>
      </c>
      <c r="AB150" s="4">
        <v>421233286.97114497</v>
      </c>
      <c r="AC150" s="4">
        <v>424291332.760777</v>
      </c>
      <c r="AD150" s="4">
        <v>427283301.78086901</v>
      </c>
      <c r="AE150" s="4">
        <v>430105071.05783701</v>
      </c>
      <c r="AF150" s="4">
        <v>432803352.76014102</v>
      </c>
      <c r="AG150" s="4">
        <v>435358639.510885</v>
      </c>
      <c r="AH150" s="4">
        <v>437870066.778642</v>
      </c>
      <c r="AI150" s="4">
        <v>440370122.31623101</v>
      </c>
      <c r="AJ150" s="4">
        <v>442881571.58307898</v>
      </c>
      <c r="AK150" s="4">
        <v>445382474.93621802</v>
      </c>
      <c r="AL150" s="4">
        <v>447911018.19232398</v>
      </c>
      <c r="AM150" s="4">
        <v>450497170.42246503</v>
      </c>
      <c r="AN150" s="4">
        <v>450497170.42246503</v>
      </c>
      <c r="AO150" s="4">
        <v>452815379.92247802</v>
      </c>
      <c r="AP150" s="4">
        <v>455405863.41245103</v>
      </c>
      <c r="AQ150" s="4">
        <v>458012338.35166699</v>
      </c>
      <c r="AR150" s="4">
        <v>460613277.16479403</v>
      </c>
      <c r="AS150" s="4">
        <v>463205947.16787797</v>
      </c>
      <c r="AT150" s="4">
        <v>466733997.48246402</v>
      </c>
      <c r="AU150" s="4">
        <v>469984133.46044701</v>
      </c>
      <c r="AV150" s="4">
        <v>473222329.93570298</v>
      </c>
      <c r="AW150" s="4">
        <v>476475485.77060801</v>
      </c>
      <c r="AX150" s="4">
        <v>479719887.02567703</v>
      </c>
      <c r="AY150" s="4">
        <v>482985568.86834198</v>
      </c>
      <c r="AZ150" s="4">
        <v>486227245.391882</v>
      </c>
      <c r="BA150" s="4">
        <v>486227245.391882</v>
      </c>
    </row>
    <row r="151" spans="1:53" x14ac:dyDescent="0.2">
      <c r="A151" s="5" t="s">
        <v>338</v>
      </c>
    </row>
    <row r="152" spans="1:53" x14ac:dyDescent="0.2">
      <c r="A152" s="5" t="s">
        <v>339</v>
      </c>
      <c r="B152" s="4">
        <v>-1710617.5902977199</v>
      </c>
      <c r="C152" s="4">
        <v>-1527204.2227767999</v>
      </c>
      <c r="D152" s="4">
        <v>-1335167.2774042301</v>
      </c>
      <c r="E152" s="4">
        <v>-1142163.98182625</v>
      </c>
      <c r="F152" s="4">
        <v>-1112447.7771087601</v>
      </c>
      <c r="G152" s="4">
        <v>-1077452.9291270999</v>
      </c>
      <c r="H152" s="4">
        <v>-1041885.33342291</v>
      </c>
      <c r="I152" s="4">
        <v>-1010609.05080926</v>
      </c>
      <c r="J152" s="4">
        <v>-1008230.32398617</v>
      </c>
      <c r="K152" s="4">
        <v>-832685.06714157201</v>
      </c>
      <c r="L152" s="4">
        <v>-638129.28134972497</v>
      </c>
      <c r="M152" s="4">
        <v>-189524.03989639701</v>
      </c>
      <c r="N152" s="4">
        <v>-189524.03989639701</v>
      </c>
      <c r="O152" s="4">
        <v>246266.642099405</v>
      </c>
      <c r="P152" s="4">
        <v>433937.85745767597</v>
      </c>
      <c r="Q152" s="4">
        <v>635856.09594930301</v>
      </c>
      <c r="R152" s="4">
        <v>851688.98040889599</v>
      </c>
      <c r="S152" s="4">
        <v>1087297.8890086999</v>
      </c>
      <c r="T152" s="4">
        <v>1341966.2467237699</v>
      </c>
      <c r="U152" s="4">
        <v>1615524.3230320499</v>
      </c>
      <c r="V152" s="4">
        <v>1906479.5143410999</v>
      </c>
      <c r="W152" s="4">
        <v>2217177.5293646902</v>
      </c>
      <c r="X152" s="4">
        <v>2354779.5450505302</v>
      </c>
      <c r="Y152" s="4">
        <v>2505143.52981974</v>
      </c>
      <c r="Z152" s="4">
        <v>2625112.47779543</v>
      </c>
      <c r="AA152" s="4">
        <v>2625112.47779543</v>
      </c>
      <c r="AB152" s="4">
        <v>2812653.0739239198</v>
      </c>
      <c r="AC152" s="4">
        <v>2998227.4093293501</v>
      </c>
      <c r="AD152" s="4">
        <v>3175061.6653563501</v>
      </c>
      <c r="AE152" s="4">
        <v>3342299.3577637998</v>
      </c>
      <c r="AF152" s="4">
        <v>3499222.4908159799</v>
      </c>
      <c r="AG152" s="4">
        <v>3645706.2708256701</v>
      </c>
      <c r="AH152" s="4">
        <v>3782707.40612697</v>
      </c>
      <c r="AI152" s="4">
        <v>3910432.5671832799</v>
      </c>
      <c r="AJ152" s="4">
        <v>4028954.33643959</v>
      </c>
      <c r="AK152" s="4">
        <v>4137260.5087510599</v>
      </c>
      <c r="AL152" s="4">
        <v>4233732.8884139499</v>
      </c>
      <c r="AM152" s="4">
        <v>4133572.6282955199</v>
      </c>
      <c r="AN152" s="4">
        <v>4133572.6282955199</v>
      </c>
      <c r="AO152" s="4">
        <v>4028632.20344094</v>
      </c>
      <c r="AP152" s="4">
        <v>3916772.0322732301</v>
      </c>
      <c r="AQ152" s="4">
        <v>3969472.07146281</v>
      </c>
      <c r="AR152" s="4">
        <v>4027900.0806628601</v>
      </c>
      <c r="AS152" s="4">
        <v>4092009.1322652502</v>
      </c>
      <c r="AT152" s="4">
        <v>4161861.8714620001</v>
      </c>
      <c r="AU152" s="4">
        <v>4237541.5045423498</v>
      </c>
      <c r="AV152" s="4">
        <v>4319100.5709071001</v>
      </c>
      <c r="AW152" s="4">
        <v>4406646.8964208299</v>
      </c>
      <c r="AX152" s="4">
        <v>4500216.2067833999</v>
      </c>
      <c r="AY152" s="4">
        <v>4599771.2794510899</v>
      </c>
      <c r="AZ152" s="4">
        <v>4705685.2246751701</v>
      </c>
      <c r="BA152" s="4">
        <v>4705685.2246751701</v>
      </c>
    </row>
    <row r="153" spans="1:53" x14ac:dyDescent="0.2">
      <c r="A153" s="5" t="s">
        <v>340</v>
      </c>
      <c r="B153" s="4">
        <v>923.743875230306</v>
      </c>
      <c r="C153" s="4">
        <v>923.45152809588001</v>
      </c>
      <c r="D153" s="4">
        <v>923.18975417571903</v>
      </c>
      <c r="E153" s="4">
        <v>922.85658274164905</v>
      </c>
      <c r="F153" s="4">
        <v>922.53400939658104</v>
      </c>
      <c r="G153" s="4">
        <v>922.25713586982101</v>
      </c>
      <c r="H153" s="4">
        <v>921.93044496274194</v>
      </c>
      <c r="I153" s="4">
        <v>921.57788948715597</v>
      </c>
      <c r="J153" s="4">
        <v>921.27491368967299</v>
      </c>
      <c r="K153" s="4">
        <v>920.95348109232498</v>
      </c>
      <c r="L153" s="4">
        <v>920.70719569043501</v>
      </c>
      <c r="M153" s="4">
        <v>920.81563924705097</v>
      </c>
      <c r="N153" s="4">
        <v>920.81563924705097</v>
      </c>
      <c r="O153" s="4">
        <v>923.31286491238995</v>
      </c>
      <c r="P153" s="4">
        <v>923.02545253130802</v>
      </c>
      <c r="Q153" s="4">
        <v>922.82865185100604</v>
      </c>
      <c r="R153" s="4">
        <v>922.64018641022903</v>
      </c>
      <c r="S153" s="4">
        <v>922.47797974085597</v>
      </c>
      <c r="T153" s="4">
        <v>922.36291724521595</v>
      </c>
      <c r="U153" s="4">
        <v>922.22543985757204</v>
      </c>
      <c r="V153" s="4">
        <v>922.09701333627299</v>
      </c>
      <c r="W153" s="4">
        <v>922.045359386722</v>
      </c>
      <c r="X153" s="4">
        <v>921.98014786013505</v>
      </c>
      <c r="Y153" s="4">
        <v>921.99241694420903</v>
      </c>
      <c r="Z153" s="4">
        <v>922.01939610550403</v>
      </c>
      <c r="AA153" s="4">
        <v>922.01939610550403</v>
      </c>
      <c r="AB153" s="4">
        <v>921.48626709918403</v>
      </c>
      <c r="AC153" s="4">
        <v>921.46582883605697</v>
      </c>
      <c r="AD153" s="4">
        <v>921.49142021280204</v>
      </c>
      <c r="AE153" s="4">
        <v>921.50036188977106</v>
      </c>
      <c r="AF153" s="4">
        <v>921.51964009660503</v>
      </c>
      <c r="AG153" s="4">
        <v>921.55415263630505</v>
      </c>
      <c r="AH153" s="4">
        <v>921.56083603720106</v>
      </c>
      <c r="AI153" s="4">
        <v>921.54360326146195</v>
      </c>
      <c r="AJ153" s="4">
        <v>921.55024577388804</v>
      </c>
      <c r="AK153" s="4">
        <v>921.53496525246499</v>
      </c>
      <c r="AL153" s="4">
        <v>921.57668316152206</v>
      </c>
      <c r="AM153" s="4">
        <v>921.61760752166595</v>
      </c>
      <c r="AN153" s="4">
        <v>921.61760752166595</v>
      </c>
      <c r="AO153" s="4">
        <v>921.002444723959</v>
      </c>
      <c r="AP153" s="4">
        <v>921.01698452900496</v>
      </c>
      <c r="AQ153" s="4">
        <v>921.06056580652501</v>
      </c>
      <c r="AR153" s="4">
        <v>921.09213592277797</v>
      </c>
      <c r="AS153" s="4">
        <v>921.12702522762902</v>
      </c>
      <c r="AT153" s="4">
        <v>921.16911412149898</v>
      </c>
      <c r="AU153" s="4">
        <v>921.18524085639797</v>
      </c>
      <c r="AV153" s="4">
        <v>921.17777270994395</v>
      </c>
      <c r="AW153" s="4">
        <v>921.19924603591903</v>
      </c>
      <c r="AX153" s="4">
        <v>921.20353606551396</v>
      </c>
      <c r="AY153" s="4">
        <v>921.24822864017699</v>
      </c>
      <c r="AZ153" s="4">
        <v>921.23323217513098</v>
      </c>
      <c r="BA153" s="4">
        <v>921.23323217513098</v>
      </c>
    </row>
    <row r="154" spans="1:53" x14ac:dyDescent="0.2">
      <c r="A154" s="5" t="s">
        <v>341</v>
      </c>
      <c r="B154" s="4">
        <v>-1580172.52189874</v>
      </c>
      <c r="C154" s="4">
        <v>-1410299.0732377199</v>
      </c>
      <c r="D154" s="4">
        <v>-1232612.7506102701</v>
      </c>
      <c r="E154" s="4">
        <v>-1054053.54919877</v>
      </c>
      <c r="F154" s="4">
        <v>-1026270.90806046</v>
      </c>
      <c r="G154" s="4">
        <v>-993688.65245131205</v>
      </c>
      <c r="H154" s="4">
        <v>-960545.80904273898</v>
      </c>
      <c r="I154" s="4">
        <v>-931354.95614142006</v>
      </c>
      <c r="J154" s="4">
        <v>-928857.30470967595</v>
      </c>
      <c r="K154" s="4">
        <v>-766864.21123762801</v>
      </c>
      <c r="L154" s="4">
        <v>-587530.22111945797</v>
      </c>
      <c r="M154" s="4">
        <v>-174516.69994988499</v>
      </c>
      <c r="N154" s="4">
        <v>-174516.69994988499</v>
      </c>
      <c r="O154" s="4">
        <v>227381.15884915501</v>
      </c>
      <c r="P154" s="4">
        <v>400535.68725033797</v>
      </c>
      <c r="Q154" s="4">
        <v>586786.22379613901</v>
      </c>
      <c r="R154" s="4">
        <v>785802.47964800196</v>
      </c>
      <c r="S154" s="4">
        <v>1003008.36002925</v>
      </c>
      <c r="T154" s="4">
        <v>1237779.9021727501</v>
      </c>
      <c r="U154" s="4">
        <v>1489877.6294088401</v>
      </c>
      <c r="V154" s="4">
        <v>1757959.0661607201</v>
      </c>
      <c r="W154" s="4">
        <v>2044338.25188723</v>
      </c>
      <c r="X154" s="4">
        <v>2171059.9931237102</v>
      </c>
      <c r="Y154" s="4">
        <v>2309723.3378506498</v>
      </c>
      <c r="Z154" s="4">
        <v>2420404.62148597</v>
      </c>
      <c r="AA154" s="4">
        <v>2420404.62148597</v>
      </c>
      <c r="AB154" s="4">
        <v>2591821.1817351999</v>
      </c>
      <c r="AC154" s="4">
        <v>2762764.1047766502</v>
      </c>
      <c r="AD154" s="4">
        <v>2925792.0832724501</v>
      </c>
      <c r="AE154" s="4">
        <v>3079930.0677232901</v>
      </c>
      <c r="AF154" s="4">
        <v>3224602.25035469</v>
      </c>
      <c r="AG154" s="4">
        <v>3359715.75317162</v>
      </c>
      <c r="AH154" s="4">
        <v>3485994.9996744799</v>
      </c>
      <c r="AI154" s="4">
        <v>3603634.1182730501</v>
      </c>
      <c r="AJ154" s="4">
        <v>3712883.8589576799</v>
      </c>
      <c r="AK154" s="4">
        <v>3812630.2191723101</v>
      </c>
      <c r="AL154" s="4">
        <v>3901709.5126963798</v>
      </c>
      <c r="AM154" s="4">
        <v>3809573.31620677</v>
      </c>
      <c r="AN154" s="4">
        <v>3809573.31620677</v>
      </c>
      <c r="AO154" s="4">
        <v>3710380.1082627699</v>
      </c>
      <c r="AP154" s="4">
        <v>3607413.5662518302</v>
      </c>
      <c r="AQ154" s="4">
        <v>3656124.19209474</v>
      </c>
      <c r="AR154" s="4">
        <v>3710067.0885812799</v>
      </c>
      <c r="AS154" s="4">
        <v>3769260.1992077902</v>
      </c>
      <c r="AT154" s="4">
        <v>3833778.6132306899</v>
      </c>
      <c r="AU154" s="4">
        <v>3903560.69150083</v>
      </c>
      <c r="AV154" s="4">
        <v>3978659.4440184501</v>
      </c>
      <c r="AW154" s="4">
        <v>4059399.7985293898</v>
      </c>
      <c r="AX154" s="4">
        <v>4145615.0827482101</v>
      </c>
      <c r="AY154" s="4">
        <v>4237531.1433442803</v>
      </c>
      <c r="AZ154" s="4">
        <v>4335033.6091262698</v>
      </c>
      <c r="BA154" s="4">
        <v>4335033.6091262698</v>
      </c>
    </row>
    <row r="155" spans="1:53" x14ac:dyDescent="0.2">
      <c r="A155" s="5" t="s">
        <v>342</v>
      </c>
      <c r="B155" s="4">
        <v>393999640.36338699</v>
      </c>
      <c r="C155" s="4">
        <v>393795442.80500102</v>
      </c>
      <c r="D155" s="4">
        <v>393489346.14958298</v>
      </c>
      <c r="E155" s="4">
        <v>392852493.25257099</v>
      </c>
      <c r="F155" s="4">
        <v>391984891.19093698</v>
      </c>
      <c r="G155" s="4">
        <v>390545221.424281</v>
      </c>
      <c r="H155" s="4">
        <v>389876003.123155</v>
      </c>
      <c r="I155" s="4">
        <v>390810743.86985999</v>
      </c>
      <c r="J155" s="4">
        <v>391425405.90837997</v>
      </c>
      <c r="K155" s="4">
        <v>392191100.67314398</v>
      </c>
      <c r="L155" s="4">
        <v>393005557.85645503</v>
      </c>
      <c r="M155" s="4">
        <v>393937121.66888797</v>
      </c>
      <c r="N155" s="4">
        <v>393937121.66888797</v>
      </c>
      <c r="O155" s="4">
        <v>396009741.83274102</v>
      </c>
      <c r="P155" s="4">
        <v>396869141.19240701</v>
      </c>
      <c r="Q155" s="4">
        <v>397999140.340303</v>
      </c>
      <c r="R155" s="4">
        <v>399470148.93968999</v>
      </c>
      <c r="S155" s="4">
        <v>401108244.65320897</v>
      </c>
      <c r="T155" s="4">
        <v>404243693.81231701</v>
      </c>
      <c r="U155" s="4">
        <v>407582756.944381</v>
      </c>
      <c r="V155" s="4">
        <v>409780964.100519</v>
      </c>
      <c r="W155" s="4">
        <v>412615628.55586201</v>
      </c>
      <c r="X155" s="4">
        <v>415283905.46725601</v>
      </c>
      <c r="Y155" s="4">
        <v>417998076.46906501</v>
      </c>
      <c r="Z155" s="4">
        <v>420846085.38334697</v>
      </c>
      <c r="AA155" s="4">
        <v>420846085.38334697</v>
      </c>
      <c r="AB155" s="4">
        <v>423825108.15288103</v>
      </c>
      <c r="AC155" s="4">
        <v>427054096.86555302</v>
      </c>
      <c r="AD155" s="4">
        <v>430209093.86414099</v>
      </c>
      <c r="AE155" s="4">
        <v>433185001.12555999</v>
      </c>
      <c r="AF155" s="4">
        <v>436027955.01049602</v>
      </c>
      <c r="AG155" s="4">
        <v>438718355.26405698</v>
      </c>
      <c r="AH155" s="4">
        <v>441356061.77831697</v>
      </c>
      <c r="AI155" s="4">
        <v>443973756.43450397</v>
      </c>
      <c r="AJ155" s="4">
        <v>446594455.44203597</v>
      </c>
      <c r="AK155" s="4">
        <v>449195105.15539098</v>
      </c>
      <c r="AL155" s="4">
        <v>451812727.70502001</v>
      </c>
      <c r="AM155" s="4">
        <v>454306743.73867202</v>
      </c>
      <c r="AN155" s="4">
        <v>454306743.73867202</v>
      </c>
      <c r="AO155" s="4">
        <v>456525760.03074098</v>
      </c>
      <c r="AP155" s="4">
        <v>459013276.97870302</v>
      </c>
      <c r="AQ155" s="4">
        <v>461668462.54376203</v>
      </c>
      <c r="AR155" s="4">
        <v>464323344.25337499</v>
      </c>
      <c r="AS155" s="4">
        <v>466975207.36708498</v>
      </c>
      <c r="AT155" s="4">
        <v>470567776.09569401</v>
      </c>
      <c r="AU155" s="4">
        <v>473887694.15194798</v>
      </c>
      <c r="AV155" s="4">
        <v>477200989.37972099</v>
      </c>
      <c r="AW155" s="4">
        <v>480534885.56913799</v>
      </c>
      <c r="AX155" s="4">
        <v>483865502.10842502</v>
      </c>
      <c r="AY155" s="4">
        <v>487223100.01168603</v>
      </c>
      <c r="AZ155" s="4">
        <v>490562279.00100899</v>
      </c>
      <c r="BA155" s="4">
        <v>490562279.00100899</v>
      </c>
    </row>
    <row r="156" spans="1:53" x14ac:dyDescent="0.2">
      <c r="A156" s="5" t="s">
        <v>343</v>
      </c>
    </row>
    <row r="157" spans="1:53" x14ac:dyDescent="0.2">
      <c r="A157" s="5" t="s">
        <v>344</v>
      </c>
      <c r="B157" s="4">
        <v>983106873.07086396</v>
      </c>
      <c r="C157" s="4">
        <v>970150590.72280097</v>
      </c>
      <c r="D157" s="4">
        <v>938763310.304021</v>
      </c>
      <c r="E157" s="4">
        <v>950767285.02312005</v>
      </c>
      <c r="F157" s="4">
        <v>968089678.20331895</v>
      </c>
      <c r="G157" s="4">
        <v>966891916.54427004</v>
      </c>
      <c r="H157" s="4">
        <v>979461967.228387</v>
      </c>
      <c r="I157" s="4">
        <v>1003621007.51167</v>
      </c>
      <c r="J157" s="4">
        <v>1000906382.1570899</v>
      </c>
      <c r="K157" s="4">
        <v>1023936561.6760401</v>
      </c>
      <c r="L157" s="4">
        <v>1034658506.1648099</v>
      </c>
      <c r="M157" s="4">
        <v>1030121556.7479399</v>
      </c>
      <c r="N157" s="4">
        <v>1030121556.7479399</v>
      </c>
      <c r="O157" s="4">
        <v>1024827800.31068</v>
      </c>
      <c r="P157" s="4">
        <v>993117355.10679102</v>
      </c>
      <c r="Q157" s="4">
        <v>968957649.69005203</v>
      </c>
      <c r="R157" s="4">
        <v>960609999.50196004</v>
      </c>
      <c r="S157" s="4">
        <v>956375978.815611</v>
      </c>
      <c r="T157" s="4">
        <v>943506093.28459597</v>
      </c>
      <c r="U157" s="4">
        <v>947589378.89036798</v>
      </c>
      <c r="V157" s="4">
        <v>969240344.66090703</v>
      </c>
      <c r="W157" s="4">
        <v>957425527.59649897</v>
      </c>
      <c r="X157" s="4">
        <v>945504176.40472102</v>
      </c>
      <c r="Y157" s="4">
        <v>921910618.401052</v>
      </c>
      <c r="Z157" s="4">
        <v>892793050.05694699</v>
      </c>
      <c r="AA157" s="4">
        <v>892793050.05694699</v>
      </c>
      <c r="AB157" s="4">
        <v>887721715.57738602</v>
      </c>
      <c r="AC157" s="4">
        <v>881709565.59127104</v>
      </c>
      <c r="AD157" s="4">
        <v>873613004.37400198</v>
      </c>
      <c r="AE157" s="4">
        <v>866498599.27376997</v>
      </c>
      <c r="AF157" s="4">
        <v>860915343.25345695</v>
      </c>
      <c r="AG157" s="4">
        <v>856558617.41689003</v>
      </c>
      <c r="AH157" s="4">
        <v>852781794.22030103</v>
      </c>
      <c r="AI157" s="4">
        <v>851834636.89912105</v>
      </c>
      <c r="AJ157" s="4">
        <v>849600706.86863005</v>
      </c>
      <c r="AK157" s="4">
        <v>848236679.17712903</v>
      </c>
      <c r="AL157" s="4">
        <v>845534073.13988197</v>
      </c>
      <c r="AM157" s="4">
        <v>840163386.17515099</v>
      </c>
      <c r="AN157" s="4">
        <v>840163386.17515099</v>
      </c>
      <c r="AO157" s="4">
        <v>835874266.84492505</v>
      </c>
      <c r="AP157" s="4">
        <v>833023547.14761901</v>
      </c>
      <c r="AQ157" s="4">
        <v>831454359.567711</v>
      </c>
      <c r="AR157" s="4">
        <v>829405174.60608399</v>
      </c>
      <c r="AS157" s="4">
        <v>824877293.10583198</v>
      </c>
      <c r="AT157" s="4">
        <v>819949459.85141098</v>
      </c>
      <c r="AU157" s="4">
        <v>814550314.64985096</v>
      </c>
      <c r="AV157" s="4">
        <v>810559102.799909</v>
      </c>
      <c r="AW157" s="4">
        <v>805980457.29611397</v>
      </c>
      <c r="AX157" s="4">
        <v>799839104.14327705</v>
      </c>
      <c r="AY157" s="4">
        <v>787386187.06929398</v>
      </c>
      <c r="AZ157" s="4">
        <v>781537228.54608297</v>
      </c>
      <c r="BA157" s="4">
        <v>781537228.54608297</v>
      </c>
    </row>
    <row r="158" spans="1:53" x14ac:dyDescent="0.2">
      <c r="A158" s="5" t="s">
        <v>345</v>
      </c>
    </row>
    <row r="159" spans="1:53" ht="10.8" thickBot="1" x14ac:dyDescent="0.25">
      <c r="A159" s="18" t="s">
        <v>346</v>
      </c>
    </row>
    <row r="160" spans="1:53" x14ac:dyDescent="0.2">
      <c r="A160" s="5" t="s">
        <v>347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</row>
    <row r="161" spans="1:53" x14ac:dyDescent="0.2">
      <c r="A161" s="5" t="s">
        <v>348</v>
      </c>
      <c r="B161" s="4">
        <v>382331663.47775501</v>
      </c>
      <c r="C161" s="4">
        <v>392898587.53938699</v>
      </c>
      <c r="D161" s="4">
        <v>394055998.449637</v>
      </c>
      <c r="E161" s="4">
        <v>385507002.581415</v>
      </c>
      <c r="F161" s="4">
        <v>378465593.20044202</v>
      </c>
      <c r="G161" s="4">
        <v>363105950.63250703</v>
      </c>
      <c r="H161" s="4">
        <v>359584840.90783799</v>
      </c>
      <c r="I161" s="4">
        <v>354271830.97509301</v>
      </c>
      <c r="J161" s="4">
        <v>338002116.55450499</v>
      </c>
      <c r="K161" s="4">
        <v>331511509.73741198</v>
      </c>
      <c r="L161" s="4">
        <v>326479201.11636198</v>
      </c>
      <c r="M161" s="4">
        <v>302750237.664949</v>
      </c>
      <c r="N161" s="4">
        <v>302750237.664949</v>
      </c>
      <c r="O161" s="4">
        <v>276969931.86668199</v>
      </c>
      <c r="P161" s="4">
        <v>255818778.32297501</v>
      </c>
      <c r="Q161" s="4">
        <v>229273487.20304799</v>
      </c>
      <c r="R161" s="4">
        <v>213488914.129049</v>
      </c>
      <c r="S161" s="4">
        <v>197245975.713146</v>
      </c>
      <c r="T161" s="4">
        <v>171155094.97378299</v>
      </c>
      <c r="U161" s="4">
        <v>152247025.376021</v>
      </c>
      <c r="V161" s="4">
        <v>129368694.58608299</v>
      </c>
      <c r="W161" s="4">
        <v>108821867.857899</v>
      </c>
      <c r="X161" s="4">
        <v>93253281.577680498</v>
      </c>
      <c r="Y161" s="4">
        <v>79462027.176448494</v>
      </c>
      <c r="Z161" s="4">
        <v>66857481.5025561</v>
      </c>
      <c r="AA161" s="4">
        <v>66857481.5025561</v>
      </c>
      <c r="AB161" s="4">
        <v>65447266.094235003</v>
      </c>
      <c r="AC161" s="4">
        <v>63504541.207742698</v>
      </c>
      <c r="AD161" s="4">
        <v>61941795.997660697</v>
      </c>
      <c r="AE161" s="4">
        <v>8671739.9883144908</v>
      </c>
      <c r="AF161" s="4">
        <v>7427245.0977485096</v>
      </c>
      <c r="AG161" s="4">
        <v>-44875489.978406802</v>
      </c>
      <c r="AH161" s="4">
        <v>-45653127.439190097</v>
      </c>
      <c r="AI161" s="4">
        <v>-46618518.393013902</v>
      </c>
      <c r="AJ161" s="4">
        <v>34888178.334921502</v>
      </c>
      <c r="AK161" s="4">
        <v>32876891.402250301</v>
      </c>
      <c r="AL161" s="4">
        <v>30241893.530909099</v>
      </c>
      <c r="AM161" s="4">
        <v>55132178.151748702</v>
      </c>
      <c r="AN161" s="4">
        <v>55132178.151748702</v>
      </c>
      <c r="AO161" s="4">
        <v>53331468.297735304</v>
      </c>
      <c r="AP161" s="4">
        <v>52258030.050276197</v>
      </c>
      <c r="AQ161" s="4">
        <v>55051198.087632902</v>
      </c>
      <c r="AR161" s="4">
        <v>53510260.363066897</v>
      </c>
      <c r="AS161" s="4">
        <v>53187259.655654497</v>
      </c>
      <c r="AT161" s="4">
        <v>52763491.725010298</v>
      </c>
      <c r="AU161" s="4">
        <v>52614575.947274297</v>
      </c>
      <c r="AV161" s="4">
        <v>52593001.573314004</v>
      </c>
      <c r="AW161" s="4">
        <v>-80027848.852907404</v>
      </c>
      <c r="AX161" s="4">
        <v>-80234506.318964094</v>
      </c>
      <c r="AY161" s="4">
        <v>-79328709.102274701</v>
      </c>
      <c r="AZ161" s="4">
        <v>-34693774.169433601</v>
      </c>
      <c r="BA161" s="4">
        <v>-34693774.169433601</v>
      </c>
    </row>
    <row r="162" spans="1:53" x14ac:dyDescent="0.2">
      <c r="A162" s="5" t="s">
        <v>349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</row>
    <row r="163" spans="1:53" x14ac:dyDescent="0.2">
      <c r="A163" s="5" t="s">
        <v>350</v>
      </c>
      <c r="B163" s="4">
        <v>-190768601.872004</v>
      </c>
      <c r="C163" s="4">
        <v>-203302312.85430801</v>
      </c>
      <c r="D163" s="4">
        <v>-209084201.54692501</v>
      </c>
      <c r="E163" s="4">
        <v>-199401540.28454301</v>
      </c>
      <c r="F163" s="4">
        <v>-190838923.89987701</v>
      </c>
      <c r="G163" s="4">
        <v>-178889748.39748099</v>
      </c>
      <c r="H163" s="4">
        <v>-172294927.689789</v>
      </c>
      <c r="I163" s="4">
        <v>-163435538.881569</v>
      </c>
      <c r="J163" s="4">
        <v>-144040528.96691099</v>
      </c>
      <c r="K163" s="4">
        <v>-135043410.634949</v>
      </c>
      <c r="L163" s="4">
        <v>-128359189.228468</v>
      </c>
      <c r="M163" s="4">
        <v>-113019845.10938901</v>
      </c>
      <c r="N163" s="4">
        <v>-113019845.10938901</v>
      </c>
      <c r="O163" s="4">
        <v>-90170739.617318794</v>
      </c>
      <c r="P163" s="4">
        <v>-72381761.502727598</v>
      </c>
      <c r="Q163" s="4">
        <v>-49674134.937275603</v>
      </c>
      <c r="R163" s="4">
        <v>-35574655.950769402</v>
      </c>
      <c r="S163" s="4">
        <v>-21763765.267122298</v>
      </c>
      <c r="T163" s="4">
        <v>-2100314.81337946</v>
      </c>
      <c r="U163" s="4">
        <v>13916044.9215398</v>
      </c>
      <c r="V163" s="4">
        <v>34027638.341216996</v>
      </c>
      <c r="W163" s="4">
        <v>48890515.292741001</v>
      </c>
      <c r="X163" s="4">
        <v>61494035.768945597</v>
      </c>
      <c r="Y163" s="4">
        <v>71914925.567536801</v>
      </c>
      <c r="Z163" s="4">
        <v>78308874.730029598</v>
      </c>
      <c r="AA163" s="4">
        <v>78308874.730029598</v>
      </c>
      <c r="AB163" s="4">
        <v>75746166.519488305</v>
      </c>
      <c r="AC163" s="4">
        <v>73685625.974639699</v>
      </c>
      <c r="AD163" s="4">
        <v>71021024.238304794</v>
      </c>
      <c r="AE163" s="4">
        <v>120238379.878521</v>
      </c>
      <c r="AF163" s="4">
        <v>117576317.76220299</v>
      </c>
      <c r="AG163" s="4">
        <v>166347638.130225</v>
      </c>
      <c r="AH163" s="4">
        <v>163545039.90785301</v>
      </c>
      <c r="AI163" s="4">
        <v>160975930.49876699</v>
      </c>
      <c r="AJ163" s="4">
        <v>75813984.898575395</v>
      </c>
      <c r="AK163" s="4">
        <v>74171895.480450302</v>
      </c>
      <c r="AL163" s="4">
        <v>72901736.774477303</v>
      </c>
      <c r="AM163" s="4">
        <v>44323635.389728099</v>
      </c>
      <c r="AN163" s="4">
        <v>44323635.389728099</v>
      </c>
      <c r="AO163" s="4">
        <v>42460661.132480502</v>
      </c>
      <c r="AP163" s="4">
        <v>40719361.621969901</v>
      </c>
      <c r="AQ163" s="4">
        <v>34988661.5639598</v>
      </c>
      <c r="AR163" s="4">
        <v>33438275.498767901</v>
      </c>
      <c r="AS163" s="4">
        <v>30809076.124287799</v>
      </c>
      <c r="AT163" s="4">
        <v>28242556.119482599</v>
      </c>
      <c r="AU163" s="4">
        <v>25379289.3382136</v>
      </c>
      <c r="AV163" s="4">
        <v>22450934.5510276</v>
      </c>
      <c r="AW163" s="4">
        <v>152382364.046983</v>
      </c>
      <c r="AX163" s="4">
        <v>149651077.828821</v>
      </c>
      <c r="AY163" s="4">
        <v>145525973.86096701</v>
      </c>
      <c r="AZ163" s="4">
        <v>98130376.498816907</v>
      </c>
      <c r="BA163" s="4">
        <v>98130376.498816907</v>
      </c>
    </row>
    <row r="164" spans="1:53" x14ac:dyDescent="0.2">
      <c r="A164" s="5" t="s">
        <v>351</v>
      </c>
      <c r="B164" s="4">
        <v>-448107.99468421802</v>
      </c>
      <c r="C164" s="4">
        <v>-454920.98936843598</v>
      </c>
      <c r="D164" s="4">
        <v>-461733.98405265401</v>
      </c>
      <c r="E164" s="4">
        <v>-468546.97873687203</v>
      </c>
      <c r="F164" s="4">
        <v>-475359.97342108999</v>
      </c>
      <c r="G164" s="4">
        <v>-482172.96810530801</v>
      </c>
      <c r="H164" s="4">
        <v>-488985.96278952598</v>
      </c>
      <c r="I164" s="4">
        <v>-495798.957473744</v>
      </c>
      <c r="J164" s="4">
        <v>-502611.95215796202</v>
      </c>
      <c r="K164" s="4">
        <v>-509424.94684217998</v>
      </c>
      <c r="L164" s="4">
        <v>-516237.941526398</v>
      </c>
      <c r="M164" s="4">
        <v>-523050.93621061603</v>
      </c>
      <c r="N164" s="4">
        <v>-523050.93621061603</v>
      </c>
      <c r="O164" s="4">
        <v>-563785.07806033897</v>
      </c>
      <c r="P164" s="4">
        <v>-604519.21991006297</v>
      </c>
      <c r="Q164" s="4">
        <v>-645253.36175978603</v>
      </c>
      <c r="R164" s="4">
        <v>-685987.50360950897</v>
      </c>
      <c r="S164" s="4">
        <v>-726721.64545923297</v>
      </c>
      <c r="T164" s="4">
        <v>-767455.78730895603</v>
      </c>
      <c r="U164" s="4">
        <v>-808189.92915868002</v>
      </c>
      <c r="V164" s="4">
        <v>-848924.07100840297</v>
      </c>
      <c r="W164" s="4">
        <v>-889658.21285812603</v>
      </c>
      <c r="X164" s="4">
        <v>-930392.35470785003</v>
      </c>
      <c r="Y164" s="4">
        <v>-971126.49655757297</v>
      </c>
      <c r="Z164" s="4">
        <v>-1011860.63840729</v>
      </c>
      <c r="AA164" s="4">
        <v>-1011860.63840729</v>
      </c>
      <c r="AB164" s="4">
        <v>-1049064.3242261901</v>
      </c>
      <c r="AC164" s="4">
        <v>-1086268.0100451</v>
      </c>
      <c r="AD164" s="4">
        <v>-1123471.6958639999</v>
      </c>
      <c r="AE164" s="4">
        <v>-1160675.3816829</v>
      </c>
      <c r="AF164" s="4">
        <v>-1197879.0675018099</v>
      </c>
      <c r="AG164" s="4">
        <v>-1235082.75332071</v>
      </c>
      <c r="AH164" s="4">
        <v>-1272286.4391396099</v>
      </c>
      <c r="AI164" s="4">
        <v>-1309490.12495851</v>
      </c>
      <c r="AJ164" s="4">
        <v>-1346693.8107774199</v>
      </c>
      <c r="AK164" s="4">
        <v>-1383897.4965963201</v>
      </c>
      <c r="AL164" s="4">
        <v>-1421101.18241522</v>
      </c>
      <c r="AM164" s="4">
        <v>-1458304.8682341201</v>
      </c>
      <c r="AN164" s="4">
        <v>-1458304.8682341201</v>
      </c>
      <c r="AO164" s="4">
        <v>-1544878.3693898199</v>
      </c>
      <c r="AP164" s="4">
        <v>-1631451.87054551</v>
      </c>
      <c r="AQ164" s="4">
        <v>-1718025.37170121</v>
      </c>
      <c r="AR164" s="4">
        <v>-1804598.8728569001</v>
      </c>
      <c r="AS164" s="4">
        <v>-1891172.3740125999</v>
      </c>
      <c r="AT164" s="4">
        <v>-1977745.8751683</v>
      </c>
      <c r="AU164" s="4">
        <v>-2064319.3763239901</v>
      </c>
      <c r="AV164" s="4">
        <v>-2150892.8774796901</v>
      </c>
      <c r="AW164" s="4">
        <v>-2237466.37863538</v>
      </c>
      <c r="AX164" s="4">
        <v>-2324039.87979108</v>
      </c>
      <c r="AY164" s="4">
        <v>-2410613.3809467698</v>
      </c>
      <c r="AZ164" s="4">
        <v>-2497186.8821024699</v>
      </c>
      <c r="BA164" s="4">
        <v>-2497186.8821024699</v>
      </c>
    </row>
    <row r="165" spans="1:53" x14ac:dyDescent="0.2">
      <c r="A165" s="5" t="s">
        <v>352</v>
      </c>
      <c r="B165" s="4">
        <v>191114953.61106601</v>
      </c>
      <c r="C165" s="4">
        <v>189141353.69571099</v>
      </c>
      <c r="D165" s="4">
        <v>184510062.918659</v>
      </c>
      <c r="E165" s="4">
        <v>185636915.31813499</v>
      </c>
      <c r="F165" s="4">
        <v>187151309.327144</v>
      </c>
      <c r="G165" s="4">
        <v>183734029.26692</v>
      </c>
      <c r="H165" s="4">
        <v>186800927.25525901</v>
      </c>
      <c r="I165" s="4">
        <v>190340493.13604999</v>
      </c>
      <c r="J165" s="4">
        <v>193458975.635436</v>
      </c>
      <c r="K165" s="4">
        <v>195958674.15562099</v>
      </c>
      <c r="L165" s="4">
        <v>197603773.94636801</v>
      </c>
      <c r="M165" s="4">
        <v>189207341.619349</v>
      </c>
      <c r="N165" s="4">
        <v>189207341.619349</v>
      </c>
      <c r="O165" s="4">
        <v>186235407.17130199</v>
      </c>
      <c r="P165" s="4">
        <v>182832497.600337</v>
      </c>
      <c r="Q165" s="4">
        <v>178954098.90401199</v>
      </c>
      <c r="R165" s="4">
        <v>177228270.67467001</v>
      </c>
      <c r="S165" s="4">
        <v>174755488.800565</v>
      </c>
      <c r="T165" s="4">
        <v>168287324.37309501</v>
      </c>
      <c r="U165" s="4">
        <v>165354880.368402</v>
      </c>
      <c r="V165" s="4">
        <v>162547408.85629201</v>
      </c>
      <c r="W165" s="4">
        <v>156822724.93778199</v>
      </c>
      <c r="X165" s="4">
        <v>153816924.991918</v>
      </c>
      <c r="Y165" s="4">
        <v>150405826.24742699</v>
      </c>
      <c r="Z165" s="4">
        <v>144154495.59417799</v>
      </c>
      <c r="AA165" s="4">
        <v>144154495.59417799</v>
      </c>
      <c r="AB165" s="4">
        <v>140144368.28949699</v>
      </c>
      <c r="AC165" s="4">
        <v>136103899.172337</v>
      </c>
      <c r="AD165" s="4">
        <v>131839348.54010101</v>
      </c>
      <c r="AE165" s="4">
        <v>127749444.485153</v>
      </c>
      <c r="AF165" s="4">
        <v>123805683.79245</v>
      </c>
      <c r="AG165" s="4">
        <v>120237065.398497</v>
      </c>
      <c r="AH165" s="4">
        <v>116619626.029524</v>
      </c>
      <c r="AI165" s="4">
        <v>113047921.980795</v>
      </c>
      <c r="AJ165" s="4">
        <v>109355469.422719</v>
      </c>
      <c r="AK165" s="4">
        <v>105664889.386104</v>
      </c>
      <c r="AL165" s="4">
        <v>101722529.122971</v>
      </c>
      <c r="AM165" s="4">
        <v>97997508.673242807</v>
      </c>
      <c r="AN165" s="4">
        <v>97997508.673242807</v>
      </c>
      <c r="AO165" s="4">
        <v>94247251.060826004</v>
      </c>
      <c r="AP165" s="4">
        <v>91345939.801700607</v>
      </c>
      <c r="AQ165" s="4">
        <v>88321834.279891506</v>
      </c>
      <c r="AR165" s="4">
        <v>85143936.988977894</v>
      </c>
      <c r="AS165" s="4">
        <v>82105163.4059297</v>
      </c>
      <c r="AT165" s="4">
        <v>79028301.969324693</v>
      </c>
      <c r="AU165" s="4">
        <v>75929545.909163907</v>
      </c>
      <c r="AV165" s="4">
        <v>72893043.246861994</v>
      </c>
      <c r="AW165" s="4">
        <v>70117048.815440699</v>
      </c>
      <c r="AX165" s="4">
        <v>67092531.630066097</v>
      </c>
      <c r="AY165" s="4">
        <v>63786651.377745703</v>
      </c>
      <c r="AZ165" s="4">
        <v>60939415.447280698</v>
      </c>
      <c r="BA165" s="4">
        <v>60939415.447280698</v>
      </c>
    </row>
    <row r="166" spans="1:53" x14ac:dyDescent="0.2">
      <c r="A166" s="5" t="s">
        <v>353</v>
      </c>
    </row>
    <row r="167" spans="1:53" x14ac:dyDescent="0.2">
      <c r="A167" s="16" t="s">
        <v>354</v>
      </c>
      <c r="B167" s="4">
        <v>-42304658.127083302</v>
      </c>
      <c r="C167" s="4">
        <v>-43479078.3791667</v>
      </c>
      <c r="D167" s="4">
        <v>-44653498.631250001</v>
      </c>
      <c r="E167" s="4">
        <v>-45827918.883333303</v>
      </c>
      <c r="F167" s="4">
        <v>-47002339.135416597</v>
      </c>
      <c r="G167" s="4">
        <v>-48176759.387500003</v>
      </c>
      <c r="H167" s="4">
        <v>-49351179.639583297</v>
      </c>
      <c r="I167" s="4">
        <v>-50525599.891666599</v>
      </c>
      <c r="J167" s="4">
        <v>-51700020.143749997</v>
      </c>
      <c r="K167" s="4">
        <v>-52874440.395833299</v>
      </c>
      <c r="L167" s="4">
        <v>-54048860.6479166</v>
      </c>
      <c r="M167" s="4">
        <v>-55223280.899999902</v>
      </c>
      <c r="N167" s="4">
        <v>-55223280.899999902</v>
      </c>
      <c r="O167" s="4">
        <v>-56001579.524999902</v>
      </c>
      <c r="P167" s="4">
        <v>-56779878.149999999</v>
      </c>
      <c r="Q167" s="4">
        <v>-57558176.774999999</v>
      </c>
      <c r="R167" s="4">
        <v>-58336475.399999999</v>
      </c>
      <c r="S167" s="4">
        <v>-59114774.024999999</v>
      </c>
      <c r="T167" s="4">
        <v>-59893072.649999999</v>
      </c>
      <c r="U167" s="4">
        <v>-60671371.274999999</v>
      </c>
      <c r="V167" s="4">
        <v>-61449669.899999999</v>
      </c>
      <c r="W167" s="4">
        <v>-62227968.524999999</v>
      </c>
      <c r="X167" s="4">
        <v>-63006267.149999999</v>
      </c>
      <c r="Y167" s="4">
        <v>-63784565.774999999</v>
      </c>
      <c r="Z167" s="4">
        <v>-64562864.399999999</v>
      </c>
      <c r="AA167" s="4">
        <v>-64562864.399999999</v>
      </c>
      <c r="AB167" s="4">
        <v>-67177149.525000006</v>
      </c>
      <c r="AC167" s="4">
        <v>-69791434.650000006</v>
      </c>
      <c r="AD167" s="4">
        <v>-72405719.775000006</v>
      </c>
      <c r="AE167" s="4">
        <v>-75020004.900000006</v>
      </c>
      <c r="AF167" s="4">
        <v>-77634290.024999902</v>
      </c>
      <c r="AG167" s="4">
        <v>-80248575.149999902</v>
      </c>
      <c r="AH167" s="4">
        <v>-82862860.274999902</v>
      </c>
      <c r="AI167" s="4">
        <v>-85477145.399999902</v>
      </c>
      <c r="AJ167" s="4">
        <v>-88091430.524999902</v>
      </c>
      <c r="AK167" s="4">
        <v>-90705715.649999902</v>
      </c>
      <c r="AL167" s="4">
        <v>-93320000.774999902</v>
      </c>
      <c r="AM167" s="4">
        <v>-95934285.899999902</v>
      </c>
      <c r="AN167" s="4">
        <v>-95934285.899999902</v>
      </c>
      <c r="AO167" s="4">
        <v>-97690446.899999902</v>
      </c>
      <c r="AP167" s="4">
        <v>-99446607.899999902</v>
      </c>
      <c r="AQ167" s="4">
        <v>-101202768.89999899</v>
      </c>
      <c r="AR167" s="4">
        <v>-102958929.90000001</v>
      </c>
      <c r="AS167" s="4">
        <v>-104715090.90000001</v>
      </c>
      <c r="AT167" s="4">
        <v>-106471251.90000001</v>
      </c>
      <c r="AU167" s="4">
        <v>-108227412.90000001</v>
      </c>
      <c r="AV167" s="4">
        <v>-109983573.90000001</v>
      </c>
      <c r="AW167" s="4">
        <v>-111739734.90000001</v>
      </c>
      <c r="AX167" s="4">
        <v>-113495895.90000001</v>
      </c>
      <c r="AY167" s="4">
        <v>-115252056.90000001</v>
      </c>
      <c r="AZ167" s="4">
        <v>-117008217.90000001</v>
      </c>
      <c r="BA167" s="4">
        <v>-117008217.90000001</v>
      </c>
    </row>
    <row r="168" spans="1:53" x14ac:dyDescent="0.2">
      <c r="A168" s="17" t="s">
        <v>355</v>
      </c>
      <c r="B168" s="4">
        <v>-20706472.166666601</v>
      </c>
      <c r="C168" s="4">
        <v>-20742961.333333299</v>
      </c>
      <c r="D168" s="4">
        <v>-20779450.5</v>
      </c>
      <c r="E168" s="4">
        <v>-20815939.666666601</v>
      </c>
      <c r="F168" s="4">
        <v>-20852428.833333299</v>
      </c>
      <c r="G168" s="4">
        <v>-20888918</v>
      </c>
      <c r="H168" s="4">
        <v>-20925407.166666601</v>
      </c>
      <c r="I168" s="4">
        <v>-20961896.333333299</v>
      </c>
      <c r="J168" s="4">
        <v>-20998385.5</v>
      </c>
      <c r="K168" s="4">
        <v>-21034874.666666601</v>
      </c>
      <c r="L168" s="4">
        <v>-21071363.833333299</v>
      </c>
      <c r="M168" s="4">
        <v>-21107853</v>
      </c>
      <c r="N168" s="4">
        <v>-21107853</v>
      </c>
      <c r="O168" s="4">
        <v>-21141473.25</v>
      </c>
      <c r="P168" s="4">
        <v>-21175093.5</v>
      </c>
      <c r="Q168" s="4">
        <v>-21208713.75</v>
      </c>
      <c r="R168" s="4">
        <v>-21242334</v>
      </c>
      <c r="S168" s="4">
        <v>-21275954.25</v>
      </c>
      <c r="T168" s="4">
        <v>-21309574.5</v>
      </c>
      <c r="U168" s="4">
        <v>-21343194.75</v>
      </c>
      <c r="V168" s="4">
        <v>-21376815</v>
      </c>
      <c r="W168" s="4">
        <v>-21410435.25</v>
      </c>
      <c r="X168" s="4">
        <v>-21444055.5</v>
      </c>
      <c r="Y168" s="4">
        <v>-21477675.75</v>
      </c>
      <c r="Z168" s="4">
        <v>-21511296</v>
      </c>
      <c r="AA168" s="4">
        <v>-21511296</v>
      </c>
      <c r="AB168" s="4">
        <v>-21593141.916666601</v>
      </c>
      <c r="AC168" s="4">
        <v>-21674987.833333299</v>
      </c>
      <c r="AD168" s="4">
        <v>-21756833.749999899</v>
      </c>
      <c r="AE168" s="4">
        <v>-21838679.666666601</v>
      </c>
      <c r="AF168" s="4">
        <v>-21920525.583333299</v>
      </c>
      <c r="AG168" s="4">
        <v>-22002371.499999899</v>
      </c>
      <c r="AH168" s="4">
        <v>-22084217.416666601</v>
      </c>
      <c r="AI168" s="4">
        <v>-22166063.333333299</v>
      </c>
      <c r="AJ168" s="4">
        <v>-22247909.249999899</v>
      </c>
      <c r="AK168" s="4">
        <v>-22329755.166666601</v>
      </c>
      <c r="AL168" s="4">
        <v>-22411601.083333299</v>
      </c>
      <c r="AM168" s="4">
        <v>-22493446.999999899</v>
      </c>
      <c r="AN168" s="4">
        <v>-22493446.999999899</v>
      </c>
      <c r="AO168" s="4">
        <v>-22524979.999999899</v>
      </c>
      <c r="AP168" s="4">
        <v>-22556513</v>
      </c>
      <c r="AQ168" s="4">
        <v>-22588046</v>
      </c>
      <c r="AR168" s="4">
        <v>-22619579</v>
      </c>
      <c r="AS168" s="4">
        <v>-22651112</v>
      </c>
      <c r="AT168" s="4">
        <v>-22682645</v>
      </c>
      <c r="AU168" s="4">
        <v>-22714178</v>
      </c>
      <c r="AV168" s="4">
        <v>-22745711</v>
      </c>
      <c r="AW168" s="4">
        <v>-22777244</v>
      </c>
      <c r="AX168" s="4">
        <v>-22808777</v>
      </c>
      <c r="AY168" s="4">
        <v>-22840310</v>
      </c>
      <c r="AZ168" s="4">
        <v>-22871843</v>
      </c>
      <c r="BA168" s="4">
        <v>-22871843</v>
      </c>
    </row>
    <row r="169" spans="1:53" x14ac:dyDescent="0.2">
      <c r="A169" s="5" t="s">
        <v>356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</row>
    <row r="170" spans="1:53" s="13" customFormat="1" x14ac:dyDescent="0.2">
      <c r="A170" s="12" t="s">
        <v>357</v>
      </c>
      <c r="B170" s="13">
        <v>0.25894864421434099</v>
      </c>
      <c r="C170" s="13">
        <v>0.26162774812977702</v>
      </c>
      <c r="D170" s="13">
        <v>0.26673895675883103</v>
      </c>
      <c r="E170" s="13">
        <v>0.26583720835611802</v>
      </c>
      <c r="F170" s="13">
        <v>0.26390265594346901</v>
      </c>
      <c r="G170" s="13">
        <v>0.26195469761270701</v>
      </c>
      <c r="H170" s="13">
        <v>0.26296733170063002</v>
      </c>
      <c r="I170" s="13">
        <v>0.26137733901058602</v>
      </c>
      <c r="J170" s="13">
        <v>0.26641851624190199</v>
      </c>
      <c r="K170" s="13">
        <v>0.26405680223235001</v>
      </c>
      <c r="L170" s="13">
        <v>0.26408736287489598</v>
      </c>
      <c r="M170" s="13">
        <v>0.25828168016938202</v>
      </c>
      <c r="N170" s="13">
        <v>0.25828168016938202</v>
      </c>
      <c r="O170" s="13">
        <v>0.25754789726073701</v>
      </c>
      <c r="P170" s="13">
        <v>0.26320352486654403</v>
      </c>
      <c r="Q170" s="13">
        <v>0.26664348320426401</v>
      </c>
      <c r="R170" s="13">
        <v>0.26805162106555203</v>
      </c>
      <c r="S170" s="13">
        <v>0.267544296792042</v>
      </c>
      <c r="T170" s="13">
        <v>0.26524198316429598</v>
      </c>
      <c r="U170" s="13">
        <v>0.261904198011567</v>
      </c>
      <c r="V170" s="13">
        <v>0.25403690548337898</v>
      </c>
      <c r="W170" s="13">
        <v>0.25208309155023501</v>
      </c>
      <c r="X170" s="13">
        <v>0.252984223619376</v>
      </c>
      <c r="Y170" s="13">
        <v>0.25668344581973501</v>
      </c>
      <c r="Z170" s="13">
        <v>0.25900797124018299</v>
      </c>
      <c r="AA170" s="13">
        <v>0.25900797124018299</v>
      </c>
      <c r="AB170" s="13">
        <v>0.25904933947213199</v>
      </c>
      <c r="AC170" s="13">
        <v>0.25933323011232001</v>
      </c>
      <c r="AD170" s="13">
        <v>0.25998396615411501</v>
      </c>
      <c r="AE170" s="13">
        <v>0.26055299411069299</v>
      </c>
      <c r="AF170" s="13">
        <v>0.26083677126680499</v>
      </c>
      <c r="AG170" s="13">
        <v>0.26118830661758502</v>
      </c>
      <c r="AH170" s="13">
        <v>0.26130833428974798</v>
      </c>
      <c r="AI170" s="13">
        <v>0.26061469118844599</v>
      </c>
      <c r="AJ170" s="13">
        <v>0.26017104414047398</v>
      </c>
      <c r="AK170" s="13">
        <v>0.25946090649235998</v>
      </c>
      <c r="AL170" s="13">
        <v>0.25886033350605098</v>
      </c>
      <c r="AM170" s="13">
        <v>0.25933473182328598</v>
      </c>
      <c r="AN170" s="13">
        <v>0.25933473182328598</v>
      </c>
      <c r="AO170" s="13">
        <v>0.25842111056433598</v>
      </c>
      <c r="AP170" s="13">
        <v>0.25807255186046901</v>
      </c>
      <c r="AQ170" s="13">
        <v>0.25717668335128702</v>
      </c>
      <c r="AR170" s="13">
        <v>0.25624031687862497</v>
      </c>
      <c r="AS170" s="13">
        <v>0.25623512787474001</v>
      </c>
      <c r="AT170" s="13">
        <v>0.25630841293874002</v>
      </c>
      <c r="AU170" s="13">
        <v>0.25650405190169501</v>
      </c>
      <c r="AV170" s="13">
        <v>0.25633321531598602</v>
      </c>
      <c r="AW170" s="13">
        <v>0.256670608103928</v>
      </c>
      <c r="AX170" s="13">
        <v>0.25720328419077298</v>
      </c>
      <c r="AY170" s="13">
        <v>0.25945290254464898</v>
      </c>
      <c r="AZ170" s="13">
        <v>0.260149684241682</v>
      </c>
      <c r="BA170" s="13">
        <v>0.260149684241682</v>
      </c>
    </row>
    <row r="171" spans="1:53" x14ac:dyDescent="0.2">
      <c r="A171" s="5" t="s">
        <v>358</v>
      </c>
      <c r="B171" s="4">
        <v>-190768601.872004</v>
      </c>
      <c r="C171" s="4">
        <v>-203302312.85430801</v>
      </c>
      <c r="D171" s="4">
        <v>-209084201.54692501</v>
      </c>
      <c r="E171" s="4">
        <v>-199401540.28454301</v>
      </c>
      <c r="F171" s="4">
        <v>-190838923.89987701</v>
      </c>
      <c r="G171" s="4">
        <v>-178889748.39748099</v>
      </c>
      <c r="H171" s="4">
        <v>-172294927.689789</v>
      </c>
      <c r="I171" s="4">
        <v>-163435538.881569</v>
      </c>
      <c r="J171" s="4">
        <v>-144040528.96691099</v>
      </c>
      <c r="K171" s="4">
        <v>-135043410.634949</v>
      </c>
      <c r="L171" s="4">
        <v>-128359189.228468</v>
      </c>
      <c r="M171" s="4">
        <v>-113019845.10938901</v>
      </c>
      <c r="N171" s="4">
        <v>-113019845.10938901</v>
      </c>
      <c r="O171" s="4">
        <v>-90170739.617318794</v>
      </c>
      <c r="P171" s="4">
        <v>-72381761.502727598</v>
      </c>
      <c r="Q171" s="4">
        <v>-49674134.937275603</v>
      </c>
      <c r="R171" s="4">
        <v>-35574655.950769402</v>
      </c>
      <c r="S171" s="4">
        <v>-21763765.267122298</v>
      </c>
      <c r="T171" s="4">
        <v>-2100314.81337946</v>
      </c>
      <c r="U171" s="4">
        <v>13916044.9215398</v>
      </c>
      <c r="V171" s="4">
        <v>34027638.341216996</v>
      </c>
      <c r="W171" s="4">
        <v>48890515.292741001</v>
      </c>
      <c r="X171" s="4">
        <v>61494035.768945597</v>
      </c>
      <c r="Y171" s="4">
        <v>71914925.567536801</v>
      </c>
      <c r="Z171" s="4">
        <v>78308874.730029598</v>
      </c>
      <c r="AA171" s="4">
        <v>78308874.730029598</v>
      </c>
      <c r="AB171" s="4">
        <v>75746166.519488305</v>
      </c>
      <c r="AC171" s="4">
        <v>73685625.974639699</v>
      </c>
      <c r="AD171" s="4">
        <v>71021024.238304794</v>
      </c>
      <c r="AE171" s="4">
        <v>120238379.878521</v>
      </c>
      <c r="AF171" s="4">
        <v>117576317.76220299</v>
      </c>
      <c r="AG171" s="4">
        <v>166347638.130225</v>
      </c>
      <c r="AH171" s="4">
        <v>163545039.90785301</v>
      </c>
      <c r="AI171" s="4">
        <v>160975930.49876699</v>
      </c>
      <c r="AJ171" s="4">
        <v>75813984.898575395</v>
      </c>
      <c r="AK171" s="4">
        <v>74171895.480450302</v>
      </c>
      <c r="AL171" s="4">
        <v>72901736.774477303</v>
      </c>
      <c r="AM171" s="4">
        <v>44323635.389728099</v>
      </c>
      <c r="AN171" s="4">
        <v>44323635.389728099</v>
      </c>
      <c r="AO171" s="4">
        <v>42460661.132480502</v>
      </c>
      <c r="AP171" s="4">
        <v>40719361.621969901</v>
      </c>
      <c r="AQ171" s="4">
        <v>34988661.5639598</v>
      </c>
      <c r="AR171" s="4">
        <v>33438275.498767901</v>
      </c>
      <c r="AS171" s="4">
        <v>30809076.124287799</v>
      </c>
      <c r="AT171" s="4">
        <v>28242556.119482599</v>
      </c>
      <c r="AU171" s="4">
        <v>25379289.3382136</v>
      </c>
      <c r="AV171" s="4">
        <v>22450934.5510276</v>
      </c>
      <c r="AW171" s="4">
        <v>152382364.046983</v>
      </c>
      <c r="AX171" s="4">
        <v>149651077.828821</v>
      </c>
      <c r="AY171" s="4">
        <v>145525973.86096701</v>
      </c>
      <c r="AZ171" s="4">
        <v>98130376.498816907</v>
      </c>
      <c r="BA171" s="4">
        <v>98130376.498816907</v>
      </c>
    </row>
    <row r="172" spans="1:53" x14ac:dyDescent="0.2">
      <c r="A172" s="5" t="s">
        <v>359</v>
      </c>
      <c r="B172" s="4">
        <v>191114953.61106601</v>
      </c>
      <c r="C172" s="4">
        <v>189141353.69571099</v>
      </c>
      <c r="D172" s="4">
        <v>184510062.918659</v>
      </c>
      <c r="E172" s="4">
        <v>185636915.31813499</v>
      </c>
      <c r="F172" s="4">
        <v>187151309.327144</v>
      </c>
      <c r="G172" s="4">
        <v>183734029.26692</v>
      </c>
      <c r="H172" s="4">
        <v>186800927.25525901</v>
      </c>
      <c r="I172" s="4">
        <v>190340493.13604999</v>
      </c>
      <c r="J172" s="4">
        <v>193458975.635436</v>
      </c>
      <c r="K172" s="4">
        <v>195958674.15562099</v>
      </c>
      <c r="L172" s="4">
        <v>197603773.94636801</v>
      </c>
      <c r="M172" s="4">
        <v>189207341.619349</v>
      </c>
      <c r="N172" s="4">
        <v>189207341.619349</v>
      </c>
      <c r="O172" s="4">
        <v>186235407.17130199</v>
      </c>
      <c r="P172" s="4">
        <v>182832497.600337</v>
      </c>
      <c r="Q172" s="4">
        <v>178954098.90401199</v>
      </c>
      <c r="R172" s="4">
        <v>177228270.67467001</v>
      </c>
      <c r="S172" s="4">
        <v>174755488.800565</v>
      </c>
      <c r="T172" s="4">
        <v>168287324.37309501</v>
      </c>
      <c r="U172" s="4">
        <v>165354880.368402</v>
      </c>
      <c r="V172" s="4">
        <v>162547408.85629201</v>
      </c>
      <c r="W172" s="4">
        <v>156822724.93778199</v>
      </c>
      <c r="X172" s="4">
        <v>153816924.991918</v>
      </c>
      <c r="Y172" s="4">
        <v>150405826.24742699</v>
      </c>
      <c r="Z172" s="4">
        <v>144154495.59417799</v>
      </c>
      <c r="AA172" s="4">
        <v>144154495.59417799</v>
      </c>
      <c r="AB172" s="4">
        <v>140144368.28949699</v>
      </c>
      <c r="AC172" s="4">
        <v>136103899.172337</v>
      </c>
      <c r="AD172" s="4">
        <v>131839348.54010101</v>
      </c>
      <c r="AE172" s="4">
        <v>127749444.485153</v>
      </c>
      <c r="AF172" s="4">
        <v>123805683.79245</v>
      </c>
      <c r="AG172" s="4">
        <v>120237065.398497</v>
      </c>
      <c r="AH172" s="4">
        <v>116619626.029524</v>
      </c>
      <c r="AI172" s="4">
        <v>113047921.980795</v>
      </c>
      <c r="AJ172" s="4">
        <v>109355469.422719</v>
      </c>
      <c r="AK172" s="4">
        <v>105664889.386104</v>
      </c>
      <c r="AL172" s="4">
        <v>101722529.122971</v>
      </c>
      <c r="AM172" s="4">
        <v>97997508.673242807</v>
      </c>
      <c r="AN172" s="4">
        <v>97997508.673242807</v>
      </c>
      <c r="AO172" s="4">
        <v>94247251.060826004</v>
      </c>
      <c r="AP172" s="4">
        <v>91345939.801700607</v>
      </c>
      <c r="AQ172" s="4">
        <v>88321834.279891506</v>
      </c>
      <c r="AR172" s="4">
        <v>85143936.988977894</v>
      </c>
      <c r="AS172" s="4">
        <v>82105163.4059297</v>
      </c>
      <c r="AT172" s="4">
        <v>79028301.969324693</v>
      </c>
      <c r="AU172" s="4">
        <v>75929545.909163907</v>
      </c>
      <c r="AV172" s="4">
        <v>72893043.246861994</v>
      </c>
      <c r="AW172" s="4">
        <v>70117048.815440699</v>
      </c>
      <c r="AX172" s="4">
        <v>67092531.630066097</v>
      </c>
      <c r="AY172" s="4">
        <v>63786651.377745703</v>
      </c>
      <c r="AZ172" s="4">
        <v>60939415.447280698</v>
      </c>
      <c r="BA172" s="4">
        <v>60939415.447280698</v>
      </c>
    </row>
    <row r="173" spans="1:53" x14ac:dyDescent="0.2">
      <c r="A173" s="5" t="s">
        <v>360</v>
      </c>
    </row>
    <row r="174" spans="1:53" x14ac:dyDescent="0.2">
      <c r="A174" s="5" t="s">
        <v>361</v>
      </c>
    </row>
    <row r="175" spans="1:53" x14ac:dyDescent="0.2">
      <c r="A175" s="5" t="s">
        <v>362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</row>
    <row r="176" spans="1:53" x14ac:dyDescent="0.2">
      <c r="A176" s="5" t="s">
        <v>363</v>
      </c>
    </row>
    <row r="177" spans="1:53" x14ac:dyDescent="0.2">
      <c r="A177" s="5" t="s">
        <v>364</v>
      </c>
      <c r="B177" s="4">
        <v>-448107.99468421802</v>
      </c>
      <c r="C177" s="4">
        <v>-454920.98936843598</v>
      </c>
      <c r="D177" s="4">
        <v>-461733.98405265401</v>
      </c>
      <c r="E177" s="4">
        <v>-468546.97873687203</v>
      </c>
      <c r="F177" s="4">
        <v>-475359.97342108999</v>
      </c>
      <c r="G177" s="4">
        <v>-482172.96810530801</v>
      </c>
      <c r="H177" s="4">
        <v>-488985.96278952598</v>
      </c>
      <c r="I177" s="4">
        <v>-495798.957473744</v>
      </c>
      <c r="J177" s="4">
        <v>-502611.95215796202</v>
      </c>
      <c r="K177" s="4">
        <v>-509424.94684217998</v>
      </c>
      <c r="L177" s="4">
        <v>-516237.941526398</v>
      </c>
      <c r="M177" s="4">
        <v>-523050.93621061603</v>
      </c>
      <c r="N177" s="4">
        <v>-523050.93621061603</v>
      </c>
      <c r="O177" s="4">
        <v>-563785.07806033897</v>
      </c>
      <c r="P177" s="4">
        <v>-604519.21991006297</v>
      </c>
      <c r="Q177" s="4">
        <v>-645253.36175978603</v>
      </c>
      <c r="R177" s="4">
        <v>-685987.50360950897</v>
      </c>
      <c r="S177" s="4">
        <v>-726721.64545923297</v>
      </c>
      <c r="T177" s="4">
        <v>-767455.78730895603</v>
      </c>
      <c r="U177" s="4">
        <v>-808189.92915868002</v>
      </c>
      <c r="V177" s="4">
        <v>-848924.07100840297</v>
      </c>
      <c r="W177" s="4">
        <v>-889658.21285812603</v>
      </c>
      <c r="X177" s="4">
        <v>-930392.35470785003</v>
      </c>
      <c r="Y177" s="4">
        <v>-971126.49655757297</v>
      </c>
      <c r="Z177" s="4">
        <v>-1011860.63840729</v>
      </c>
      <c r="AA177" s="4">
        <v>-1011860.63840729</v>
      </c>
      <c r="AB177" s="4">
        <v>-1049064.3242261901</v>
      </c>
      <c r="AC177" s="4">
        <v>-1086268.0100451</v>
      </c>
      <c r="AD177" s="4">
        <v>-1123471.6958639999</v>
      </c>
      <c r="AE177" s="4">
        <v>-1160675.3816829</v>
      </c>
      <c r="AF177" s="4">
        <v>-1197879.0675018099</v>
      </c>
      <c r="AG177" s="4">
        <v>-1235082.75332071</v>
      </c>
      <c r="AH177" s="4">
        <v>-1272286.4391396099</v>
      </c>
      <c r="AI177" s="4">
        <v>-1309490.12495851</v>
      </c>
      <c r="AJ177" s="4">
        <v>-1346693.8107774199</v>
      </c>
      <c r="AK177" s="4">
        <v>-1383897.4965963201</v>
      </c>
      <c r="AL177" s="4">
        <v>-1421101.18241522</v>
      </c>
      <c r="AM177" s="4">
        <v>-1458304.8682341201</v>
      </c>
      <c r="AN177" s="4">
        <v>-1458304.8682341201</v>
      </c>
      <c r="AO177" s="4">
        <v>-1544878.3693898199</v>
      </c>
      <c r="AP177" s="4">
        <v>-1631451.87054551</v>
      </c>
      <c r="AQ177" s="4">
        <v>-1718025.37170121</v>
      </c>
      <c r="AR177" s="4">
        <v>-1804598.8728569001</v>
      </c>
      <c r="AS177" s="4">
        <v>-1891172.3740125999</v>
      </c>
      <c r="AT177" s="4">
        <v>-1977745.8751683</v>
      </c>
      <c r="AU177" s="4">
        <v>-2064319.3763239901</v>
      </c>
      <c r="AV177" s="4">
        <v>-2150892.8774796901</v>
      </c>
      <c r="AW177" s="4">
        <v>-2237466.37863538</v>
      </c>
      <c r="AX177" s="4">
        <v>-2324039.87979108</v>
      </c>
      <c r="AY177" s="4">
        <v>-2410613.3809467698</v>
      </c>
      <c r="AZ177" s="4">
        <v>-2497186.8821024699</v>
      </c>
      <c r="BA177" s="4">
        <v>-2497186.8821024699</v>
      </c>
    </row>
    <row r="178" spans="1:53" x14ac:dyDescent="0.2">
      <c r="A178" s="5" t="s">
        <v>365</v>
      </c>
    </row>
    <row r="179" spans="1:53" x14ac:dyDescent="0.2">
      <c r="A179" s="5" t="s">
        <v>366</v>
      </c>
    </row>
    <row r="180" spans="1:53" x14ac:dyDescent="0.2">
      <c r="A180" s="5" t="s">
        <v>367</v>
      </c>
      <c r="B180" s="4">
        <v>1000</v>
      </c>
      <c r="C180" s="4">
        <v>1000</v>
      </c>
      <c r="D180" s="4">
        <v>1000</v>
      </c>
      <c r="E180" s="4">
        <v>1000</v>
      </c>
      <c r="F180" s="4">
        <v>1000</v>
      </c>
      <c r="G180" s="4">
        <v>1000</v>
      </c>
      <c r="H180" s="4">
        <v>1000</v>
      </c>
      <c r="I180" s="4">
        <v>1000</v>
      </c>
      <c r="J180" s="4">
        <v>1000</v>
      </c>
      <c r="K180" s="4">
        <v>1000</v>
      </c>
      <c r="L180" s="4">
        <v>1000</v>
      </c>
      <c r="M180" s="4">
        <v>1000</v>
      </c>
      <c r="N180" s="4">
        <v>1000</v>
      </c>
      <c r="O180" s="4">
        <v>1000</v>
      </c>
      <c r="P180" s="4">
        <v>1000</v>
      </c>
      <c r="Q180" s="4">
        <v>1000</v>
      </c>
      <c r="R180" s="4">
        <v>1000</v>
      </c>
      <c r="S180" s="4">
        <v>1000</v>
      </c>
      <c r="T180" s="4">
        <v>1000</v>
      </c>
      <c r="U180" s="4">
        <v>1000</v>
      </c>
      <c r="V180" s="4">
        <v>1000</v>
      </c>
      <c r="W180" s="4">
        <v>1000</v>
      </c>
      <c r="X180" s="4">
        <v>1000</v>
      </c>
      <c r="Y180" s="4">
        <v>1000</v>
      </c>
      <c r="Z180" s="4">
        <v>1000</v>
      </c>
      <c r="AA180" s="4">
        <v>1000</v>
      </c>
      <c r="AB180" s="4">
        <v>1000</v>
      </c>
      <c r="AC180" s="4">
        <v>1000</v>
      </c>
      <c r="AD180" s="4">
        <v>1000</v>
      </c>
      <c r="AE180" s="4">
        <v>1000</v>
      </c>
      <c r="AF180" s="4">
        <v>1000</v>
      </c>
      <c r="AG180" s="4">
        <v>1000</v>
      </c>
      <c r="AH180" s="4">
        <v>1000</v>
      </c>
      <c r="AI180" s="4">
        <v>1000</v>
      </c>
      <c r="AJ180" s="4">
        <v>1000</v>
      </c>
      <c r="AK180" s="4">
        <v>1000</v>
      </c>
      <c r="AL180" s="4">
        <v>1000</v>
      </c>
      <c r="AM180" s="4">
        <v>1000</v>
      </c>
      <c r="AN180" s="4">
        <v>1000</v>
      </c>
      <c r="AO180" s="4">
        <v>1000</v>
      </c>
      <c r="AP180" s="4">
        <v>1000</v>
      </c>
      <c r="AQ180" s="4">
        <v>1000</v>
      </c>
      <c r="AR180" s="4">
        <v>1000</v>
      </c>
      <c r="AS180" s="4">
        <v>1000</v>
      </c>
      <c r="AT180" s="4">
        <v>1000</v>
      </c>
      <c r="AU180" s="4">
        <v>1000</v>
      </c>
      <c r="AV180" s="4">
        <v>1000</v>
      </c>
      <c r="AW180" s="4">
        <v>1000</v>
      </c>
      <c r="AX180" s="4">
        <v>1000</v>
      </c>
      <c r="AY180" s="4">
        <v>1000</v>
      </c>
      <c r="AZ180" s="4">
        <v>1000</v>
      </c>
      <c r="BA180" s="4">
        <v>1000</v>
      </c>
    </row>
    <row r="181" spans="1:53" x14ac:dyDescent="0.2">
      <c r="A181" s="5" t="s">
        <v>368</v>
      </c>
    </row>
    <row r="182" spans="1:53" x14ac:dyDescent="0.2">
      <c r="A182" s="5" t="s">
        <v>369</v>
      </c>
    </row>
    <row r="183" spans="1:53" s="13" customFormat="1" x14ac:dyDescent="0.2">
      <c r="A183" s="12" t="s">
        <v>370</v>
      </c>
      <c r="B183" s="13">
        <v>1.5018476956560001</v>
      </c>
      <c r="C183" s="13">
        <v>1.5479520793127299</v>
      </c>
      <c r="D183" s="13">
        <v>1.57367623693598</v>
      </c>
      <c r="E183" s="13">
        <v>1.5252543559354299</v>
      </c>
      <c r="F183" s="13">
        <v>1.4813819635807199</v>
      </c>
      <c r="G183" s="13">
        <v>1.4336041377048201</v>
      </c>
      <c r="H183" s="13">
        <v>1.3960854415225299</v>
      </c>
      <c r="I183" s="13">
        <v>1.35051355138605</v>
      </c>
      <c r="J183" s="13">
        <v>1.26753965774411</v>
      </c>
      <c r="K183" s="13">
        <v>1.22610651766626</v>
      </c>
      <c r="L183" s="13">
        <v>1.1948430635790099</v>
      </c>
      <c r="M183" s="13">
        <v>1.1378955901597301</v>
      </c>
      <c r="N183" s="13">
        <v>1.1378955901597301</v>
      </c>
      <c r="O183" s="13">
        <v>1.0493580966590399</v>
      </c>
      <c r="P183" s="13">
        <v>0.97867872623071295</v>
      </c>
      <c r="Q183" s="13">
        <v>0.887397226226322</v>
      </c>
      <c r="R183" s="13">
        <v>0.82910548286565799</v>
      </c>
      <c r="S183" s="13">
        <v>0.77087470327685503</v>
      </c>
      <c r="T183" s="13">
        <v>0.68391614512001297</v>
      </c>
      <c r="U183" s="13">
        <v>0.61345988958547004</v>
      </c>
      <c r="V183" s="13">
        <v>0.52541310235845895</v>
      </c>
      <c r="W183" s="13">
        <v>0.45088673314094901</v>
      </c>
      <c r="X183" s="13">
        <v>0.38985870253149602</v>
      </c>
      <c r="Y183" s="13">
        <v>0.33579402356367399</v>
      </c>
      <c r="Z183" s="13">
        <v>0.28912529030881201</v>
      </c>
      <c r="AA183" s="13">
        <v>0.28912529030881201</v>
      </c>
      <c r="AB183" s="13">
        <v>0.28459821810187302</v>
      </c>
      <c r="AC183" s="13">
        <v>0.27772889161245301</v>
      </c>
      <c r="AD183" s="13">
        <v>0.27272072235685302</v>
      </c>
      <c r="AE183" s="13">
        <v>3.8409823757863899E-2</v>
      </c>
      <c r="AF183" s="13">
        <v>3.3074896373984398E-2</v>
      </c>
      <c r="AG183" s="13">
        <v>-0.200584968745221</v>
      </c>
      <c r="AH183" s="13">
        <v>-0.204870464573292</v>
      </c>
      <c r="AI183" s="13">
        <v>-0.20999273883474601</v>
      </c>
      <c r="AJ183" s="13">
        <v>0.15783541941252699</v>
      </c>
      <c r="AK183" s="13">
        <v>0.149383203260088</v>
      </c>
      <c r="AL183" s="13">
        <v>0.138169555467509</v>
      </c>
      <c r="AM183" s="13">
        <v>0.253035068742821</v>
      </c>
      <c r="AN183" s="13">
        <v>0.253035068742821</v>
      </c>
      <c r="AO183" s="13">
        <v>0.24689630864675</v>
      </c>
      <c r="AP183" s="13">
        <v>0.243082637700542</v>
      </c>
      <c r="AQ183" s="13">
        <v>0.25745229585547702</v>
      </c>
      <c r="AR183" s="13">
        <v>0.251780945916941</v>
      </c>
      <c r="AS183" s="13">
        <v>0.25163995468560102</v>
      </c>
      <c r="AT183" s="13">
        <v>0.25106350208246703</v>
      </c>
      <c r="AU183" s="13">
        <v>0.25182215076298098</v>
      </c>
      <c r="AV183" s="13">
        <v>0.25312694924796098</v>
      </c>
      <c r="AW183" s="13">
        <v>-0.38684812135844199</v>
      </c>
      <c r="AX183" s="13">
        <v>-0.39001565710497699</v>
      </c>
      <c r="AY183" s="13">
        <v>-0.38831490594103801</v>
      </c>
      <c r="AZ183" s="13">
        <v>-0.17063910856284201</v>
      </c>
      <c r="BA183" s="13">
        <v>-0.17063910856284201</v>
      </c>
    </row>
    <row r="184" spans="1:53" s="13" customFormat="1" x14ac:dyDescent="0.2">
      <c r="A184" s="12" t="s">
        <v>371</v>
      </c>
      <c r="B184" s="13">
        <v>-0.50184769565600396</v>
      </c>
      <c r="C184" s="13">
        <v>-0.54795207931273904</v>
      </c>
      <c r="D184" s="13">
        <v>-0.57367623693598901</v>
      </c>
      <c r="E184" s="13">
        <v>-0.52525435593543901</v>
      </c>
      <c r="F184" s="13">
        <v>-0.48138196358072</v>
      </c>
      <c r="G184" s="13">
        <v>-0.43360413770482198</v>
      </c>
      <c r="H184" s="13">
        <v>-0.396085441522538</v>
      </c>
      <c r="I184" s="13">
        <v>-0.350513551386053</v>
      </c>
      <c r="J184" s="13">
        <v>-0.26753965774411198</v>
      </c>
      <c r="K184" s="13">
        <v>-0.226106517666264</v>
      </c>
      <c r="L184" s="13">
        <v>-0.19484306357901299</v>
      </c>
      <c r="M184" s="13">
        <v>-0.13789559015973499</v>
      </c>
      <c r="N184" s="13">
        <v>-0.13789559015973499</v>
      </c>
      <c r="O184" s="13">
        <v>-4.9358096659048702E-2</v>
      </c>
      <c r="P184" s="13">
        <v>2.13212737692864E-2</v>
      </c>
      <c r="Q184" s="13">
        <v>0.112602773773677</v>
      </c>
      <c r="R184" s="13">
        <v>0.17089451713434101</v>
      </c>
      <c r="S184" s="13">
        <v>0.229125296723144</v>
      </c>
      <c r="T184" s="13">
        <v>0.31608385487998603</v>
      </c>
      <c r="U184" s="13">
        <v>0.38654011041452901</v>
      </c>
      <c r="V184" s="13">
        <v>0.47458689764154</v>
      </c>
      <c r="W184" s="13">
        <v>0.54911326685905004</v>
      </c>
      <c r="X184" s="13">
        <v>0.61014129746850398</v>
      </c>
      <c r="Y184" s="13">
        <v>0.66420597643632495</v>
      </c>
      <c r="Z184" s="13">
        <v>0.71087470969118705</v>
      </c>
      <c r="AA184" s="13">
        <v>0.71087470969118705</v>
      </c>
      <c r="AB184" s="13">
        <v>0.71540178189812598</v>
      </c>
      <c r="AC184" s="13">
        <v>0.72227110838754605</v>
      </c>
      <c r="AD184" s="13">
        <v>0.72727927764314604</v>
      </c>
      <c r="AE184" s="13">
        <v>0.96159017624213605</v>
      </c>
      <c r="AF184" s="13">
        <v>0.96692510362601503</v>
      </c>
      <c r="AG184" s="13">
        <v>1.2005849687452199</v>
      </c>
      <c r="AH184" s="13">
        <v>1.2048704645732899</v>
      </c>
      <c r="AI184" s="13">
        <v>1.20999273883474</v>
      </c>
      <c r="AJ184" s="13">
        <v>0.84216458058747201</v>
      </c>
      <c r="AK184" s="13">
        <v>0.85061679673991097</v>
      </c>
      <c r="AL184" s="13">
        <v>0.86183044453249003</v>
      </c>
      <c r="AM184" s="13">
        <v>0.746964931257178</v>
      </c>
      <c r="AN184" s="13">
        <v>0.746964931257178</v>
      </c>
      <c r="AO184" s="13">
        <v>0.75310369135324895</v>
      </c>
      <c r="AP184" s="13">
        <v>0.75691736229945705</v>
      </c>
      <c r="AQ184" s="13">
        <v>0.74254770414452198</v>
      </c>
      <c r="AR184" s="13">
        <v>0.748219054083058</v>
      </c>
      <c r="AS184" s="13">
        <v>0.74836004531439804</v>
      </c>
      <c r="AT184" s="13">
        <v>0.74893649791753203</v>
      </c>
      <c r="AU184" s="13">
        <v>0.74817784923701802</v>
      </c>
      <c r="AV184" s="13">
        <v>0.74687305075203803</v>
      </c>
      <c r="AW184" s="13">
        <v>1.38684812135844</v>
      </c>
      <c r="AX184" s="13">
        <v>1.39001565710497</v>
      </c>
      <c r="AY184" s="13">
        <v>1.38831490594103</v>
      </c>
      <c r="AZ184" s="13">
        <v>1.17063910856284</v>
      </c>
      <c r="BA184" s="13">
        <v>1.17063910856284</v>
      </c>
    </row>
    <row r="185" spans="1:53" x14ac:dyDescent="0.2">
      <c r="A185" s="5" t="s">
        <v>372</v>
      </c>
      <c r="B185" s="4">
        <v>-42304658.127083302</v>
      </c>
      <c r="C185" s="4">
        <v>-43479078.3791667</v>
      </c>
      <c r="D185" s="4">
        <v>-44653498.631250001</v>
      </c>
      <c r="E185" s="4">
        <v>-45827918.883333303</v>
      </c>
      <c r="F185" s="4">
        <v>-47002339.135416597</v>
      </c>
      <c r="G185" s="4">
        <v>-48176759.387500003</v>
      </c>
      <c r="H185" s="4">
        <v>-49351179.639583297</v>
      </c>
      <c r="I185" s="4">
        <v>-50525599.891666599</v>
      </c>
      <c r="J185" s="4">
        <v>-51700020.143749997</v>
      </c>
      <c r="K185" s="4">
        <v>-52874440.395833299</v>
      </c>
      <c r="L185" s="4">
        <v>-54048860.6479166</v>
      </c>
      <c r="M185" s="4">
        <v>-55223280.899999902</v>
      </c>
      <c r="N185" s="4">
        <v>-55223280.899999902</v>
      </c>
      <c r="O185" s="4">
        <v>-56001579.524999902</v>
      </c>
      <c r="P185" s="4">
        <v>-56779878.149999999</v>
      </c>
      <c r="Q185" s="4">
        <v>-57558176.774999999</v>
      </c>
      <c r="R185" s="4">
        <v>-58336475.399999999</v>
      </c>
      <c r="S185" s="4">
        <v>-59114774.024999999</v>
      </c>
      <c r="T185" s="4">
        <v>-59893072.649999999</v>
      </c>
      <c r="U185" s="4">
        <v>-60671371.274999999</v>
      </c>
      <c r="V185" s="4">
        <v>-61449669.899999999</v>
      </c>
      <c r="W185" s="4">
        <v>-62227968.524999999</v>
      </c>
      <c r="X185" s="4">
        <v>-63006267.149999999</v>
      </c>
      <c r="Y185" s="4">
        <v>-63784565.774999999</v>
      </c>
      <c r="Z185" s="4">
        <v>-64562864.399999999</v>
      </c>
      <c r="AA185" s="4">
        <v>-64562864.399999999</v>
      </c>
      <c r="AB185" s="4">
        <v>-67177149.525000006</v>
      </c>
      <c r="AC185" s="4">
        <v>-69791434.650000006</v>
      </c>
      <c r="AD185" s="4">
        <v>-72405719.775000006</v>
      </c>
      <c r="AE185" s="4">
        <v>-75020004.900000006</v>
      </c>
      <c r="AF185" s="4">
        <v>-77634290.024999902</v>
      </c>
      <c r="AG185" s="4">
        <v>-80248575.149999902</v>
      </c>
      <c r="AH185" s="4">
        <v>-82862860.274999902</v>
      </c>
      <c r="AI185" s="4">
        <v>-85477145.399999902</v>
      </c>
      <c r="AJ185" s="4">
        <v>-88091430.524999902</v>
      </c>
      <c r="AK185" s="4">
        <v>-90705715.649999902</v>
      </c>
      <c r="AL185" s="4">
        <v>-93320000.774999902</v>
      </c>
      <c r="AM185" s="4">
        <v>-95934285.899999902</v>
      </c>
      <c r="AN185" s="4">
        <v>-95934285.899999902</v>
      </c>
      <c r="AO185" s="4">
        <v>-97690446.899999902</v>
      </c>
      <c r="AP185" s="4">
        <v>-99446607.899999902</v>
      </c>
      <c r="AQ185" s="4">
        <v>-101202768.89999899</v>
      </c>
      <c r="AR185" s="4">
        <v>-102958929.90000001</v>
      </c>
      <c r="AS185" s="4">
        <v>-104715090.90000001</v>
      </c>
      <c r="AT185" s="4">
        <v>-106471251.90000001</v>
      </c>
      <c r="AU185" s="4">
        <v>-108227412.90000001</v>
      </c>
      <c r="AV185" s="4">
        <v>-109983573.90000001</v>
      </c>
      <c r="AW185" s="4">
        <v>-111739734.90000001</v>
      </c>
      <c r="AX185" s="4">
        <v>-113495895.90000001</v>
      </c>
      <c r="AY185" s="4">
        <v>-115252056.90000001</v>
      </c>
      <c r="AZ185" s="4">
        <v>-117008217.90000001</v>
      </c>
      <c r="BA185" s="4">
        <v>-117008217.90000001</v>
      </c>
    </row>
    <row r="186" spans="1:53" x14ac:dyDescent="0.2">
      <c r="A186" s="5" t="s">
        <v>373</v>
      </c>
      <c r="B186" s="4">
        <v>-20706472.166666601</v>
      </c>
      <c r="C186" s="4">
        <v>-20742961.333333299</v>
      </c>
      <c r="D186" s="4">
        <v>-20779450.5</v>
      </c>
      <c r="E186" s="4">
        <v>-20815939.666666601</v>
      </c>
      <c r="F186" s="4">
        <v>-20852428.833333299</v>
      </c>
      <c r="G186" s="4">
        <v>-20888918</v>
      </c>
      <c r="H186" s="4">
        <v>-20925407.166666601</v>
      </c>
      <c r="I186" s="4">
        <v>-20961896.333333299</v>
      </c>
      <c r="J186" s="4">
        <v>-20998385.5</v>
      </c>
      <c r="K186" s="4">
        <v>-21034874.666666601</v>
      </c>
      <c r="L186" s="4">
        <v>-21071363.833333299</v>
      </c>
      <c r="M186" s="4">
        <v>-21107853</v>
      </c>
      <c r="N186" s="4">
        <v>-21107853</v>
      </c>
      <c r="O186" s="4">
        <v>-21141473.25</v>
      </c>
      <c r="P186" s="4">
        <v>-21175093.5</v>
      </c>
      <c r="Q186" s="4">
        <v>-21208713.75</v>
      </c>
      <c r="R186" s="4">
        <v>-21242334</v>
      </c>
      <c r="S186" s="4">
        <v>-21275954.25</v>
      </c>
      <c r="T186" s="4">
        <v>-21309574.5</v>
      </c>
      <c r="U186" s="4">
        <v>-21343194.75</v>
      </c>
      <c r="V186" s="4">
        <v>-21376815</v>
      </c>
      <c r="W186" s="4">
        <v>-21410435.25</v>
      </c>
      <c r="X186" s="4">
        <v>-21444055.5</v>
      </c>
      <c r="Y186" s="4">
        <v>-21477675.75</v>
      </c>
      <c r="Z186" s="4">
        <v>-21511296</v>
      </c>
      <c r="AA186" s="4">
        <v>-21511296</v>
      </c>
      <c r="AB186" s="4">
        <v>-21593141.916666601</v>
      </c>
      <c r="AC186" s="4">
        <v>-21674987.833333299</v>
      </c>
      <c r="AD186" s="4">
        <v>-21756833.749999899</v>
      </c>
      <c r="AE186" s="4">
        <v>-21838679.666666601</v>
      </c>
      <c r="AF186" s="4">
        <v>-21920525.583333299</v>
      </c>
      <c r="AG186" s="4">
        <v>-22002371.499999899</v>
      </c>
      <c r="AH186" s="4">
        <v>-22084217.416666601</v>
      </c>
      <c r="AI186" s="4">
        <v>-22166063.333333299</v>
      </c>
      <c r="AJ186" s="4">
        <v>-22247909.249999899</v>
      </c>
      <c r="AK186" s="4">
        <v>-22329755.166666601</v>
      </c>
      <c r="AL186" s="4">
        <v>-22411601.083333299</v>
      </c>
      <c r="AM186" s="4">
        <v>-22493446.999999899</v>
      </c>
      <c r="AN186" s="4">
        <v>-22493446.999999899</v>
      </c>
      <c r="AO186" s="4">
        <v>-22524979.999999899</v>
      </c>
      <c r="AP186" s="4">
        <v>-22556513</v>
      </c>
      <c r="AQ186" s="4">
        <v>-22588046</v>
      </c>
      <c r="AR186" s="4">
        <v>-22619579</v>
      </c>
      <c r="AS186" s="4">
        <v>-22651112</v>
      </c>
      <c r="AT186" s="4">
        <v>-22682645</v>
      </c>
      <c r="AU186" s="4">
        <v>-22714178</v>
      </c>
      <c r="AV186" s="4">
        <v>-22745711</v>
      </c>
      <c r="AW186" s="4">
        <v>-22777244</v>
      </c>
      <c r="AX186" s="4">
        <v>-22808777</v>
      </c>
      <c r="AY186" s="4">
        <v>-22840310</v>
      </c>
      <c r="AZ186" s="4">
        <v>-22871843</v>
      </c>
      <c r="BA186" s="4">
        <v>-22871843</v>
      </c>
    </row>
    <row r="187" spans="1:53" x14ac:dyDescent="0.2">
      <c r="A187" s="5" t="s">
        <v>374</v>
      </c>
    </row>
    <row r="188" spans="1:53" x14ac:dyDescent="0.2">
      <c r="A188" s="5" t="s">
        <v>375</v>
      </c>
    </row>
    <row r="189" spans="1:53" x14ac:dyDescent="0.2">
      <c r="A189" s="5" t="s">
        <v>376</v>
      </c>
    </row>
    <row r="190" spans="1:53" ht="10.8" thickBot="1" x14ac:dyDescent="0.25">
      <c r="A190" s="11" t="s">
        <v>377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</row>
    <row r="191" spans="1:53" x14ac:dyDescent="0.2">
      <c r="A191" s="5" t="s">
        <v>378</v>
      </c>
    </row>
    <row r="192" spans="1:53" x14ac:dyDescent="0.2">
      <c r="A192" s="5" t="s">
        <v>379</v>
      </c>
    </row>
    <row r="193" spans="1:1" x14ac:dyDescent="0.2">
      <c r="A193" s="5" t="s">
        <v>380</v>
      </c>
    </row>
    <row r="194" spans="1:1" x14ac:dyDescent="0.2">
      <c r="A194" s="5" t="s">
        <v>381</v>
      </c>
    </row>
    <row r="195" spans="1:1" x14ac:dyDescent="0.2">
      <c r="A195" s="5" t="s">
        <v>382</v>
      </c>
    </row>
    <row r="196" spans="1:1" x14ac:dyDescent="0.2">
      <c r="A196" s="5" t="s">
        <v>383</v>
      </c>
    </row>
    <row r="197" spans="1:1" x14ac:dyDescent="0.2">
      <c r="A197" s="5" t="s">
        <v>384</v>
      </c>
    </row>
    <row r="198" spans="1:1" x14ac:dyDescent="0.2">
      <c r="A198" s="5" t="s">
        <v>385</v>
      </c>
    </row>
    <row r="199" spans="1:1" x14ac:dyDescent="0.2">
      <c r="A199" s="5" t="s">
        <v>386</v>
      </c>
    </row>
    <row r="200" spans="1:1" x14ac:dyDescent="0.2">
      <c r="A200" s="5" t="s">
        <v>387</v>
      </c>
    </row>
    <row r="201" spans="1:1" x14ac:dyDescent="0.2">
      <c r="A201" s="5" t="s">
        <v>388</v>
      </c>
    </row>
    <row r="202" spans="1:1" x14ac:dyDescent="0.2">
      <c r="A202" s="5" t="s">
        <v>389</v>
      </c>
    </row>
    <row r="203" spans="1:1" x14ac:dyDescent="0.2">
      <c r="A203" s="5" t="s">
        <v>390</v>
      </c>
    </row>
    <row r="204" spans="1:1" x14ac:dyDescent="0.2">
      <c r="A204" s="5" t="s">
        <v>391</v>
      </c>
    </row>
    <row r="205" spans="1:1" ht="10.8" thickBot="1" x14ac:dyDescent="0.25">
      <c r="A205" s="18" t="s">
        <v>392</v>
      </c>
    </row>
    <row r="206" spans="1:1" x14ac:dyDescent="0.2">
      <c r="A206" s="5" t="s">
        <v>393</v>
      </c>
    </row>
    <row r="207" spans="1:1" x14ac:dyDescent="0.2">
      <c r="A207" s="5" t="s">
        <v>394</v>
      </c>
    </row>
    <row r="208" spans="1:1" x14ac:dyDescent="0.2">
      <c r="A208" s="5" t="s">
        <v>395</v>
      </c>
    </row>
    <row r="209" spans="1:53" x14ac:dyDescent="0.2">
      <c r="A209" s="5" t="s">
        <v>396</v>
      </c>
    </row>
    <row r="210" spans="1:53" x14ac:dyDescent="0.2">
      <c r="A210" s="5" t="s">
        <v>397</v>
      </c>
    </row>
    <row r="211" spans="1:53" s="13" customFormat="1" x14ac:dyDescent="0.2">
      <c r="A211" s="12" t="s">
        <v>398</v>
      </c>
      <c r="B211" s="13">
        <v>0.92374387523030599</v>
      </c>
      <c r="C211" s="13">
        <v>0.92345152809588005</v>
      </c>
      <c r="D211" s="13">
        <v>0.92318975417571902</v>
      </c>
      <c r="E211" s="13">
        <v>0.92285658274164895</v>
      </c>
      <c r="F211" s="13">
        <v>0.92253400939658103</v>
      </c>
      <c r="G211" s="13">
        <v>0.92225713586982105</v>
      </c>
      <c r="H211" s="13">
        <v>0.92193044496274201</v>
      </c>
      <c r="I211" s="13">
        <v>0.92157788948715602</v>
      </c>
      <c r="J211" s="13">
        <v>0.92127491368967296</v>
      </c>
      <c r="K211" s="13">
        <v>0.920953481092325</v>
      </c>
      <c r="L211" s="13">
        <v>0.92070719569043502</v>
      </c>
      <c r="M211" s="13">
        <v>0.92081563924705101</v>
      </c>
      <c r="N211" s="13">
        <v>0.92081563924705101</v>
      </c>
      <c r="O211" s="13">
        <v>0.92331286491238995</v>
      </c>
      <c r="P211" s="13">
        <v>0.92302545253130797</v>
      </c>
      <c r="Q211" s="13">
        <v>0.92282865185100604</v>
      </c>
      <c r="R211" s="13">
        <v>0.92264018641022905</v>
      </c>
      <c r="S211" s="13">
        <v>0.92247797974085599</v>
      </c>
      <c r="T211" s="13">
        <v>0.92236291724521602</v>
      </c>
      <c r="U211" s="13">
        <v>0.92222543985757199</v>
      </c>
      <c r="V211" s="13">
        <v>0.92209701333627303</v>
      </c>
      <c r="W211" s="13">
        <v>0.92204535938672205</v>
      </c>
      <c r="X211" s="13">
        <v>0.92198014786013505</v>
      </c>
      <c r="Y211" s="13">
        <v>0.92199241694420897</v>
      </c>
      <c r="Z211" s="13">
        <v>0.92201939610550399</v>
      </c>
      <c r="AA211" s="13">
        <v>0.92201939610550399</v>
      </c>
      <c r="AB211" s="13">
        <v>0.92148626709918402</v>
      </c>
      <c r="AC211" s="13">
        <v>0.92146582883605699</v>
      </c>
      <c r="AD211" s="13">
        <v>0.92149142021280195</v>
      </c>
      <c r="AE211" s="13">
        <v>0.92150036188977102</v>
      </c>
      <c r="AF211" s="13">
        <v>0.92151964009660503</v>
      </c>
      <c r="AG211" s="13">
        <v>0.92155415263630502</v>
      </c>
      <c r="AH211" s="13">
        <v>0.92156083603720096</v>
      </c>
      <c r="AI211" s="13">
        <v>0.92154360326146201</v>
      </c>
      <c r="AJ211" s="13">
        <v>0.921550245773888</v>
      </c>
      <c r="AK211" s="13">
        <v>0.92153496525246503</v>
      </c>
      <c r="AL211" s="13">
        <v>0.92157668316152197</v>
      </c>
      <c r="AM211" s="13">
        <v>0.92161760752166599</v>
      </c>
      <c r="AN211" s="13">
        <v>0.92161760752166599</v>
      </c>
      <c r="AO211" s="13">
        <v>0.92100244472395898</v>
      </c>
      <c r="AP211" s="13">
        <v>0.92101698452900504</v>
      </c>
      <c r="AQ211" s="13">
        <v>0.92106056580652595</v>
      </c>
      <c r="AR211" s="13">
        <v>0.92109213592277805</v>
      </c>
      <c r="AS211" s="13">
        <v>0.92112702522762901</v>
      </c>
      <c r="AT211" s="13">
        <v>0.92116911412149804</v>
      </c>
      <c r="AU211" s="13">
        <v>0.92118524085639797</v>
      </c>
      <c r="AV211" s="13">
        <v>0.92117777270994305</v>
      </c>
      <c r="AW211" s="13">
        <v>0.92119924603591896</v>
      </c>
      <c r="AX211" s="13">
        <v>0.92120353606551397</v>
      </c>
      <c r="AY211" s="13">
        <v>0.92124822864017697</v>
      </c>
      <c r="AZ211" s="13">
        <v>0.92123323217513098</v>
      </c>
      <c r="BA211" s="13">
        <v>0.92123323217513098</v>
      </c>
    </row>
    <row r="212" spans="1:53" s="13" customFormat="1" x14ac:dyDescent="0.2">
      <c r="A212" s="20" t="s">
        <v>399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</row>
    <row r="213" spans="1:53" x14ac:dyDescent="0.2">
      <c r="A213" s="5" t="s">
        <v>400</v>
      </c>
    </row>
    <row r="214" spans="1:53" x14ac:dyDescent="0.2">
      <c r="A214" s="5" t="s">
        <v>401</v>
      </c>
    </row>
    <row r="215" spans="1:53" x14ac:dyDescent="0.2">
      <c r="A215" s="5" t="s">
        <v>402</v>
      </c>
    </row>
    <row r="216" spans="1:53" x14ac:dyDescent="0.2">
      <c r="A216" s="5" t="s">
        <v>403</v>
      </c>
    </row>
    <row r="217" spans="1:53" x14ac:dyDescent="0.2">
      <c r="A217" s="5" t="s">
        <v>404</v>
      </c>
    </row>
    <row r="218" spans="1:53" x14ac:dyDescent="0.2">
      <c r="A218" s="5" t="s">
        <v>405</v>
      </c>
    </row>
    <row r="219" spans="1:53" x14ac:dyDescent="0.2">
      <c r="A219" s="5" t="s">
        <v>406</v>
      </c>
    </row>
    <row r="220" spans="1:53" x14ac:dyDescent="0.2">
      <c r="A220" s="3" t="s">
        <v>407</v>
      </c>
    </row>
    <row r="221" spans="1:53" x14ac:dyDescent="0.2">
      <c r="A221" s="5" t="s">
        <v>408</v>
      </c>
    </row>
    <row r="222" spans="1:53" x14ac:dyDescent="0.2">
      <c r="A222" s="5" t="s">
        <v>409</v>
      </c>
    </row>
    <row r="223" spans="1:53" x14ac:dyDescent="0.2">
      <c r="A223" s="5" t="s">
        <v>410</v>
      </c>
    </row>
    <row r="224" spans="1:53" x14ac:dyDescent="0.2">
      <c r="A224" s="5" t="s">
        <v>411</v>
      </c>
    </row>
    <row r="225" spans="1:53" x14ac:dyDescent="0.2">
      <c r="A225" s="5" t="s">
        <v>412</v>
      </c>
    </row>
    <row r="226" spans="1:53" x14ac:dyDescent="0.2">
      <c r="A226" s="5" t="s">
        <v>413</v>
      </c>
    </row>
    <row r="227" spans="1:53" x14ac:dyDescent="0.2">
      <c r="A227" s="5" t="s">
        <v>414</v>
      </c>
    </row>
    <row r="228" spans="1:53" x14ac:dyDescent="0.2">
      <c r="A228" s="5" t="s">
        <v>415</v>
      </c>
    </row>
    <row r="229" spans="1:53" x14ac:dyDescent="0.2">
      <c r="A229" s="5" t="s">
        <v>416</v>
      </c>
    </row>
    <row r="230" spans="1:53" x14ac:dyDescent="0.2">
      <c r="A230" s="5" t="s">
        <v>417</v>
      </c>
    </row>
    <row r="231" spans="1:53" x14ac:dyDescent="0.2">
      <c r="A231" s="5" t="s">
        <v>418</v>
      </c>
    </row>
    <row r="232" spans="1:53" x14ac:dyDescent="0.2">
      <c r="A232" s="5" t="s">
        <v>419</v>
      </c>
    </row>
    <row r="233" spans="1:53" x14ac:dyDescent="0.2">
      <c r="A233" s="5" t="s">
        <v>420</v>
      </c>
    </row>
    <row r="234" spans="1:53" x14ac:dyDescent="0.2">
      <c r="A234" s="5" t="s">
        <v>421</v>
      </c>
    </row>
    <row r="235" spans="1:53" x14ac:dyDescent="0.2">
      <c r="A235" s="5" t="s">
        <v>422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</row>
    <row r="236" spans="1:53" x14ac:dyDescent="0.2">
      <c r="A236" s="5" t="s">
        <v>423</v>
      </c>
    </row>
    <row r="237" spans="1:53" x14ac:dyDescent="0.2">
      <c r="A237" s="5" t="s">
        <v>424</v>
      </c>
    </row>
    <row r="238" spans="1:53" x14ac:dyDescent="0.2">
      <c r="A238" s="5" t="s">
        <v>425</v>
      </c>
    </row>
    <row r="239" spans="1:53" x14ac:dyDescent="0.2">
      <c r="A239" s="5" t="s">
        <v>426</v>
      </c>
    </row>
    <row r="240" spans="1:53" x14ac:dyDescent="0.2">
      <c r="A240" s="5" t="s">
        <v>427</v>
      </c>
    </row>
    <row r="241" spans="1:1" x14ac:dyDescent="0.2">
      <c r="A241" s="5" t="s">
        <v>428</v>
      </c>
    </row>
    <row r="242" spans="1:1" x14ac:dyDescent="0.2">
      <c r="A242" s="5" t="s">
        <v>429</v>
      </c>
    </row>
    <row r="243" spans="1:1" x14ac:dyDescent="0.2">
      <c r="A243" s="5" t="s">
        <v>430</v>
      </c>
    </row>
    <row r="244" spans="1:1" x14ac:dyDescent="0.2">
      <c r="A244" s="5" t="s">
        <v>431</v>
      </c>
    </row>
    <row r="245" spans="1:1" x14ac:dyDescent="0.2">
      <c r="A245" s="5" t="s">
        <v>432</v>
      </c>
    </row>
    <row r="246" spans="1:1" x14ac:dyDescent="0.2">
      <c r="A246" s="5" t="s">
        <v>433</v>
      </c>
    </row>
    <row r="247" spans="1:1" x14ac:dyDescent="0.2">
      <c r="A247" s="5" t="s">
        <v>434</v>
      </c>
    </row>
    <row r="248" spans="1:1" x14ac:dyDescent="0.2">
      <c r="A248" s="5" t="s">
        <v>435</v>
      </c>
    </row>
    <row r="249" spans="1:1" x14ac:dyDescent="0.2">
      <c r="A249" s="5" t="s">
        <v>436</v>
      </c>
    </row>
    <row r="250" spans="1:1" x14ac:dyDescent="0.2">
      <c r="A250" s="5" t="s">
        <v>437</v>
      </c>
    </row>
    <row r="251" spans="1:1" x14ac:dyDescent="0.2">
      <c r="A251" s="5" t="s">
        <v>438</v>
      </c>
    </row>
    <row r="252" spans="1:1" x14ac:dyDescent="0.2">
      <c r="A252" s="5" t="s">
        <v>439</v>
      </c>
    </row>
    <row r="253" spans="1:1" x14ac:dyDescent="0.2">
      <c r="A253" s="5" t="s">
        <v>440</v>
      </c>
    </row>
    <row r="254" spans="1:1" x14ac:dyDescent="0.2">
      <c r="A254" s="5" t="s">
        <v>441</v>
      </c>
    </row>
    <row r="255" spans="1:1" x14ac:dyDescent="0.2">
      <c r="A255" s="5" t="s">
        <v>442</v>
      </c>
    </row>
    <row r="256" spans="1:1" x14ac:dyDescent="0.2">
      <c r="A256" s="5" t="s">
        <v>443</v>
      </c>
    </row>
    <row r="257" spans="1:1" x14ac:dyDescent="0.2">
      <c r="A257" s="5" t="s">
        <v>444</v>
      </c>
    </row>
    <row r="258" spans="1:1" x14ac:dyDescent="0.2">
      <c r="A258" s="5" t="s">
        <v>445</v>
      </c>
    </row>
    <row r="259" spans="1:1" x14ac:dyDescent="0.2">
      <c r="A259" s="5" t="s">
        <v>446</v>
      </c>
    </row>
    <row r="260" spans="1:1" x14ac:dyDescent="0.2">
      <c r="A260" s="5" t="s">
        <v>447</v>
      </c>
    </row>
    <row r="261" spans="1:1" x14ac:dyDescent="0.2">
      <c r="A261" s="5" t="s">
        <v>448</v>
      </c>
    </row>
    <row r="262" spans="1:1" x14ac:dyDescent="0.2">
      <c r="A262" s="5" t="s">
        <v>449</v>
      </c>
    </row>
    <row r="263" spans="1:1" x14ac:dyDescent="0.2">
      <c r="A263" s="5" t="s">
        <v>450</v>
      </c>
    </row>
    <row r="264" spans="1:1" x14ac:dyDescent="0.2">
      <c r="A264" s="5" t="s">
        <v>451</v>
      </c>
    </row>
    <row r="265" spans="1:1" x14ac:dyDescent="0.2">
      <c r="A265" s="5" t="s">
        <v>452</v>
      </c>
    </row>
    <row r="266" spans="1:1" x14ac:dyDescent="0.2">
      <c r="A266" s="5" t="s">
        <v>453</v>
      </c>
    </row>
    <row r="267" spans="1:1" x14ac:dyDescent="0.2">
      <c r="A267" s="5" t="s">
        <v>454</v>
      </c>
    </row>
    <row r="268" spans="1:1" x14ac:dyDescent="0.2">
      <c r="A268" s="5" t="s">
        <v>455</v>
      </c>
    </row>
    <row r="269" spans="1:1" x14ac:dyDescent="0.2">
      <c r="A269" s="5" t="s">
        <v>456</v>
      </c>
    </row>
    <row r="270" spans="1:1" x14ac:dyDescent="0.2">
      <c r="A270" s="5" t="s">
        <v>457</v>
      </c>
    </row>
    <row r="271" spans="1:1" x14ac:dyDescent="0.2">
      <c r="A271" s="5" t="s">
        <v>458</v>
      </c>
    </row>
    <row r="272" spans="1:1" x14ac:dyDescent="0.2">
      <c r="A272" s="5" t="s">
        <v>459</v>
      </c>
    </row>
    <row r="273" spans="1:53" x14ac:dyDescent="0.2">
      <c r="A273" s="5" t="s">
        <v>460</v>
      </c>
    </row>
    <row r="274" spans="1:53" x14ac:dyDescent="0.2">
      <c r="A274" s="5" t="s">
        <v>461</v>
      </c>
    </row>
    <row r="275" spans="1:53" x14ac:dyDescent="0.2">
      <c r="A275" s="5" t="s">
        <v>462</v>
      </c>
    </row>
    <row r="276" spans="1:53" x14ac:dyDescent="0.2">
      <c r="A276" s="5" t="s">
        <v>463</v>
      </c>
    </row>
    <row r="277" spans="1:53" x14ac:dyDescent="0.2">
      <c r="A277" s="5" t="s">
        <v>464</v>
      </c>
    </row>
    <row r="278" spans="1:53" x14ac:dyDescent="0.2">
      <c r="A278" s="5" t="s">
        <v>465</v>
      </c>
    </row>
    <row r="279" spans="1:53" x14ac:dyDescent="0.2">
      <c r="A279" s="5" t="s">
        <v>466</v>
      </c>
    </row>
    <row r="280" spans="1:53" x14ac:dyDescent="0.2">
      <c r="A280" s="5" t="s">
        <v>467</v>
      </c>
    </row>
    <row r="281" spans="1:53" x14ac:dyDescent="0.2">
      <c r="A281" s="5" t="s">
        <v>468</v>
      </c>
    </row>
    <row r="282" spans="1:53" ht="10.8" thickBot="1" x14ac:dyDescent="0.25">
      <c r="A282" s="15" t="s">
        <v>469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</row>
    <row r="283" spans="1:53" x14ac:dyDescent="0.2">
      <c r="A283" s="5" t="s">
        <v>470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</row>
    <row r="284" spans="1:53" x14ac:dyDescent="0.2">
      <c r="A284" s="5" t="s">
        <v>471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</row>
    <row r="285" spans="1:53" x14ac:dyDescent="0.2">
      <c r="A285" s="5" t="s">
        <v>472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</row>
    <row r="286" spans="1:53" x14ac:dyDescent="0.2">
      <c r="A286" s="5" t="s">
        <v>473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</row>
    <row r="287" spans="1:53" x14ac:dyDescent="0.2">
      <c r="A287" s="5" t="s">
        <v>474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</row>
    <row r="288" spans="1:53" x14ac:dyDescent="0.2">
      <c r="A288" s="5" t="s">
        <v>475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</row>
    <row r="289" spans="1:53" x14ac:dyDescent="0.2">
      <c r="A289" s="5" t="s">
        <v>476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</row>
    <row r="290" spans="1:53" x14ac:dyDescent="0.2">
      <c r="A290" s="5" t="s">
        <v>477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</row>
    <row r="291" spans="1:53" x14ac:dyDescent="0.2">
      <c r="A291" s="5" t="s">
        <v>478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</row>
    <row r="292" spans="1:53" x14ac:dyDescent="0.2">
      <c r="A292" s="5" t="s">
        <v>479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</row>
    <row r="293" spans="1:53" x14ac:dyDescent="0.2">
      <c r="A293" s="5" t="s">
        <v>480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</row>
    <row r="294" spans="1:53" x14ac:dyDescent="0.2">
      <c r="A294" s="5" t="s">
        <v>481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</row>
    <row r="295" spans="1:53" x14ac:dyDescent="0.2">
      <c r="A295" s="5" t="s">
        <v>482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</row>
    <row r="296" spans="1:53" x14ac:dyDescent="0.2">
      <c r="A296" s="5" t="s">
        <v>483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</row>
    <row r="297" spans="1:53" x14ac:dyDescent="0.2">
      <c r="A297" s="5" t="s">
        <v>484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</row>
    <row r="298" spans="1:53" x14ac:dyDescent="0.2">
      <c r="A298" s="5" t="s">
        <v>485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</row>
    <row r="299" spans="1:53" x14ac:dyDescent="0.2">
      <c r="A299" s="5" t="s">
        <v>486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</row>
    <row r="300" spans="1:53" x14ac:dyDescent="0.2">
      <c r="A300" s="5" t="s">
        <v>487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</row>
    <row r="301" spans="1:53" x14ac:dyDescent="0.2">
      <c r="A301" s="5" t="s">
        <v>488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</row>
    <row r="302" spans="1:53" x14ac:dyDescent="0.2">
      <c r="A302" s="5" t="s">
        <v>489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</row>
    <row r="303" spans="1:53" x14ac:dyDescent="0.2">
      <c r="A303" s="5" t="s">
        <v>490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</row>
    <row r="304" spans="1:53" x14ac:dyDescent="0.2">
      <c r="A304" s="5" t="s">
        <v>491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</row>
    <row r="305" spans="1:53" x14ac:dyDescent="0.2">
      <c r="A305" s="5" t="s">
        <v>492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</row>
    <row r="306" spans="1:53" x14ac:dyDescent="0.2">
      <c r="A306" s="5" t="s">
        <v>493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</row>
    <row r="307" spans="1:53" x14ac:dyDescent="0.2">
      <c r="A307" s="5" t="s">
        <v>494</v>
      </c>
    </row>
    <row r="308" spans="1:53" x14ac:dyDescent="0.2">
      <c r="A308" s="5" t="s">
        <v>495</v>
      </c>
    </row>
    <row r="309" spans="1:53" x14ac:dyDescent="0.2">
      <c r="A309" s="5" t="s">
        <v>496</v>
      </c>
    </row>
    <row r="310" spans="1:53" x14ac:dyDescent="0.2">
      <c r="A310" s="5" t="s">
        <v>497</v>
      </c>
    </row>
    <row r="311" spans="1:53" x14ac:dyDescent="0.2">
      <c r="A311" s="5" t="s">
        <v>498</v>
      </c>
    </row>
  </sheetData>
  <pageMargins left="0.7" right="0.7" top="0.75" bottom="0.75" header="0.3" footer="0.3"/>
  <pageSetup paperSize="119" scale="21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5D04-AD8B-461B-B8ED-87D357BC0A3C}">
  <sheetPr>
    <pageSetUpPr fitToPage="1"/>
  </sheetPr>
  <dimension ref="A1:BA340"/>
  <sheetViews>
    <sheetView tabSelected="1" workbookViewId="0">
      <selection activeCell="D23" sqref="D23"/>
    </sheetView>
  </sheetViews>
  <sheetFormatPr defaultColWidth="9.109375" defaultRowHeight="10.199999999999999" outlineLevelRow="1" x14ac:dyDescent="0.2"/>
  <cols>
    <col min="1" max="1" width="30.6640625" style="5" customWidth="1"/>
    <col min="2" max="53" width="10.6640625" style="4" customWidth="1"/>
    <col min="54" max="16384" width="9.109375" style="4"/>
  </cols>
  <sheetData>
    <row r="1" spans="1:53" s="2" customFormat="1" x14ac:dyDescent="0.2">
      <c r="A1" s="1"/>
    </row>
    <row r="2" spans="1:53" s="2" customFormat="1" ht="20.399999999999999" x14ac:dyDescent="0.2">
      <c r="A2" s="1" t="s">
        <v>138</v>
      </c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148</v>
      </c>
      <c r="L2" s="2" t="s">
        <v>149</v>
      </c>
      <c r="M2" s="2" t="s">
        <v>150</v>
      </c>
      <c r="N2" s="2" t="s">
        <v>151</v>
      </c>
      <c r="O2" s="2" t="s">
        <v>152</v>
      </c>
      <c r="P2" s="2" t="s">
        <v>153</v>
      </c>
      <c r="Q2" s="2" t="s">
        <v>154</v>
      </c>
      <c r="R2" s="2" t="s">
        <v>155</v>
      </c>
      <c r="S2" s="2" t="s">
        <v>156</v>
      </c>
      <c r="T2" s="2" t="s">
        <v>157</v>
      </c>
      <c r="U2" s="2" t="s">
        <v>158</v>
      </c>
      <c r="V2" s="2" t="s">
        <v>159</v>
      </c>
      <c r="W2" s="2" t="s">
        <v>160</v>
      </c>
      <c r="X2" s="2" t="s">
        <v>161</v>
      </c>
      <c r="Y2" s="2" t="s">
        <v>162</v>
      </c>
      <c r="Z2" s="2" t="s">
        <v>163</v>
      </c>
      <c r="AA2" s="2" t="s">
        <v>164</v>
      </c>
      <c r="AB2" s="2" t="s">
        <v>165</v>
      </c>
      <c r="AC2" s="2" t="s">
        <v>166</v>
      </c>
      <c r="AD2" s="2" t="s">
        <v>167</v>
      </c>
      <c r="AE2" s="2" t="s">
        <v>168</v>
      </c>
      <c r="AF2" s="2" t="s">
        <v>169</v>
      </c>
      <c r="AG2" s="2" t="s">
        <v>170</v>
      </c>
      <c r="AH2" s="2" t="s">
        <v>171</v>
      </c>
      <c r="AI2" s="2" t="s">
        <v>172</v>
      </c>
      <c r="AJ2" s="2" t="s">
        <v>173</v>
      </c>
      <c r="AK2" s="2" t="s">
        <v>174</v>
      </c>
      <c r="AL2" s="2" t="s">
        <v>175</v>
      </c>
      <c r="AM2" s="2" t="s">
        <v>176</v>
      </c>
      <c r="AN2" s="2" t="s">
        <v>177</v>
      </c>
      <c r="AO2" s="2" t="s">
        <v>178</v>
      </c>
      <c r="AP2" s="2" t="s">
        <v>179</v>
      </c>
      <c r="AQ2" s="2" t="s">
        <v>180</v>
      </c>
      <c r="AR2" s="2" t="s">
        <v>181</v>
      </c>
      <c r="AS2" s="2" t="s">
        <v>182</v>
      </c>
      <c r="AT2" s="2" t="s">
        <v>183</v>
      </c>
      <c r="AU2" s="2" t="s">
        <v>184</v>
      </c>
      <c r="AV2" s="2" t="s">
        <v>185</v>
      </c>
      <c r="AW2" s="2" t="s">
        <v>186</v>
      </c>
      <c r="AX2" s="2" t="s">
        <v>187</v>
      </c>
      <c r="AY2" s="2" t="s">
        <v>188</v>
      </c>
      <c r="AZ2" s="2" t="s">
        <v>189</v>
      </c>
      <c r="BA2" s="2" t="s">
        <v>190</v>
      </c>
    </row>
    <row r="3" spans="1:53" s="2" customFormat="1" x14ac:dyDescent="0.2">
      <c r="A3" s="1"/>
    </row>
    <row r="4" spans="1:53" x14ac:dyDescent="0.2">
      <c r="A4" s="3" t="s">
        <v>499</v>
      </c>
    </row>
    <row r="5" spans="1:53" x14ac:dyDescent="0.2">
      <c r="A5" s="5" t="s">
        <v>192</v>
      </c>
    </row>
    <row r="6" spans="1:53" x14ac:dyDescent="0.2">
      <c r="A6" s="5" t="s">
        <v>193</v>
      </c>
    </row>
    <row r="7" spans="1:53" x14ac:dyDescent="0.2">
      <c r="A7" s="5" t="s">
        <v>194</v>
      </c>
    </row>
    <row r="8" spans="1:53" x14ac:dyDescent="0.2">
      <c r="A8" s="5" t="s">
        <v>195</v>
      </c>
    </row>
    <row r="9" spans="1:53" x14ac:dyDescent="0.2">
      <c r="A9" s="5" t="s">
        <v>196</v>
      </c>
    </row>
    <row r="10" spans="1:53" x14ac:dyDescent="0.2">
      <c r="A10" s="5" t="s">
        <v>197</v>
      </c>
    </row>
    <row r="11" spans="1:53" x14ac:dyDescent="0.2">
      <c r="A11" s="5" t="s">
        <v>198</v>
      </c>
    </row>
    <row r="12" spans="1:53" x14ac:dyDescent="0.2">
      <c r="A12" s="5" t="s">
        <v>199</v>
      </c>
    </row>
    <row r="13" spans="1:53" x14ac:dyDescent="0.2">
      <c r="A13" s="5" t="s">
        <v>200</v>
      </c>
    </row>
    <row r="14" spans="1:53" x14ac:dyDescent="0.2">
      <c r="A14" s="5" t="s">
        <v>201</v>
      </c>
    </row>
    <row r="15" spans="1:53" x14ac:dyDescent="0.2">
      <c r="A15" s="5" t="s">
        <v>202</v>
      </c>
    </row>
    <row r="16" spans="1:53" x14ac:dyDescent="0.2">
      <c r="A16" s="5" t="s">
        <v>203</v>
      </c>
    </row>
    <row r="17" spans="1:53" x14ac:dyDescent="0.2">
      <c r="A17" s="5" t="s">
        <v>204</v>
      </c>
    </row>
    <row r="18" spans="1:53" x14ac:dyDescent="0.2">
      <c r="A18" s="5" t="s">
        <v>205</v>
      </c>
      <c r="B18" s="4">
        <v>22957325366.2519</v>
      </c>
      <c r="C18" s="4">
        <v>23116025572.951801</v>
      </c>
      <c r="D18" s="4">
        <v>23274673291.030998</v>
      </c>
      <c r="E18" s="4">
        <v>23396813657.7285</v>
      </c>
      <c r="F18" s="4">
        <v>23512104883.677799</v>
      </c>
      <c r="G18" s="4">
        <v>23638320089.349499</v>
      </c>
      <c r="H18" s="4">
        <v>23757157861.231201</v>
      </c>
      <c r="I18" s="4">
        <v>23874693887.345402</v>
      </c>
      <c r="J18" s="4">
        <v>23997658980.624599</v>
      </c>
      <c r="K18" s="4">
        <v>24123393554.260201</v>
      </c>
      <c r="L18" s="4">
        <v>24253288500.202999</v>
      </c>
      <c r="M18" s="4">
        <v>24420415813.631401</v>
      </c>
      <c r="N18" s="4">
        <v>24420415813.631401</v>
      </c>
      <c r="O18" s="4">
        <v>24702989165.0126</v>
      </c>
      <c r="P18" s="4">
        <v>24820070440.7677</v>
      </c>
      <c r="Q18" s="4">
        <v>24948191534.496498</v>
      </c>
      <c r="R18" s="4">
        <v>25071699673.580601</v>
      </c>
      <c r="S18" s="4">
        <v>25196520324.6245</v>
      </c>
      <c r="T18" s="4">
        <v>25330781957.879101</v>
      </c>
      <c r="U18" s="4">
        <v>25442825553.836899</v>
      </c>
      <c r="V18" s="4">
        <v>25556404802.0648</v>
      </c>
      <c r="W18" s="4">
        <v>25675182205.884201</v>
      </c>
      <c r="X18" s="4">
        <v>25788785431.220699</v>
      </c>
      <c r="Y18" s="4">
        <v>25896214282.821999</v>
      </c>
      <c r="Z18" s="4">
        <v>26060890656.0429</v>
      </c>
      <c r="AA18" s="4">
        <v>26060890656.0429</v>
      </c>
      <c r="AB18" s="4">
        <v>26183291501.299198</v>
      </c>
      <c r="AC18" s="4">
        <v>26315684629.995201</v>
      </c>
      <c r="AD18" s="4">
        <v>26452504251.050999</v>
      </c>
      <c r="AE18" s="4">
        <v>26569561592.352299</v>
      </c>
      <c r="AF18" s="4">
        <v>26687165894.147499</v>
      </c>
      <c r="AG18" s="4">
        <v>26838636308.2743</v>
      </c>
      <c r="AH18" s="4">
        <v>26987011208.394199</v>
      </c>
      <c r="AI18" s="4">
        <v>27138487045.598999</v>
      </c>
      <c r="AJ18" s="4">
        <v>27294490409.420898</v>
      </c>
      <c r="AK18" s="4">
        <v>27446755630.9729</v>
      </c>
      <c r="AL18" s="4">
        <v>27601251825.645901</v>
      </c>
      <c r="AM18" s="4">
        <v>27773075136.7948</v>
      </c>
      <c r="AN18" s="4">
        <v>27773075136.7948</v>
      </c>
      <c r="AO18" s="4">
        <v>27867052988.6898</v>
      </c>
      <c r="AP18" s="4">
        <v>27975551909.9986</v>
      </c>
      <c r="AQ18" s="4">
        <v>28096296748.082298</v>
      </c>
      <c r="AR18" s="4">
        <v>28213385235.919701</v>
      </c>
      <c r="AS18" s="4">
        <v>28332046387.433701</v>
      </c>
      <c r="AT18" s="4">
        <v>28482973856.5718</v>
      </c>
      <c r="AU18" s="4">
        <v>28608066439.0252</v>
      </c>
      <c r="AV18" s="4">
        <v>28727732253.0798</v>
      </c>
      <c r="AW18" s="4">
        <v>28850911967.051701</v>
      </c>
      <c r="AX18" s="4">
        <v>28972905330.0411</v>
      </c>
      <c r="AY18" s="4">
        <v>29095632549.554501</v>
      </c>
      <c r="AZ18" s="4">
        <v>29243305335.120899</v>
      </c>
      <c r="BA18" s="4">
        <v>29243305335.120899</v>
      </c>
    </row>
    <row r="19" spans="1:53" x14ac:dyDescent="0.2">
      <c r="A19" s="5" t="s">
        <v>206</v>
      </c>
      <c r="B19" s="4">
        <v>6219028399.5191498</v>
      </c>
      <c r="C19" s="4">
        <v>6258819290.7701597</v>
      </c>
      <c r="D19" s="4">
        <v>6298351198.9850597</v>
      </c>
      <c r="E19" s="4">
        <v>6340131121.3968801</v>
      </c>
      <c r="F19" s="4">
        <v>6382227136.1308098</v>
      </c>
      <c r="G19" s="4">
        <v>6424586486.4921799</v>
      </c>
      <c r="H19" s="4">
        <v>6468044790.7883596</v>
      </c>
      <c r="I19" s="4">
        <v>6509642253.6166697</v>
      </c>
      <c r="J19" s="4">
        <v>6550869145.12535</v>
      </c>
      <c r="K19" s="4">
        <v>6592225144.6768904</v>
      </c>
      <c r="L19" s="4">
        <v>6633137138.16467</v>
      </c>
      <c r="M19" s="4">
        <v>6672473912.0370502</v>
      </c>
      <c r="N19" s="4">
        <v>6672473912.0370502</v>
      </c>
      <c r="O19" s="4">
        <v>6793939003.5209303</v>
      </c>
      <c r="P19" s="4">
        <v>6838445789.6962605</v>
      </c>
      <c r="Q19" s="4">
        <v>6883963147.1944199</v>
      </c>
      <c r="R19" s="4">
        <v>6930540721.3340902</v>
      </c>
      <c r="S19" s="4">
        <v>6977832438.30229</v>
      </c>
      <c r="T19" s="4">
        <v>7024679518.1717796</v>
      </c>
      <c r="U19" s="4">
        <v>7073190473.7975197</v>
      </c>
      <c r="V19" s="4">
        <v>7122265326.5617504</v>
      </c>
      <c r="W19" s="4">
        <v>7169550492.7035999</v>
      </c>
      <c r="X19" s="4">
        <v>7218101821.2852802</v>
      </c>
      <c r="Y19" s="4">
        <v>7267992572.0929098</v>
      </c>
      <c r="Z19" s="4">
        <v>7310020795.6386099</v>
      </c>
      <c r="AA19" s="4">
        <v>7310020795.6386099</v>
      </c>
      <c r="AB19" s="4">
        <v>7357934812.3400097</v>
      </c>
      <c r="AC19" s="4">
        <v>7406805835.95014</v>
      </c>
      <c r="AD19" s="4">
        <v>7455537059.9968996</v>
      </c>
      <c r="AE19" s="4">
        <v>7505195145.2186699</v>
      </c>
      <c r="AF19" s="4">
        <v>7555190705.66082</v>
      </c>
      <c r="AG19" s="4">
        <v>7604605583.8477602</v>
      </c>
      <c r="AH19" s="4">
        <v>7654731461.0020704</v>
      </c>
      <c r="AI19" s="4">
        <v>7705414111.7469597</v>
      </c>
      <c r="AJ19" s="4">
        <v>7756146699.7857704</v>
      </c>
      <c r="AK19" s="4">
        <v>7812156347.68923</v>
      </c>
      <c r="AL19" s="4">
        <v>7868625521.3232698</v>
      </c>
      <c r="AM19" s="4">
        <v>7918507903.5433998</v>
      </c>
      <c r="AN19" s="4">
        <v>7918507903.5433998</v>
      </c>
      <c r="AO19" s="4">
        <v>7976798522.0652704</v>
      </c>
      <c r="AP19" s="4">
        <v>8037087714.38517</v>
      </c>
      <c r="AQ19" s="4">
        <v>8097168458.3084297</v>
      </c>
      <c r="AR19" s="4">
        <v>8158015526.3736095</v>
      </c>
      <c r="AS19" s="4">
        <v>8219116915.3741703</v>
      </c>
      <c r="AT19" s="4">
        <v>8279767345.4709101</v>
      </c>
      <c r="AU19" s="4">
        <v>8340981624.7379503</v>
      </c>
      <c r="AV19" s="4">
        <v>8403271210.1136599</v>
      </c>
      <c r="AW19" s="4">
        <v>8465395577.6522303</v>
      </c>
      <c r="AX19" s="4">
        <v>8527984431.5261602</v>
      </c>
      <c r="AY19" s="4">
        <v>8590828185.7139893</v>
      </c>
      <c r="AZ19" s="4">
        <v>8652981516.6694107</v>
      </c>
      <c r="BA19" s="4">
        <v>8652981516.6694107</v>
      </c>
    </row>
    <row r="20" spans="1:53" x14ac:dyDescent="0.2">
      <c r="A20" s="5" t="s">
        <v>207</v>
      </c>
      <c r="B20" s="6">
        <v>16738296966.7327</v>
      </c>
      <c r="C20" s="6">
        <v>16857206282.181601</v>
      </c>
      <c r="D20" s="6">
        <v>16976322092.0459</v>
      </c>
      <c r="E20" s="6">
        <v>17056682536.331699</v>
      </c>
      <c r="F20" s="6">
        <v>17129877747.547001</v>
      </c>
      <c r="G20" s="6">
        <v>17213733602.8573</v>
      </c>
      <c r="H20" s="6">
        <v>17289113070.442799</v>
      </c>
      <c r="I20" s="6">
        <v>17365051633.728699</v>
      </c>
      <c r="J20" s="6">
        <v>17446789835.499199</v>
      </c>
      <c r="K20" s="6">
        <v>17531168409.583302</v>
      </c>
      <c r="L20" s="6">
        <v>17620151362.0383</v>
      </c>
      <c r="M20" s="6">
        <v>17747941901.594398</v>
      </c>
      <c r="N20" s="6">
        <v>17747941901.594398</v>
      </c>
      <c r="O20" s="6">
        <v>17909050161.4916</v>
      </c>
      <c r="P20" s="6">
        <v>17981624651.0714</v>
      </c>
      <c r="Q20" s="6">
        <v>18064228387.302101</v>
      </c>
      <c r="R20" s="6">
        <v>18141158952.246498</v>
      </c>
      <c r="S20" s="6">
        <v>18218687886.322201</v>
      </c>
      <c r="T20" s="6">
        <v>18306102439.707298</v>
      </c>
      <c r="U20" s="6">
        <v>18369635080.039398</v>
      </c>
      <c r="V20" s="6">
        <v>18434139475.502998</v>
      </c>
      <c r="W20" s="6">
        <v>18505631713.180599</v>
      </c>
      <c r="X20" s="6">
        <v>18570683609.935398</v>
      </c>
      <c r="Y20" s="6">
        <v>18628221710.729</v>
      </c>
      <c r="Z20" s="6">
        <v>18750869860.404301</v>
      </c>
      <c r="AA20" s="6">
        <v>18750869860.404301</v>
      </c>
      <c r="AB20" s="6">
        <v>18825356688.959202</v>
      </c>
      <c r="AC20" s="6">
        <v>18908878794.044998</v>
      </c>
      <c r="AD20" s="6">
        <v>18996967191.0541</v>
      </c>
      <c r="AE20" s="6">
        <v>19064366447.133598</v>
      </c>
      <c r="AF20" s="6">
        <v>19131975188.486698</v>
      </c>
      <c r="AG20" s="6">
        <v>19234030724.426498</v>
      </c>
      <c r="AH20" s="6">
        <v>19332279747.392101</v>
      </c>
      <c r="AI20" s="6">
        <v>19433072933.852001</v>
      </c>
      <c r="AJ20" s="6">
        <v>19538343709.635101</v>
      </c>
      <c r="AK20" s="6">
        <v>19634599283.2836</v>
      </c>
      <c r="AL20" s="6">
        <v>19732626304.322601</v>
      </c>
      <c r="AM20" s="6">
        <v>19854567233.2514</v>
      </c>
      <c r="AN20" s="6">
        <v>19854567233.2514</v>
      </c>
      <c r="AO20" s="6">
        <v>19890254466.6245</v>
      </c>
      <c r="AP20" s="6">
        <v>19938464195.613499</v>
      </c>
      <c r="AQ20" s="6">
        <v>19999128289.773899</v>
      </c>
      <c r="AR20" s="6">
        <v>20055369709.546101</v>
      </c>
      <c r="AS20" s="6">
        <v>20112929472.059502</v>
      </c>
      <c r="AT20" s="6">
        <v>20203206511.100899</v>
      </c>
      <c r="AU20" s="6">
        <v>20267084814.287201</v>
      </c>
      <c r="AV20" s="6">
        <v>20324461042.966099</v>
      </c>
      <c r="AW20" s="6">
        <v>20385516389.399502</v>
      </c>
      <c r="AX20" s="6">
        <v>20444920898.5149</v>
      </c>
      <c r="AY20" s="6">
        <v>20504804363.8405</v>
      </c>
      <c r="AZ20" s="6">
        <v>20590323818.4515</v>
      </c>
      <c r="BA20" s="6">
        <v>20590323818.4515</v>
      </c>
    </row>
    <row r="21" spans="1:53" x14ac:dyDescent="0.2">
      <c r="A21" s="5" t="s">
        <v>208</v>
      </c>
      <c r="B21" s="4">
        <v>28299482.723374899</v>
      </c>
      <c r="C21" s="4">
        <v>28299482.723374899</v>
      </c>
      <c r="D21" s="4">
        <v>28299482.723374899</v>
      </c>
      <c r="E21" s="4">
        <v>28299482.723374899</v>
      </c>
      <c r="F21" s="4">
        <v>28299482.723374899</v>
      </c>
      <c r="G21" s="4">
        <v>28299482.723374899</v>
      </c>
      <c r="H21" s="4">
        <v>28299482.723374899</v>
      </c>
      <c r="I21" s="4">
        <v>28299482.723374899</v>
      </c>
      <c r="J21" s="4">
        <v>28299482.723374899</v>
      </c>
      <c r="K21" s="4">
        <v>28299482.723374899</v>
      </c>
      <c r="L21" s="4">
        <v>28299482.723374899</v>
      </c>
      <c r="M21" s="4">
        <v>28323372.760147899</v>
      </c>
      <c r="N21" s="4">
        <v>28323372.760147899</v>
      </c>
      <c r="O21" s="4">
        <v>35327891.178789303</v>
      </c>
      <c r="P21" s="4">
        <v>42594657.885226801</v>
      </c>
      <c r="Q21" s="4">
        <v>49861424.591664299</v>
      </c>
      <c r="R21" s="4">
        <v>57128191.298101902</v>
      </c>
      <c r="S21" s="4">
        <v>64394958.0045394</v>
      </c>
      <c r="T21" s="4">
        <v>71661724.710976899</v>
      </c>
      <c r="U21" s="4">
        <v>78928491.417414397</v>
      </c>
      <c r="V21" s="4">
        <v>86195258.123852</v>
      </c>
      <c r="W21" s="4">
        <v>93462024.830289498</v>
      </c>
      <c r="X21" s="4">
        <v>100728791.536727</v>
      </c>
      <c r="Y21" s="4">
        <v>107995558.243164</v>
      </c>
      <c r="Z21" s="4">
        <v>115262324.94960199</v>
      </c>
      <c r="AA21" s="4">
        <v>115262324.94960199</v>
      </c>
      <c r="AB21" s="4">
        <v>122482091.55304401</v>
      </c>
      <c r="AC21" s="4">
        <v>122482091.55304401</v>
      </c>
      <c r="AD21" s="4">
        <v>122482091.55304401</v>
      </c>
      <c r="AE21" s="4">
        <v>122482091.55304401</v>
      </c>
      <c r="AF21" s="4">
        <v>122482091.55304401</v>
      </c>
      <c r="AG21" s="4">
        <v>122482091.55304401</v>
      </c>
      <c r="AH21" s="4">
        <v>122482091.55304401</v>
      </c>
      <c r="AI21" s="4">
        <v>122482091.55304401</v>
      </c>
      <c r="AJ21" s="4">
        <v>122482091.55304401</v>
      </c>
      <c r="AK21" s="4">
        <v>122482091.55304401</v>
      </c>
      <c r="AL21" s="4">
        <v>122482091.55304401</v>
      </c>
      <c r="AM21" s="4">
        <v>122482091.55304401</v>
      </c>
      <c r="AN21" s="4">
        <v>122482091.55304401</v>
      </c>
      <c r="AO21" s="4">
        <v>122423691.440321</v>
      </c>
      <c r="AP21" s="4">
        <v>122423691.440321</v>
      </c>
      <c r="AQ21" s="4">
        <v>122423691.440321</v>
      </c>
      <c r="AR21" s="4">
        <v>122423691.440321</v>
      </c>
      <c r="AS21" s="4">
        <v>122423691.440321</v>
      </c>
      <c r="AT21" s="4">
        <v>122423691.440321</v>
      </c>
      <c r="AU21" s="4">
        <v>122423691.440321</v>
      </c>
      <c r="AV21" s="4">
        <v>122423691.440321</v>
      </c>
      <c r="AW21" s="4">
        <v>122423691.440321</v>
      </c>
      <c r="AX21" s="4">
        <v>122423691.440321</v>
      </c>
      <c r="AY21" s="4">
        <v>122423691.440321</v>
      </c>
      <c r="AZ21" s="4">
        <v>122423691.440321</v>
      </c>
      <c r="BA21" s="4">
        <v>122423691.440321</v>
      </c>
    </row>
    <row r="22" spans="1:53" x14ac:dyDescent="0.2">
      <c r="A22" s="5" t="s">
        <v>209</v>
      </c>
      <c r="B22" s="4">
        <v>1041148666.95604</v>
      </c>
      <c r="C22" s="4">
        <v>1009840133.14134</v>
      </c>
      <c r="D22" s="4">
        <v>978134324.56488705</v>
      </c>
      <c r="E22" s="4">
        <v>983211863.54010296</v>
      </c>
      <c r="F22" s="4">
        <v>994591815.35569</v>
      </c>
      <c r="G22" s="4">
        <v>987338581.17895997</v>
      </c>
      <c r="H22" s="4">
        <v>987438309.98304701</v>
      </c>
      <c r="I22" s="4">
        <v>988358115.452371</v>
      </c>
      <c r="J22" s="4">
        <v>984906449.98154998</v>
      </c>
      <c r="K22" s="4">
        <v>985711510.71693301</v>
      </c>
      <c r="L22" s="4">
        <v>980076080.22569203</v>
      </c>
      <c r="M22" s="4">
        <v>951000401.55680203</v>
      </c>
      <c r="N22" s="4">
        <v>951000401.55680203</v>
      </c>
      <c r="O22" s="4">
        <v>955110843.31647205</v>
      </c>
      <c r="P22" s="4">
        <v>977023789.70605195</v>
      </c>
      <c r="Q22" s="4">
        <v>979713967.915604</v>
      </c>
      <c r="R22" s="4">
        <v>988534780.48114598</v>
      </c>
      <c r="S22" s="4">
        <v>996395026.16050804</v>
      </c>
      <c r="T22" s="4">
        <v>996473461.59653902</v>
      </c>
      <c r="U22" s="4">
        <v>1020649410.3065701</v>
      </c>
      <c r="V22" s="4">
        <v>1045535059.82006</v>
      </c>
      <c r="W22" s="4">
        <v>1064523849.93577</v>
      </c>
      <c r="X22" s="4">
        <v>1090099893.5975399</v>
      </c>
      <c r="Y22" s="4">
        <v>1118320836.3032999</v>
      </c>
      <c r="Z22" s="4">
        <v>1090298733.1679299</v>
      </c>
      <c r="AA22" s="4">
        <v>1090298733.1679299</v>
      </c>
      <c r="AB22" s="4">
        <v>1088477035.8614199</v>
      </c>
      <c r="AC22" s="4">
        <v>1088459415.4171801</v>
      </c>
      <c r="AD22" s="4">
        <v>1082591293.2277901</v>
      </c>
      <c r="AE22" s="4">
        <v>1095440733.51492</v>
      </c>
      <c r="AF22" s="4">
        <v>1106591842.0933399</v>
      </c>
      <c r="AG22" s="4">
        <v>1081906630.2849</v>
      </c>
      <c r="AH22" s="4">
        <v>1057951105.06879</v>
      </c>
      <c r="AI22" s="4">
        <v>1031164007.56934</v>
      </c>
      <c r="AJ22" s="4">
        <v>998654158.33728004</v>
      </c>
      <c r="AK22" s="4">
        <v>973445042.64582002</v>
      </c>
      <c r="AL22" s="4">
        <v>945048220.53866506</v>
      </c>
      <c r="AM22" s="4">
        <v>890853467.15583098</v>
      </c>
      <c r="AN22" s="4">
        <v>890853467.15583098</v>
      </c>
      <c r="AO22" s="4">
        <v>898060881.59368801</v>
      </c>
      <c r="AP22" s="4">
        <v>907082816.30096495</v>
      </c>
      <c r="AQ22" s="4">
        <v>913640636.74624801</v>
      </c>
      <c r="AR22" s="4">
        <v>924048808.17241597</v>
      </c>
      <c r="AS22" s="4">
        <v>933212944.69694805</v>
      </c>
      <c r="AT22" s="4">
        <v>909909829.259835</v>
      </c>
      <c r="AU22" s="4">
        <v>912222193.05708694</v>
      </c>
      <c r="AV22" s="4">
        <v>922491732.22334898</v>
      </c>
      <c r="AW22" s="4">
        <v>928202440.11399996</v>
      </c>
      <c r="AX22" s="4">
        <v>935424244.27972901</v>
      </c>
      <c r="AY22" s="4">
        <v>942442242.11780095</v>
      </c>
      <c r="AZ22" s="4">
        <v>922405446.25794101</v>
      </c>
      <c r="BA22" s="4">
        <v>922405446.25794101</v>
      </c>
    </row>
    <row r="23" spans="1:53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</row>
    <row r="24" spans="1:53" x14ac:dyDescent="0.2">
      <c r="A24" s="5" t="s">
        <v>211</v>
      </c>
      <c r="B24" s="6">
        <v>17807745116.412102</v>
      </c>
      <c r="C24" s="6">
        <v>17895345898.046299</v>
      </c>
      <c r="D24" s="6">
        <v>17982755899.334202</v>
      </c>
      <c r="E24" s="6">
        <v>18068193882.5951</v>
      </c>
      <c r="F24" s="6">
        <v>18152769045.625999</v>
      </c>
      <c r="G24" s="6">
        <v>18229371666.759602</v>
      </c>
      <c r="H24" s="6">
        <v>18304850863.1492</v>
      </c>
      <c r="I24" s="6">
        <v>18381709231.9044</v>
      </c>
      <c r="J24" s="6">
        <v>18459995768.204201</v>
      </c>
      <c r="K24" s="6">
        <v>18545179403.023602</v>
      </c>
      <c r="L24" s="6">
        <v>18628526924.9874</v>
      </c>
      <c r="M24" s="6">
        <v>18727265675.911301</v>
      </c>
      <c r="N24" s="6">
        <v>18727265675.911301</v>
      </c>
      <c r="O24" s="6">
        <v>18899488895.9869</v>
      </c>
      <c r="P24" s="6">
        <v>19001243098.662701</v>
      </c>
      <c r="Q24" s="6">
        <v>19093803779.809299</v>
      </c>
      <c r="R24" s="6">
        <v>19186821924.025799</v>
      </c>
      <c r="S24" s="6">
        <v>19279477870.487301</v>
      </c>
      <c r="T24" s="6">
        <v>19374237626.0149</v>
      </c>
      <c r="U24" s="6">
        <v>19469212981.763401</v>
      </c>
      <c r="V24" s="6">
        <v>19565869793.446899</v>
      </c>
      <c r="W24" s="6">
        <v>19663617587.946602</v>
      </c>
      <c r="X24" s="6">
        <v>19761512295.069698</v>
      </c>
      <c r="Y24" s="6">
        <v>19854538105.275501</v>
      </c>
      <c r="Z24" s="6">
        <v>19956430918.521801</v>
      </c>
      <c r="AA24" s="6">
        <v>19956430918.521801</v>
      </c>
      <c r="AB24" s="6">
        <v>20036315816.3736</v>
      </c>
      <c r="AC24" s="6">
        <v>20119820301.015301</v>
      </c>
      <c r="AD24" s="6">
        <v>20202040575.8349</v>
      </c>
      <c r="AE24" s="6">
        <v>20282289272.201599</v>
      </c>
      <c r="AF24" s="6">
        <v>20361049122.133099</v>
      </c>
      <c r="AG24" s="6">
        <v>20438419446.2644</v>
      </c>
      <c r="AH24" s="6">
        <v>20512712944.013901</v>
      </c>
      <c r="AI24" s="6">
        <v>20586719032.9744</v>
      </c>
      <c r="AJ24" s="6">
        <v>20659479959.525398</v>
      </c>
      <c r="AK24" s="6">
        <v>20730526417.482498</v>
      </c>
      <c r="AL24" s="6">
        <v>20800156616.414299</v>
      </c>
      <c r="AM24" s="6">
        <v>20867902791.9603</v>
      </c>
      <c r="AN24" s="6">
        <v>20867902791.9603</v>
      </c>
      <c r="AO24" s="6">
        <v>20910739039.658501</v>
      </c>
      <c r="AP24" s="6">
        <v>20967970703.354801</v>
      </c>
      <c r="AQ24" s="6">
        <v>21035192617.960499</v>
      </c>
      <c r="AR24" s="6">
        <v>21101842209.158798</v>
      </c>
      <c r="AS24" s="6">
        <v>21168566108.1968</v>
      </c>
      <c r="AT24" s="6">
        <v>21235540031.801102</v>
      </c>
      <c r="AU24" s="6">
        <v>21301730698.784599</v>
      </c>
      <c r="AV24" s="6">
        <v>21369376466.629799</v>
      </c>
      <c r="AW24" s="6">
        <v>21436142520.9538</v>
      </c>
      <c r="AX24" s="6">
        <v>21502768834.235001</v>
      </c>
      <c r="AY24" s="6">
        <v>21569670297.398602</v>
      </c>
      <c r="AZ24" s="6">
        <v>21635152956.149799</v>
      </c>
      <c r="BA24" s="6">
        <v>21635152956.149799</v>
      </c>
    </row>
    <row r="25" spans="1:53" x14ac:dyDescent="0.2">
      <c r="A25" s="5" t="s">
        <v>212</v>
      </c>
      <c r="B25" s="4">
        <v>549550198.83045197</v>
      </c>
      <c r="C25" s="4">
        <v>543777908.54312301</v>
      </c>
      <c r="D25" s="4">
        <v>547655888.79667199</v>
      </c>
      <c r="E25" s="4">
        <v>548671515.60040402</v>
      </c>
      <c r="F25" s="4">
        <v>550940998.56373501</v>
      </c>
      <c r="G25" s="4">
        <v>559333069.89562201</v>
      </c>
      <c r="H25" s="4">
        <v>555802223.295753</v>
      </c>
      <c r="I25" s="4">
        <v>554763233.52857399</v>
      </c>
      <c r="J25" s="4">
        <v>549830647.20171595</v>
      </c>
      <c r="K25" s="4">
        <v>533949335.64223701</v>
      </c>
      <c r="L25" s="4">
        <v>540640507.29650903</v>
      </c>
      <c r="M25" s="4">
        <v>549250786.97280502</v>
      </c>
      <c r="N25" s="4">
        <v>549250786.97280502</v>
      </c>
      <c r="O25" s="4">
        <v>553298752.25946105</v>
      </c>
      <c r="P25" s="4">
        <v>540902423.325109</v>
      </c>
      <c r="Q25" s="4">
        <v>545747635.12136197</v>
      </c>
      <c r="R25" s="4">
        <v>550765446.38662195</v>
      </c>
      <c r="S25" s="4">
        <v>561188123.55741799</v>
      </c>
      <c r="T25" s="4">
        <v>571986898.91860104</v>
      </c>
      <c r="U25" s="4">
        <v>571586559.22983098</v>
      </c>
      <c r="V25" s="4">
        <v>573788190.24062705</v>
      </c>
      <c r="W25" s="4">
        <v>569036123.99496901</v>
      </c>
      <c r="X25" s="4">
        <v>559934898.50984704</v>
      </c>
      <c r="Y25" s="4">
        <v>570102186.22874403</v>
      </c>
      <c r="Z25" s="4">
        <v>577839960.06763697</v>
      </c>
      <c r="AA25" s="4">
        <v>577839960.06763697</v>
      </c>
      <c r="AB25" s="4">
        <v>579883287.846825</v>
      </c>
      <c r="AC25" s="4">
        <v>573277955.88555896</v>
      </c>
      <c r="AD25" s="4">
        <v>575688456.91847396</v>
      </c>
      <c r="AE25" s="4">
        <v>573378347.77828705</v>
      </c>
      <c r="AF25" s="4">
        <v>573846320.92151201</v>
      </c>
      <c r="AG25" s="4">
        <v>574176884.974383</v>
      </c>
      <c r="AH25" s="4">
        <v>568777401.80129504</v>
      </c>
      <c r="AI25" s="4">
        <v>560541503.34489</v>
      </c>
      <c r="AJ25" s="4">
        <v>549540241.68190706</v>
      </c>
      <c r="AK25" s="4">
        <v>538325785.59382403</v>
      </c>
      <c r="AL25" s="4">
        <v>553494690.28421605</v>
      </c>
      <c r="AM25" s="4">
        <v>561092549.93695199</v>
      </c>
      <c r="AN25" s="4">
        <v>561092549.93695199</v>
      </c>
      <c r="AO25" s="4">
        <v>565168004.51338398</v>
      </c>
      <c r="AP25" s="4">
        <v>558907396.07175601</v>
      </c>
      <c r="AQ25" s="4">
        <v>561281076.32112801</v>
      </c>
      <c r="AR25" s="4">
        <v>561827980.41898096</v>
      </c>
      <c r="AS25" s="4">
        <v>565542425.78360796</v>
      </c>
      <c r="AT25" s="4">
        <v>568568567.65375197</v>
      </c>
      <c r="AU25" s="4">
        <v>565141521.493343</v>
      </c>
      <c r="AV25" s="4">
        <v>558543713.139498</v>
      </c>
      <c r="AW25" s="4">
        <v>548703273.597363</v>
      </c>
      <c r="AX25" s="4">
        <v>538609367.87139404</v>
      </c>
      <c r="AY25" s="4">
        <v>555178999.71645105</v>
      </c>
      <c r="AZ25" s="4">
        <v>563003891.58066595</v>
      </c>
      <c r="BA25" s="4">
        <v>563003891.58066595</v>
      </c>
    </row>
    <row r="26" spans="1:53" x14ac:dyDescent="0.2">
      <c r="A26" s="5" t="s">
        <v>213</v>
      </c>
      <c r="B26" s="9">
        <v>18357295315.242599</v>
      </c>
      <c r="C26" s="9">
        <v>18439123806.589401</v>
      </c>
      <c r="D26" s="9">
        <v>18530411788.130901</v>
      </c>
      <c r="E26" s="9">
        <v>18616865398.195499</v>
      </c>
      <c r="F26" s="9">
        <v>18703710044.1898</v>
      </c>
      <c r="G26" s="9">
        <v>18788704736.655201</v>
      </c>
      <c r="H26" s="9">
        <v>18860653086.445</v>
      </c>
      <c r="I26" s="9">
        <v>18936472465.432999</v>
      </c>
      <c r="J26" s="9">
        <v>19009826415.405899</v>
      </c>
      <c r="K26" s="9">
        <v>19079128738.665798</v>
      </c>
      <c r="L26" s="9">
        <v>19169167432.283901</v>
      </c>
      <c r="M26" s="9">
        <v>19276516462.884102</v>
      </c>
      <c r="N26" s="9">
        <v>19276516462.884102</v>
      </c>
      <c r="O26" s="9">
        <v>19452787648.246399</v>
      </c>
      <c r="P26" s="9">
        <v>19542145521.987801</v>
      </c>
      <c r="Q26" s="9">
        <v>19639551414.930698</v>
      </c>
      <c r="R26" s="9">
        <v>19737587370.412399</v>
      </c>
      <c r="S26" s="9">
        <v>19840665994.044701</v>
      </c>
      <c r="T26" s="9">
        <v>19946224524.933498</v>
      </c>
      <c r="U26" s="9">
        <v>20040799540.993198</v>
      </c>
      <c r="V26" s="9">
        <v>20139657983.687599</v>
      </c>
      <c r="W26" s="9">
        <v>20232653711.941601</v>
      </c>
      <c r="X26" s="9">
        <v>20321447193.579601</v>
      </c>
      <c r="Y26" s="9">
        <v>20424640291.504299</v>
      </c>
      <c r="Z26" s="9">
        <v>20534270878.5895</v>
      </c>
      <c r="AA26" s="9">
        <v>20534270878.5895</v>
      </c>
      <c r="AB26" s="9">
        <v>20616199104.220501</v>
      </c>
      <c r="AC26" s="9">
        <v>20693098256.900799</v>
      </c>
      <c r="AD26" s="9">
        <v>20777729032.753399</v>
      </c>
      <c r="AE26" s="9">
        <v>20855667619.9799</v>
      </c>
      <c r="AF26" s="9">
        <v>20934895443.0546</v>
      </c>
      <c r="AG26" s="9">
        <v>21012596331.2388</v>
      </c>
      <c r="AH26" s="9">
        <v>21081490345.815201</v>
      </c>
      <c r="AI26" s="9">
        <v>21147260536.319302</v>
      </c>
      <c r="AJ26" s="9">
        <v>21209020201.207298</v>
      </c>
      <c r="AK26" s="9">
        <v>21268852203.076302</v>
      </c>
      <c r="AL26" s="9">
        <v>21353651306.698601</v>
      </c>
      <c r="AM26" s="9">
        <v>21428995341.897202</v>
      </c>
      <c r="AN26" s="9">
        <v>21428995341.897202</v>
      </c>
      <c r="AO26" s="9">
        <v>21475907044.171902</v>
      </c>
      <c r="AP26" s="9">
        <v>21526878099.426498</v>
      </c>
      <c r="AQ26" s="9">
        <v>21596473694.281601</v>
      </c>
      <c r="AR26" s="9">
        <v>21663670189.577801</v>
      </c>
      <c r="AS26" s="9">
        <v>21734108533.9804</v>
      </c>
      <c r="AT26" s="9">
        <v>21804108599.4548</v>
      </c>
      <c r="AU26" s="9">
        <v>21866872220.278</v>
      </c>
      <c r="AV26" s="9">
        <v>21927920179.769299</v>
      </c>
      <c r="AW26" s="9">
        <v>21984845794.551201</v>
      </c>
      <c r="AX26" s="9">
        <v>22041378202.1064</v>
      </c>
      <c r="AY26" s="9">
        <v>22124849297.115101</v>
      </c>
      <c r="AZ26" s="9">
        <v>22198156847.7304</v>
      </c>
      <c r="BA26" s="9">
        <v>22198156847.7304</v>
      </c>
    </row>
    <row r="27" spans="1:53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</row>
    <row r="28" spans="1:53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</row>
    <row r="29" spans="1:53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</row>
    <row r="30" spans="1:53" x14ac:dyDescent="0.2">
      <c r="A30" s="3" t="s">
        <v>217</v>
      </c>
      <c r="B30" s="4">
        <v>18357295315.242599</v>
      </c>
      <c r="C30" s="4">
        <v>18439123806.589401</v>
      </c>
      <c r="D30" s="4">
        <v>18530411788.130901</v>
      </c>
      <c r="E30" s="4">
        <v>18616865398.195499</v>
      </c>
      <c r="F30" s="4">
        <v>18703710044.1898</v>
      </c>
      <c r="G30" s="4">
        <v>18788704736.655201</v>
      </c>
      <c r="H30" s="4">
        <v>18860653086.445</v>
      </c>
      <c r="I30" s="4">
        <v>18936472465.432999</v>
      </c>
      <c r="J30" s="4">
        <v>19009826415.405899</v>
      </c>
      <c r="K30" s="4">
        <v>19079128738.665798</v>
      </c>
      <c r="L30" s="4">
        <v>19169167432.283901</v>
      </c>
      <c r="M30" s="4">
        <v>19276516462.884102</v>
      </c>
      <c r="N30" s="4">
        <v>19276516462.884102</v>
      </c>
      <c r="O30" s="4">
        <v>19452787648.246399</v>
      </c>
      <c r="P30" s="4">
        <v>19542145521.987801</v>
      </c>
      <c r="Q30" s="4">
        <v>19639551414.930698</v>
      </c>
      <c r="R30" s="4">
        <v>19737587370.412399</v>
      </c>
      <c r="S30" s="4">
        <v>19840665994.044701</v>
      </c>
      <c r="T30" s="4">
        <v>19946224524.933498</v>
      </c>
      <c r="U30" s="4">
        <v>20040799540.993198</v>
      </c>
      <c r="V30" s="4">
        <v>20139657983.687599</v>
      </c>
      <c r="W30" s="4">
        <v>20232653711.941601</v>
      </c>
      <c r="X30" s="4">
        <v>20321447193.579601</v>
      </c>
      <c r="Y30" s="4">
        <v>20424640291.504299</v>
      </c>
      <c r="Z30" s="4">
        <v>20534270878.5895</v>
      </c>
      <c r="AA30" s="4">
        <v>20534270878.5895</v>
      </c>
      <c r="AB30" s="4">
        <v>20616199104.220501</v>
      </c>
      <c r="AC30" s="4">
        <v>20693098256.900799</v>
      </c>
      <c r="AD30" s="4">
        <v>20777729032.753399</v>
      </c>
      <c r="AE30" s="4">
        <v>20855667619.9799</v>
      </c>
      <c r="AF30" s="4">
        <v>20934895443.0546</v>
      </c>
      <c r="AG30" s="4">
        <v>21012596331.2388</v>
      </c>
      <c r="AH30" s="4">
        <v>21081490345.815201</v>
      </c>
      <c r="AI30" s="4">
        <v>21147260536.319302</v>
      </c>
      <c r="AJ30" s="4">
        <v>21209020201.207298</v>
      </c>
      <c r="AK30" s="4">
        <v>21268852203.076302</v>
      </c>
      <c r="AL30" s="4">
        <v>21353651306.698601</v>
      </c>
      <c r="AM30" s="4">
        <v>21428995341.897202</v>
      </c>
      <c r="AN30" s="4">
        <v>21428995341.897202</v>
      </c>
      <c r="AO30" s="4">
        <v>21475907044.171902</v>
      </c>
      <c r="AP30" s="4">
        <v>21526878099.426498</v>
      </c>
      <c r="AQ30" s="4">
        <v>21596473694.281601</v>
      </c>
      <c r="AR30" s="4">
        <v>21663670189.577801</v>
      </c>
      <c r="AS30" s="4">
        <v>21734108533.9804</v>
      </c>
      <c r="AT30" s="4">
        <v>21804108599.4548</v>
      </c>
      <c r="AU30" s="4">
        <v>21866872220.278</v>
      </c>
      <c r="AV30" s="4">
        <v>21927920179.769299</v>
      </c>
      <c r="AW30" s="4">
        <v>21984845794.551201</v>
      </c>
      <c r="AX30" s="4">
        <v>22041378202.1064</v>
      </c>
      <c r="AY30" s="4">
        <v>22124849297.115101</v>
      </c>
      <c r="AZ30" s="4">
        <v>22198156847.7304</v>
      </c>
      <c r="BA30" s="4">
        <v>22198156847.7304</v>
      </c>
    </row>
    <row r="31" spans="1:53" x14ac:dyDescent="0.2">
      <c r="A31" s="3" t="s">
        <v>218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</row>
    <row r="32" spans="1:53" x14ac:dyDescent="0.2">
      <c r="A32" s="5" t="s">
        <v>219</v>
      </c>
    </row>
    <row r="33" spans="1:53" x14ac:dyDescent="0.2">
      <c r="A33" s="5" t="s">
        <v>220</v>
      </c>
    </row>
    <row r="34" spans="1:53" x14ac:dyDescent="0.2">
      <c r="A34" s="5" t="s">
        <v>221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</row>
    <row r="35" spans="1:53" x14ac:dyDescent="0.2">
      <c r="A35" s="5" t="s">
        <v>222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</row>
    <row r="36" spans="1:53" x14ac:dyDescent="0.2">
      <c r="A36" s="5" t="s">
        <v>223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</row>
    <row r="37" spans="1:53" x14ac:dyDescent="0.2">
      <c r="A37" s="5" t="s">
        <v>224</v>
      </c>
    </row>
    <row r="38" spans="1:53" x14ac:dyDescent="0.2">
      <c r="A38" s="5" t="s">
        <v>225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</row>
    <row r="39" spans="1:53" x14ac:dyDescent="0.2">
      <c r="A39" s="5" t="s">
        <v>226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</row>
    <row r="40" spans="1:53" x14ac:dyDescent="0.2">
      <c r="A40" s="5" t="s">
        <v>227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</row>
    <row r="41" spans="1:53" x14ac:dyDescent="0.2">
      <c r="A41" s="5" t="s">
        <v>228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</row>
    <row r="42" spans="1:53" x14ac:dyDescent="0.2">
      <c r="A42" s="5" t="s">
        <v>229</v>
      </c>
    </row>
    <row r="43" spans="1:53" x14ac:dyDescent="0.2">
      <c r="A43" s="3" t="s">
        <v>230</v>
      </c>
      <c r="B43" s="4">
        <v>18357295315.242599</v>
      </c>
      <c r="C43" s="4">
        <v>18439123806.589401</v>
      </c>
      <c r="D43" s="4">
        <v>18530411788.130901</v>
      </c>
      <c r="E43" s="4">
        <v>18616865398.195499</v>
      </c>
      <c r="F43" s="4">
        <v>18703710044.1898</v>
      </c>
      <c r="G43" s="4">
        <v>18788704736.655201</v>
      </c>
      <c r="H43" s="4">
        <v>18860653086.445</v>
      </c>
      <c r="I43" s="4">
        <v>18936472465.432999</v>
      </c>
      <c r="J43" s="4">
        <v>19009826415.405899</v>
      </c>
      <c r="K43" s="4">
        <v>19079128738.665798</v>
      </c>
      <c r="L43" s="4">
        <v>19169167432.283901</v>
      </c>
      <c r="M43" s="4">
        <v>19276516462.884102</v>
      </c>
      <c r="N43" s="4">
        <v>19276516462.884102</v>
      </c>
      <c r="O43" s="4">
        <v>19452787648.246399</v>
      </c>
      <c r="P43" s="4">
        <v>19542145521.987801</v>
      </c>
      <c r="Q43" s="4">
        <v>19639551414.930698</v>
      </c>
      <c r="R43" s="4">
        <v>19737587370.412399</v>
      </c>
      <c r="S43" s="4">
        <v>19840665994.044701</v>
      </c>
      <c r="T43" s="4">
        <v>19946224524.933498</v>
      </c>
      <c r="U43" s="4">
        <v>20040799540.993198</v>
      </c>
      <c r="V43" s="4">
        <v>20139657983.687599</v>
      </c>
      <c r="W43" s="4">
        <v>20232653711.941601</v>
      </c>
      <c r="X43" s="4">
        <v>20321447193.579601</v>
      </c>
      <c r="Y43" s="4">
        <v>20424640291.504299</v>
      </c>
      <c r="Z43" s="4">
        <v>20534270878.5895</v>
      </c>
      <c r="AA43" s="4">
        <v>20534270878.5895</v>
      </c>
      <c r="AB43" s="4">
        <v>20616199104.220501</v>
      </c>
      <c r="AC43" s="4">
        <v>20693098256.900799</v>
      </c>
      <c r="AD43" s="4">
        <v>20777729032.753399</v>
      </c>
      <c r="AE43" s="4">
        <v>20855667619.9799</v>
      </c>
      <c r="AF43" s="4">
        <v>20934895443.0546</v>
      </c>
      <c r="AG43" s="4">
        <v>21012596331.2388</v>
      </c>
      <c r="AH43" s="4">
        <v>21081490345.815201</v>
      </c>
      <c r="AI43" s="4">
        <v>21147260536.319302</v>
      </c>
      <c r="AJ43" s="4">
        <v>21209020201.207298</v>
      </c>
      <c r="AK43" s="4">
        <v>21268852203.076302</v>
      </c>
      <c r="AL43" s="4">
        <v>21353651306.698601</v>
      </c>
      <c r="AM43" s="4">
        <v>21428995341.897202</v>
      </c>
      <c r="AN43" s="4">
        <v>21428995341.897202</v>
      </c>
      <c r="AO43" s="4">
        <v>21475907044.171902</v>
      </c>
      <c r="AP43" s="4">
        <v>21526878099.426498</v>
      </c>
      <c r="AQ43" s="4">
        <v>21596473694.281601</v>
      </c>
      <c r="AR43" s="4">
        <v>21663670189.577801</v>
      </c>
      <c r="AS43" s="4">
        <v>21734108533.9804</v>
      </c>
      <c r="AT43" s="4">
        <v>21804108599.4548</v>
      </c>
      <c r="AU43" s="4">
        <v>21866872220.278</v>
      </c>
      <c r="AV43" s="4">
        <v>21927920179.769299</v>
      </c>
      <c r="AW43" s="4">
        <v>21984845794.551201</v>
      </c>
      <c r="AX43" s="4">
        <v>22041378202.1064</v>
      </c>
      <c r="AY43" s="4">
        <v>22124849297.115101</v>
      </c>
      <c r="AZ43" s="4">
        <v>22198156847.7304</v>
      </c>
      <c r="BA43" s="4">
        <v>22198156847.7304</v>
      </c>
    </row>
    <row r="44" spans="1:53" x14ac:dyDescent="0.2">
      <c r="A44" s="5" t="s">
        <v>231</v>
      </c>
    </row>
    <row r="45" spans="1:53" x14ac:dyDescent="0.2">
      <c r="A45" s="5" t="s">
        <v>232</v>
      </c>
    </row>
    <row r="46" spans="1:53" x14ac:dyDescent="0.2">
      <c r="A46" s="3" t="s">
        <v>233</v>
      </c>
    </row>
    <row r="47" spans="1:53" x14ac:dyDescent="0.2">
      <c r="A47" s="5" t="s">
        <v>234</v>
      </c>
    </row>
    <row r="48" spans="1:53" x14ac:dyDescent="0.2">
      <c r="A48" s="5" t="s">
        <v>235</v>
      </c>
    </row>
    <row r="49" spans="1:53" x14ac:dyDescent="0.2">
      <c r="A49" s="5" t="s">
        <v>236</v>
      </c>
      <c r="B49" s="4">
        <v>2697914675.33219</v>
      </c>
      <c r="C49" s="4">
        <v>2706714683.7311602</v>
      </c>
      <c r="D49" s="4">
        <v>2713773722.1416402</v>
      </c>
      <c r="E49" s="4">
        <v>2721776845.52039</v>
      </c>
      <c r="F49" s="4">
        <v>2733548712.2326698</v>
      </c>
      <c r="G49" s="4">
        <v>2745630730.3759298</v>
      </c>
      <c r="H49" s="4">
        <v>2758628095.9015298</v>
      </c>
      <c r="I49" s="4">
        <v>2774183397.3838902</v>
      </c>
      <c r="J49" s="4">
        <v>2786081557.3591399</v>
      </c>
      <c r="K49" s="4">
        <v>2794932114.1512899</v>
      </c>
      <c r="L49" s="4">
        <v>2800491023.2835102</v>
      </c>
      <c r="M49" s="4">
        <v>2807060529.8667002</v>
      </c>
      <c r="N49" s="4">
        <v>2807060529.8667002</v>
      </c>
      <c r="O49" s="4">
        <v>2809892342.9029698</v>
      </c>
      <c r="P49" s="4">
        <v>2808290878.9572401</v>
      </c>
      <c r="Q49" s="4">
        <v>2809772957.4810801</v>
      </c>
      <c r="R49" s="4">
        <v>2810895437.6107898</v>
      </c>
      <c r="S49" s="4">
        <v>2812374068.7704201</v>
      </c>
      <c r="T49" s="4">
        <v>2813644247.3081102</v>
      </c>
      <c r="U49" s="4">
        <v>2815623346.82517</v>
      </c>
      <c r="V49" s="4">
        <v>2816778921.1487198</v>
      </c>
      <c r="W49" s="4">
        <v>2818927799.3305602</v>
      </c>
      <c r="X49" s="4">
        <v>2819832020.9785199</v>
      </c>
      <c r="Y49" s="4">
        <v>2821461292.87114</v>
      </c>
      <c r="Z49" s="4">
        <v>2823161189.8608499</v>
      </c>
      <c r="AA49" s="4">
        <v>2823161189.8608499</v>
      </c>
      <c r="AB49" s="4">
        <v>2825614550.1802301</v>
      </c>
      <c r="AC49" s="4">
        <v>2828228236.52248</v>
      </c>
      <c r="AD49" s="4">
        <v>2830048123.9133201</v>
      </c>
      <c r="AE49" s="4">
        <v>2831889709.62714</v>
      </c>
      <c r="AF49" s="4">
        <v>2834086703.9689698</v>
      </c>
      <c r="AG49" s="4">
        <v>2837545116.93505</v>
      </c>
      <c r="AH49" s="4">
        <v>2841063797.4276199</v>
      </c>
      <c r="AI49" s="4">
        <v>2844722592.0619898</v>
      </c>
      <c r="AJ49" s="4">
        <v>2848214024.7338099</v>
      </c>
      <c r="AK49" s="4">
        <v>2851848061.0504799</v>
      </c>
      <c r="AL49" s="4">
        <v>2854327744.4212599</v>
      </c>
      <c r="AM49" s="4">
        <v>2857303763.6756101</v>
      </c>
      <c r="AN49" s="4">
        <v>2857303763.6756101</v>
      </c>
      <c r="AO49" s="4">
        <v>2857773081.1476998</v>
      </c>
      <c r="AP49" s="4">
        <v>2858028390.57482</v>
      </c>
      <c r="AQ49" s="4">
        <v>2857897818.3913398</v>
      </c>
      <c r="AR49" s="4">
        <v>2857761975.7975702</v>
      </c>
      <c r="AS49" s="4">
        <v>2858379021.96981</v>
      </c>
      <c r="AT49" s="4">
        <v>2859768809.2021198</v>
      </c>
      <c r="AU49" s="4">
        <v>2861390728.6105099</v>
      </c>
      <c r="AV49" s="4">
        <v>2863160990.2286</v>
      </c>
      <c r="AW49" s="4">
        <v>2865062533.1893601</v>
      </c>
      <c r="AX49" s="4">
        <v>2866799695.7260399</v>
      </c>
      <c r="AY49" s="4">
        <v>2868490474.2165098</v>
      </c>
      <c r="AZ49" s="4">
        <v>2870545548.97016</v>
      </c>
      <c r="BA49" s="4">
        <v>2870545548.97016</v>
      </c>
    </row>
    <row r="50" spans="1:53" x14ac:dyDescent="0.2">
      <c r="A50" s="5" t="s">
        <v>237</v>
      </c>
      <c r="B50" s="4">
        <v>143671794.72393101</v>
      </c>
      <c r="C50" s="4">
        <v>143888027.423738</v>
      </c>
      <c r="D50" s="4">
        <v>144103408.68211001</v>
      </c>
      <c r="E50" s="4">
        <v>144319492.93676001</v>
      </c>
      <c r="F50" s="4">
        <v>144535952.65458</v>
      </c>
      <c r="G50" s="4">
        <v>144752409.79500499</v>
      </c>
      <c r="H50" s="4">
        <v>144968690.58719999</v>
      </c>
      <c r="I50" s="4">
        <v>145184916.776131</v>
      </c>
      <c r="J50" s="4">
        <v>145388183.74373001</v>
      </c>
      <c r="K50" s="4">
        <v>145591792.42675099</v>
      </c>
      <c r="L50" s="4">
        <v>145795269.663735</v>
      </c>
      <c r="M50" s="4">
        <v>145999448.81805399</v>
      </c>
      <c r="N50" s="4">
        <v>145999448.81805399</v>
      </c>
      <c r="O50" s="4">
        <v>146038008.45946699</v>
      </c>
      <c r="P50" s="4">
        <v>146090325.67934901</v>
      </c>
      <c r="Q50" s="4">
        <v>146144051.62405801</v>
      </c>
      <c r="R50" s="4">
        <v>146191177.862221</v>
      </c>
      <c r="S50" s="4">
        <v>146243121.92475799</v>
      </c>
      <c r="T50" s="4">
        <v>146295066.69622701</v>
      </c>
      <c r="U50" s="4">
        <v>146346317.19376099</v>
      </c>
      <c r="V50" s="4">
        <v>146402670.85957301</v>
      </c>
      <c r="W50" s="4">
        <v>146458885.99628299</v>
      </c>
      <c r="X50" s="4">
        <v>146511835.00999799</v>
      </c>
      <c r="Y50" s="4">
        <v>146568564.67694801</v>
      </c>
      <c r="Z50" s="4">
        <v>146624140.59501901</v>
      </c>
      <c r="AA50" s="4">
        <v>146624140.59501901</v>
      </c>
      <c r="AB50" s="4">
        <v>146859087.06244099</v>
      </c>
      <c r="AC50" s="4">
        <v>147094167.61192101</v>
      </c>
      <c r="AD50" s="4">
        <v>147331192.13994101</v>
      </c>
      <c r="AE50" s="4">
        <v>147567902.815651</v>
      </c>
      <c r="AF50" s="4">
        <v>147802470.63918301</v>
      </c>
      <c r="AG50" s="4">
        <v>148037036.24549499</v>
      </c>
      <c r="AH50" s="4">
        <v>148272778.10000199</v>
      </c>
      <c r="AI50" s="4">
        <v>148507865.27204901</v>
      </c>
      <c r="AJ50" s="4">
        <v>148744015.03413299</v>
      </c>
      <c r="AK50" s="4">
        <v>148980037.32771599</v>
      </c>
      <c r="AL50" s="4">
        <v>149216499.355445</v>
      </c>
      <c r="AM50" s="4">
        <v>149451376.07911301</v>
      </c>
      <c r="AN50" s="4">
        <v>149451376.07911301</v>
      </c>
      <c r="AO50" s="4">
        <v>149731619.61452699</v>
      </c>
      <c r="AP50" s="4">
        <v>150013305.744744</v>
      </c>
      <c r="AQ50" s="4">
        <v>150294926.49106699</v>
      </c>
      <c r="AR50" s="4">
        <v>150576109.862427</v>
      </c>
      <c r="AS50" s="4">
        <v>150857814.76286501</v>
      </c>
      <c r="AT50" s="4">
        <v>151139517.528808</v>
      </c>
      <c r="AU50" s="4">
        <v>151422770.24609801</v>
      </c>
      <c r="AV50" s="4">
        <v>151706520.21535501</v>
      </c>
      <c r="AW50" s="4">
        <v>151989962.17427701</v>
      </c>
      <c r="AX50" s="4">
        <v>152273188.316396</v>
      </c>
      <c r="AY50" s="4">
        <v>152556999.12399799</v>
      </c>
      <c r="AZ50" s="4">
        <v>152840867.96582699</v>
      </c>
      <c r="BA50" s="4">
        <v>152840867.96582699</v>
      </c>
    </row>
    <row r="51" spans="1:53" x14ac:dyDescent="0.2">
      <c r="A51" s="5" t="s">
        <v>238</v>
      </c>
    </row>
    <row r="52" spans="1:53" x14ac:dyDescent="0.2">
      <c r="A52" s="5" t="s">
        <v>239</v>
      </c>
      <c r="B52" s="4">
        <v>2841586470.0561199</v>
      </c>
      <c r="C52" s="4">
        <v>2850602711.1549001</v>
      </c>
      <c r="D52" s="4">
        <v>2857877130.82375</v>
      </c>
      <c r="E52" s="4">
        <v>2866096338.45715</v>
      </c>
      <c r="F52" s="4">
        <v>2878084664.8872499</v>
      </c>
      <c r="G52" s="4">
        <v>2890383140.1709299</v>
      </c>
      <c r="H52" s="4">
        <v>2903596786.48873</v>
      </c>
      <c r="I52" s="4">
        <v>2919368314.1600199</v>
      </c>
      <c r="J52" s="4">
        <v>2931469741.10287</v>
      </c>
      <c r="K52" s="4">
        <v>2940523906.5780401</v>
      </c>
      <c r="L52" s="4">
        <v>2946286292.9472399</v>
      </c>
      <c r="M52" s="4">
        <v>2953059978.6847601</v>
      </c>
      <c r="N52" s="4">
        <v>2953059978.6847601</v>
      </c>
      <c r="O52" s="4">
        <v>2955930351.3624301</v>
      </c>
      <c r="P52" s="4">
        <v>2954381204.63659</v>
      </c>
      <c r="Q52" s="4">
        <v>2955917009.1051402</v>
      </c>
      <c r="R52" s="4">
        <v>2957086615.4730101</v>
      </c>
      <c r="S52" s="4">
        <v>2958617190.6951699</v>
      </c>
      <c r="T52" s="4">
        <v>2959939314.0043302</v>
      </c>
      <c r="U52" s="4">
        <v>2961969664.01893</v>
      </c>
      <c r="V52" s="4">
        <v>2963181592.0082898</v>
      </c>
      <c r="W52" s="4">
        <v>2965386685.3268399</v>
      </c>
      <c r="X52" s="4">
        <v>2966343855.9885201</v>
      </c>
      <c r="Y52" s="4">
        <v>2968029857.54809</v>
      </c>
      <c r="Z52" s="4">
        <v>2969785330.4558702</v>
      </c>
      <c r="AA52" s="4">
        <v>2969785330.4558702</v>
      </c>
      <c r="AB52" s="4">
        <v>2972473637.2426701</v>
      </c>
      <c r="AC52" s="4">
        <v>2975322404.1343999</v>
      </c>
      <c r="AD52" s="4">
        <v>2977379316.0532598</v>
      </c>
      <c r="AE52" s="4">
        <v>2979457612.44279</v>
      </c>
      <c r="AF52" s="4">
        <v>2981889174.60815</v>
      </c>
      <c r="AG52" s="4">
        <v>2985582153.1805401</v>
      </c>
      <c r="AH52" s="4">
        <v>2989336575.5276198</v>
      </c>
      <c r="AI52" s="4">
        <v>2993230457.3340402</v>
      </c>
      <c r="AJ52" s="4">
        <v>2996958039.7679501</v>
      </c>
      <c r="AK52" s="4">
        <v>3000828098.37819</v>
      </c>
      <c r="AL52" s="4">
        <v>3003544243.7767</v>
      </c>
      <c r="AM52" s="4">
        <v>3006755139.7547302</v>
      </c>
      <c r="AN52" s="4">
        <v>3006755139.7547302</v>
      </c>
      <c r="AO52" s="4">
        <v>3007504700.7622299</v>
      </c>
      <c r="AP52" s="4">
        <v>3008041696.3195601</v>
      </c>
      <c r="AQ52" s="4">
        <v>3008192744.88241</v>
      </c>
      <c r="AR52" s="4">
        <v>3008338085.6599998</v>
      </c>
      <c r="AS52" s="4">
        <v>3009236836.7326698</v>
      </c>
      <c r="AT52" s="4">
        <v>3010908326.7309299</v>
      </c>
      <c r="AU52" s="4">
        <v>3012813498.8566098</v>
      </c>
      <c r="AV52" s="4">
        <v>3014867510.4439602</v>
      </c>
      <c r="AW52" s="4">
        <v>3017052495.3636298</v>
      </c>
      <c r="AX52" s="4">
        <v>3019072884.0424399</v>
      </c>
      <c r="AY52" s="4">
        <v>3021047473.3405099</v>
      </c>
      <c r="AZ52" s="4">
        <v>3023386416.9359798</v>
      </c>
      <c r="BA52" s="4">
        <v>3023386416.9359798</v>
      </c>
    </row>
    <row r="53" spans="1:53" x14ac:dyDescent="0.2">
      <c r="A53" s="5" t="s">
        <v>240</v>
      </c>
    </row>
    <row r="54" spans="1:53" x14ac:dyDescent="0.2">
      <c r="A54" s="5" t="s">
        <v>241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</row>
    <row r="55" spans="1:53" x14ac:dyDescent="0.2">
      <c r="A55" s="5" t="s">
        <v>242</v>
      </c>
      <c r="B55" s="4">
        <v>571447521.34526002</v>
      </c>
      <c r="C55" s="4">
        <v>579529744.19760704</v>
      </c>
      <c r="D55" s="4">
        <v>586522604.34432399</v>
      </c>
      <c r="E55" s="4">
        <v>584844882.08350897</v>
      </c>
      <c r="F55" s="4">
        <v>586171208.82615995</v>
      </c>
      <c r="G55" s="4">
        <v>581739369.09281397</v>
      </c>
      <c r="H55" s="4">
        <v>577201694.402035</v>
      </c>
      <c r="I55" s="4">
        <v>572500479.19708896</v>
      </c>
      <c r="J55" s="4">
        <v>568626944.40910196</v>
      </c>
      <c r="K55" s="4">
        <v>561921592.10235202</v>
      </c>
      <c r="L55" s="4">
        <v>554220720.90831304</v>
      </c>
      <c r="M55" s="4">
        <v>543408992.32580996</v>
      </c>
      <c r="N55" s="4">
        <v>543408992.32580996</v>
      </c>
      <c r="O55" s="4">
        <v>550016079.98464298</v>
      </c>
      <c r="P55" s="4">
        <v>553454548.43899298</v>
      </c>
      <c r="Q55" s="4">
        <v>550714237.02269804</v>
      </c>
      <c r="R55" s="4">
        <v>551017443.99142504</v>
      </c>
      <c r="S55" s="4">
        <v>555257188.00494397</v>
      </c>
      <c r="T55" s="4">
        <v>562141120.69702399</v>
      </c>
      <c r="U55" s="4">
        <v>568086066.30911696</v>
      </c>
      <c r="V55" s="4">
        <v>575217890.98881698</v>
      </c>
      <c r="W55" s="4">
        <v>580490217.103441</v>
      </c>
      <c r="X55" s="4">
        <v>585152063.97250998</v>
      </c>
      <c r="Y55" s="4">
        <v>591696444.45857799</v>
      </c>
      <c r="Z55" s="4">
        <v>598088530.25376201</v>
      </c>
      <c r="AA55" s="4">
        <v>598088530.25376201</v>
      </c>
      <c r="AB55" s="4">
        <v>600276826.94101095</v>
      </c>
      <c r="AC55" s="4">
        <v>602464132.27994096</v>
      </c>
      <c r="AD55" s="4">
        <v>604664596.17696595</v>
      </c>
      <c r="AE55" s="4">
        <v>606857061.62012196</v>
      </c>
      <c r="AF55" s="4">
        <v>609046002.66855395</v>
      </c>
      <c r="AG55" s="4">
        <v>611232442.345312</v>
      </c>
      <c r="AH55" s="4">
        <v>613422479.76923203</v>
      </c>
      <c r="AI55" s="4">
        <v>615613360.16714203</v>
      </c>
      <c r="AJ55" s="4">
        <v>617787801.14693499</v>
      </c>
      <c r="AK55" s="4">
        <v>619965195.35442805</v>
      </c>
      <c r="AL55" s="4">
        <v>622155262.23453796</v>
      </c>
      <c r="AM55" s="4">
        <v>624340279.67786002</v>
      </c>
      <c r="AN55" s="4">
        <v>624340279.67786002</v>
      </c>
      <c r="AO55" s="4">
        <v>631611031.15454197</v>
      </c>
      <c r="AP55" s="4">
        <v>634839562.45559001</v>
      </c>
      <c r="AQ55" s="4">
        <v>637881059.37097001</v>
      </c>
      <c r="AR55" s="4">
        <v>641116666.08414996</v>
      </c>
      <c r="AS55" s="4">
        <v>644348076.32281899</v>
      </c>
      <c r="AT55" s="4">
        <v>647325577.43111396</v>
      </c>
      <c r="AU55" s="4">
        <v>650554452.99971604</v>
      </c>
      <c r="AV55" s="4">
        <v>653783819.51454401</v>
      </c>
      <c r="AW55" s="4">
        <v>656751676.15381598</v>
      </c>
      <c r="AX55" s="4">
        <v>659971924.24445605</v>
      </c>
      <c r="AY55" s="4">
        <v>663201115.37297297</v>
      </c>
      <c r="AZ55" s="4">
        <v>666175997.43882406</v>
      </c>
      <c r="BA55" s="4">
        <v>666175997.43882406</v>
      </c>
    </row>
    <row r="56" spans="1:53" x14ac:dyDescent="0.2">
      <c r="A56" s="5" t="s">
        <v>243</v>
      </c>
      <c r="B56" s="4">
        <v>754345096.98803997</v>
      </c>
      <c r="C56" s="4">
        <v>759656804.813308</v>
      </c>
      <c r="D56" s="4">
        <v>784288304.88883996</v>
      </c>
      <c r="E56" s="4">
        <v>788433280.30622602</v>
      </c>
      <c r="F56" s="4">
        <v>792302874.40556002</v>
      </c>
      <c r="G56" s="4">
        <v>815254355.10907602</v>
      </c>
      <c r="H56" s="4">
        <v>819257819.90162098</v>
      </c>
      <c r="I56" s="4">
        <v>823325776.06584704</v>
      </c>
      <c r="J56" s="4">
        <v>846712948.75606704</v>
      </c>
      <c r="K56" s="4">
        <v>850768133.24361098</v>
      </c>
      <c r="L56" s="4">
        <v>855030960.98804998</v>
      </c>
      <c r="M56" s="4">
        <v>878704453.49692595</v>
      </c>
      <c r="N56" s="4">
        <v>878704453.49692595</v>
      </c>
      <c r="O56" s="4">
        <v>891937800.35734999</v>
      </c>
      <c r="P56" s="4">
        <v>904660528.27044106</v>
      </c>
      <c r="Q56" s="4">
        <v>929068989.21236706</v>
      </c>
      <c r="R56" s="4">
        <v>942019055.44227099</v>
      </c>
      <c r="S56" s="4">
        <v>955002640.936975</v>
      </c>
      <c r="T56" s="4">
        <v>980001596.63394296</v>
      </c>
      <c r="U56" s="4">
        <v>992895733.48537099</v>
      </c>
      <c r="V56" s="4">
        <v>1005915901.00745</v>
      </c>
      <c r="W56" s="4">
        <v>1030857657.9307801</v>
      </c>
      <c r="X56" s="4">
        <v>1043756697.06822</v>
      </c>
      <c r="Y56" s="4">
        <v>1056427714.41549</v>
      </c>
      <c r="Z56" s="4">
        <v>1080826689.56985</v>
      </c>
      <c r="AA56" s="4">
        <v>1080826689.56985</v>
      </c>
      <c r="AB56" s="4">
        <v>1085355437.8515799</v>
      </c>
      <c r="AC56" s="4">
        <v>1089833281.3238599</v>
      </c>
      <c r="AD56" s="4">
        <v>1094304480.23171</v>
      </c>
      <c r="AE56" s="4">
        <v>1098279440.7318399</v>
      </c>
      <c r="AF56" s="4">
        <v>1102241420.0404799</v>
      </c>
      <c r="AG56" s="4">
        <v>1106232747.0498199</v>
      </c>
      <c r="AH56" s="4">
        <v>1111050437.07059</v>
      </c>
      <c r="AI56" s="4">
        <v>1116104760.2514701</v>
      </c>
      <c r="AJ56" s="4">
        <v>1121263246.9107201</v>
      </c>
      <c r="AK56" s="4">
        <v>1126639132.4170301</v>
      </c>
      <c r="AL56" s="4">
        <v>1131783837.4881599</v>
      </c>
      <c r="AM56" s="4">
        <v>1136294645.2860301</v>
      </c>
      <c r="AN56" s="4">
        <v>1136294645.2860301</v>
      </c>
      <c r="AO56" s="4">
        <v>1139897011.00651</v>
      </c>
      <c r="AP56" s="4">
        <v>1143472051.3195801</v>
      </c>
      <c r="AQ56" s="4">
        <v>1147086411.6117001</v>
      </c>
      <c r="AR56" s="4">
        <v>1151341795.82815</v>
      </c>
      <c r="AS56" s="4">
        <v>1155469305.11307</v>
      </c>
      <c r="AT56" s="4">
        <v>1159302459.0885799</v>
      </c>
      <c r="AU56" s="4">
        <v>1163152742.7360799</v>
      </c>
      <c r="AV56" s="4">
        <v>1167030531.1868701</v>
      </c>
      <c r="AW56" s="4">
        <v>1169840823.3694501</v>
      </c>
      <c r="AX56" s="4">
        <v>1173375991.5410199</v>
      </c>
      <c r="AY56" s="4">
        <v>1177294540.2797301</v>
      </c>
      <c r="AZ56" s="4">
        <v>1180385623.3094201</v>
      </c>
      <c r="BA56" s="4">
        <v>1180385623.3094201</v>
      </c>
    </row>
    <row r="57" spans="1:53" x14ac:dyDescent="0.2">
      <c r="A57" s="5" t="s">
        <v>244</v>
      </c>
      <c r="B57" s="4">
        <v>172616400.68134099</v>
      </c>
      <c r="C57" s="4">
        <v>173684400.38974801</v>
      </c>
      <c r="D57" s="4">
        <v>174757340.666105</v>
      </c>
      <c r="E57" s="4">
        <v>175827767.59183201</v>
      </c>
      <c r="F57" s="4">
        <v>177068769.44063899</v>
      </c>
      <c r="G57" s="4">
        <v>177976862.175136</v>
      </c>
      <c r="H57" s="4">
        <v>179049108.54606301</v>
      </c>
      <c r="I57" s="4">
        <v>180125389.63350001</v>
      </c>
      <c r="J57" s="4">
        <v>181201262.31355599</v>
      </c>
      <c r="K57" s="4">
        <v>182274948.75600299</v>
      </c>
      <c r="L57" s="4">
        <v>183515280.89412999</v>
      </c>
      <c r="M57" s="4">
        <v>184432621.441567</v>
      </c>
      <c r="N57" s="4">
        <v>184432621.441567</v>
      </c>
      <c r="O57" s="4">
        <v>185468978.15030801</v>
      </c>
      <c r="P57" s="4">
        <v>186481120.75324899</v>
      </c>
      <c r="Q57" s="4">
        <v>187480393.68476999</v>
      </c>
      <c r="R57" s="4">
        <v>188464692.96941099</v>
      </c>
      <c r="S57" s="4">
        <v>189289382.39167199</v>
      </c>
      <c r="T57" s="4">
        <v>190209386.54766199</v>
      </c>
      <c r="U57" s="4">
        <v>191169129.12884301</v>
      </c>
      <c r="V57" s="4">
        <v>192155157.85421401</v>
      </c>
      <c r="W57" s="4">
        <v>193152730.37870499</v>
      </c>
      <c r="X57" s="4">
        <v>194152558.821686</v>
      </c>
      <c r="Y57" s="4">
        <v>194968912.668677</v>
      </c>
      <c r="Z57" s="4">
        <v>195888554.29171801</v>
      </c>
      <c r="AA57" s="4">
        <v>195888554.29171801</v>
      </c>
      <c r="AB57" s="4">
        <v>197034691.05131701</v>
      </c>
      <c r="AC57" s="4">
        <v>198180827.81091699</v>
      </c>
      <c r="AD57" s="4">
        <v>199326964.570517</v>
      </c>
      <c r="AE57" s="4">
        <v>200473101.330116</v>
      </c>
      <c r="AF57" s="4">
        <v>201619238.08971599</v>
      </c>
      <c r="AG57" s="4">
        <v>202765374.84931499</v>
      </c>
      <c r="AH57" s="4">
        <v>203911511.608915</v>
      </c>
      <c r="AI57" s="4">
        <v>205057648.36851501</v>
      </c>
      <c r="AJ57" s="4">
        <v>206203785.12811401</v>
      </c>
      <c r="AK57" s="4">
        <v>207349921.887714</v>
      </c>
      <c r="AL57" s="4">
        <v>208496058.647313</v>
      </c>
      <c r="AM57" s="4">
        <v>209642195.40691301</v>
      </c>
      <c r="AN57" s="4">
        <v>209642195.40691301</v>
      </c>
      <c r="AO57" s="4">
        <v>210556629.48649701</v>
      </c>
      <c r="AP57" s="4">
        <v>211471063.56608</v>
      </c>
      <c r="AQ57" s="4">
        <v>212385497.64566401</v>
      </c>
      <c r="AR57" s="4">
        <v>213299931.725247</v>
      </c>
      <c r="AS57" s="4">
        <v>214214365.804831</v>
      </c>
      <c r="AT57" s="4">
        <v>215128799.88441399</v>
      </c>
      <c r="AU57" s="4">
        <v>216043233.96399799</v>
      </c>
      <c r="AV57" s="4">
        <v>216957668.04358101</v>
      </c>
      <c r="AW57" s="4">
        <v>217872102.12316501</v>
      </c>
      <c r="AX57" s="4">
        <v>218786536.202748</v>
      </c>
      <c r="AY57" s="4">
        <v>219700970.282332</v>
      </c>
      <c r="AZ57" s="4">
        <v>220615404.36191499</v>
      </c>
      <c r="BA57" s="4">
        <v>220615404.36191499</v>
      </c>
    </row>
    <row r="58" spans="1:53" x14ac:dyDescent="0.2">
      <c r="A58" s="5" t="s">
        <v>245</v>
      </c>
      <c r="B58" s="6">
        <v>1498409019.0146401</v>
      </c>
      <c r="C58" s="6">
        <v>1512870949.40066</v>
      </c>
      <c r="D58" s="6">
        <v>1545568249.8992701</v>
      </c>
      <c r="E58" s="6">
        <v>1549105929.98156</v>
      </c>
      <c r="F58" s="6">
        <v>1555542852.6723499</v>
      </c>
      <c r="G58" s="6">
        <v>1574970586.3770199</v>
      </c>
      <c r="H58" s="6">
        <v>1575508622.84971</v>
      </c>
      <c r="I58" s="6">
        <v>1575951644.89643</v>
      </c>
      <c r="J58" s="6">
        <v>1596541155.4787199</v>
      </c>
      <c r="K58" s="6">
        <v>1594964674.1019599</v>
      </c>
      <c r="L58" s="6">
        <v>1592766962.7904899</v>
      </c>
      <c r="M58" s="6">
        <v>1606546067.2643001</v>
      </c>
      <c r="N58" s="6">
        <v>1606546067.2643001</v>
      </c>
      <c r="O58" s="6">
        <v>1627422858.4923</v>
      </c>
      <c r="P58" s="6">
        <v>1644596197.4626801</v>
      </c>
      <c r="Q58" s="6">
        <v>1667263619.9198301</v>
      </c>
      <c r="R58" s="6">
        <v>1681501192.4031</v>
      </c>
      <c r="S58" s="6">
        <v>1699549211.33359</v>
      </c>
      <c r="T58" s="6">
        <v>1732352103.8786299</v>
      </c>
      <c r="U58" s="6">
        <v>1752150928.9233301</v>
      </c>
      <c r="V58" s="6">
        <v>1773288949.8504801</v>
      </c>
      <c r="W58" s="6">
        <v>1804500605.41293</v>
      </c>
      <c r="X58" s="6">
        <v>1823061319.8624201</v>
      </c>
      <c r="Y58" s="6">
        <v>1843093071.5427401</v>
      </c>
      <c r="Z58" s="6">
        <v>1874803774.11533</v>
      </c>
      <c r="AA58" s="6">
        <v>1874803774.11533</v>
      </c>
      <c r="AB58" s="6">
        <v>1882666955.84391</v>
      </c>
      <c r="AC58" s="6">
        <v>1890478241.4147201</v>
      </c>
      <c r="AD58" s="6">
        <v>1898296040.9791901</v>
      </c>
      <c r="AE58" s="6">
        <v>1905609603.68208</v>
      </c>
      <c r="AF58" s="6">
        <v>1912906660.7987499</v>
      </c>
      <c r="AG58" s="6">
        <v>1920230564.2444501</v>
      </c>
      <c r="AH58" s="6">
        <v>1928384428.44874</v>
      </c>
      <c r="AI58" s="6">
        <v>1936775768.7871201</v>
      </c>
      <c r="AJ58" s="6">
        <v>1945254833.18577</v>
      </c>
      <c r="AK58" s="6">
        <v>1953954249.6591799</v>
      </c>
      <c r="AL58" s="6">
        <v>1962435158.3700099</v>
      </c>
      <c r="AM58" s="6">
        <v>1970277120.3708</v>
      </c>
      <c r="AN58" s="6">
        <v>1970277120.3708</v>
      </c>
      <c r="AO58" s="6">
        <v>1982064671.6475501</v>
      </c>
      <c r="AP58" s="6">
        <v>1989782677.3412499</v>
      </c>
      <c r="AQ58" s="6">
        <v>1997352968.62833</v>
      </c>
      <c r="AR58" s="6">
        <v>2005758393.6375501</v>
      </c>
      <c r="AS58" s="6">
        <v>2014031747.24073</v>
      </c>
      <c r="AT58" s="6">
        <v>2021756836.40411</v>
      </c>
      <c r="AU58" s="6">
        <v>2029750429.69979</v>
      </c>
      <c r="AV58" s="6">
        <v>2037772018.7449999</v>
      </c>
      <c r="AW58" s="6">
        <v>2044464601.64643</v>
      </c>
      <c r="AX58" s="6">
        <v>2052134451.98822</v>
      </c>
      <c r="AY58" s="6">
        <v>2060196625.93503</v>
      </c>
      <c r="AZ58" s="6">
        <v>2067177025.1101601</v>
      </c>
      <c r="BA58" s="6">
        <v>2067177025.1101601</v>
      </c>
    </row>
    <row r="59" spans="1:53" x14ac:dyDescent="0.2">
      <c r="A59" s="5" t="s">
        <v>246</v>
      </c>
    </row>
    <row r="60" spans="1:53" x14ac:dyDescent="0.2">
      <c r="A60" s="3" t="s">
        <v>247</v>
      </c>
      <c r="B60" s="9">
        <v>1343177451.0414701</v>
      </c>
      <c r="C60" s="9">
        <v>1337731761.75423</v>
      </c>
      <c r="D60" s="9">
        <v>1312308880.92448</v>
      </c>
      <c r="E60" s="9">
        <v>1316990408.47558</v>
      </c>
      <c r="F60" s="9">
        <v>1322541812.21489</v>
      </c>
      <c r="G60" s="9">
        <v>1315412553.7939</v>
      </c>
      <c r="H60" s="9">
        <v>1328088163.63901</v>
      </c>
      <c r="I60" s="9">
        <v>1343416669.2635801</v>
      </c>
      <c r="J60" s="9">
        <v>1334928585.62414</v>
      </c>
      <c r="K60" s="9">
        <v>1345559232.4760699</v>
      </c>
      <c r="L60" s="9">
        <v>1353519330.15675</v>
      </c>
      <c r="M60" s="9">
        <v>1346513911.42045</v>
      </c>
      <c r="N60" s="9">
        <v>1346513911.42045</v>
      </c>
      <c r="O60" s="9">
        <v>1328507492.8701301</v>
      </c>
      <c r="P60" s="9">
        <v>1309785007.1738999</v>
      </c>
      <c r="Q60" s="9">
        <v>1288653389.1853001</v>
      </c>
      <c r="R60" s="9">
        <v>1275585423.0699</v>
      </c>
      <c r="S60" s="9">
        <v>1259067979.3615799</v>
      </c>
      <c r="T60" s="9">
        <v>1227587210.1257</v>
      </c>
      <c r="U60" s="9">
        <v>1209818735.0955999</v>
      </c>
      <c r="V60" s="9">
        <v>1189892642.1578</v>
      </c>
      <c r="W60" s="9">
        <v>1160886079.9138999</v>
      </c>
      <c r="X60" s="9">
        <v>1143282536.1261001</v>
      </c>
      <c r="Y60" s="9">
        <v>1124936786.0053401</v>
      </c>
      <c r="Z60" s="9">
        <v>1094981556.3405399</v>
      </c>
      <c r="AA60" s="9">
        <v>1094981556.3405399</v>
      </c>
      <c r="AB60" s="9">
        <v>1089806681.3987601</v>
      </c>
      <c r="AC60" s="9">
        <v>1084844162.7196701</v>
      </c>
      <c r="AD60" s="9">
        <v>1079083275.07407</v>
      </c>
      <c r="AE60" s="9">
        <v>1073848008.76071</v>
      </c>
      <c r="AF60" s="9">
        <v>1068982513.8094</v>
      </c>
      <c r="AG60" s="9">
        <v>1065351588.93609</v>
      </c>
      <c r="AH60" s="9">
        <v>1060952147.07888</v>
      </c>
      <c r="AI60" s="9">
        <v>1056454688.54691</v>
      </c>
      <c r="AJ60" s="9">
        <v>1051703206.58217</v>
      </c>
      <c r="AK60" s="9">
        <v>1046873848.71901</v>
      </c>
      <c r="AL60" s="9">
        <v>1041109085.40669</v>
      </c>
      <c r="AM60" s="9">
        <v>1036478019.38392</v>
      </c>
      <c r="AN60" s="9">
        <v>1036478019.38392</v>
      </c>
      <c r="AO60" s="9">
        <v>1025440029.1146801</v>
      </c>
      <c r="AP60" s="9">
        <v>1018259018.9783</v>
      </c>
      <c r="AQ60" s="9">
        <v>1010839776.25407</v>
      </c>
      <c r="AR60" s="9">
        <v>1002579692.02244</v>
      </c>
      <c r="AS60" s="9">
        <v>995205089.49194896</v>
      </c>
      <c r="AT60" s="9">
        <v>989151490.32681501</v>
      </c>
      <c r="AU60" s="9">
        <v>983063069.15681505</v>
      </c>
      <c r="AV60" s="9">
        <v>977095491.69895697</v>
      </c>
      <c r="AW60" s="9">
        <v>972587893.717206</v>
      </c>
      <c r="AX60" s="9">
        <v>966938432.05421805</v>
      </c>
      <c r="AY60" s="9">
        <v>960850847.40547502</v>
      </c>
      <c r="AZ60" s="9">
        <v>956209391.82582402</v>
      </c>
      <c r="BA60" s="9">
        <v>956209391.82582402</v>
      </c>
    </row>
    <row r="61" spans="1:53" x14ac:dyDescent="0.2">
      <c r="A61" s="5" t="s">
        <v>248</v>
      </c>
    </row>
    <row r="62" spans="1:53" hidden="1" outlineLevel="1" x14ac:dyDescent="0.2">
      <c r="A62" s="5" t="s">
        <v>500</v>
      </c>
      <c r="B62" s="4">
        <v>-1300673.66245922</v>
      </c>
      <c r="C62" s="4">
        <v>-1300673.66245922</v>
      </c>
      <c r="D62" s="4">
        <v>-1299700.86460717</v>
      </c>
      <c r="E62" s="4">
        <v>-1298728.0667551199</v>
      </c>
      <c r="F62" s="4">
        <v>-1297755.2689030699</v>
      </c>
      <c r="G62" s="4">
        <v>-1296782.4710510201</v>
      </c>
      <c r="H62" s="4">
        <v>-1295809.67319897</v>
      </c>
      <c r="I62" s="4">
        <v>-1294836.87534692</v>
      </c>
      <c r="J62" s="4">
        <v>-1293864.0774948699</v>
      </c>
      <c r="K62" s="4">
        <v>-1292891.2796428199</v>
      </c>
      <c r="L62" s="4">
        <v>-1291918.4817907701</v>
      </c>
      <c r="M62" s="4">
        <v>-1290945.68393872</v>
      </c>
      <c r="N62" s="4">
        <v>-1290945.68393872</v>
      </c>
      <c r="O62" s="4">
        <v>-1292836.87490045</v>
      </c>
      <c r="P62" s="4">
        <v>-1294728.06586218</v>
      </c>
      <c r="Q62" s="4">
        <v>-1297592.05467596</v>
      </c>
      <c r="R62" s="4">
        <v>-1300456.04348974</v>
      </c>
      <c r="S62" s="4">
        <v>-1303320.03230352</v>
      </c>
      <c r="T62" s="4">
        <v>-1306184.0211173</v>
      </c>
      <c r="U62" s="4">
        <v>-1309048.0099310901</v>
      </c>
      <c r="V62" s="4">
        <v>-1311911.9987448701</v>
      </c>
      <c r="W62" s="4">
        <v>-1314775.9875586501</v>
      </c>
      <c r="X62" s="4">
        <v>-1317639.9763724301</v>
      </c>
      <c r="Y62" s="4">
        <v>-1320503.9651862099</v>
      </c>
      <c r="Z62" s="4">
        <v>-1323367.9539999899</v>
      </c>
      <c r="AA62" s="4">
        <v>-1323367.9539999899</v>
      </c>
      <c r="AB62" s="4">
        <v>-1323367.9539999899</v>
      </c>
      <c r="AC62" s="4">
        <v>-1323367.9539999899</v>
      </c>
      <c r="AD62" s="4">
        <v>-1323367.9539999899</v>
      </c>
      <c r="AE62" s="4">
        <v>-1323367.9539999899</v>
      </c>
      <c r="AF62" s="4">
        <v>-1323367.9539999899</v>
      </c>
      <c r="AG62" s="4">
        <v>-1293438.8598333299</v>
      </c>
      <c r="AH62" s="4">
        <v>-1263509.7656666599</v>
      </c>
      <c r="AI62" s="4">
        <v>-1233580.6714999899</v>
      </c>
      <c r="AJ62" s="4">
        <v>-1206696.8273333299</v>
      </c>
      <c r="AK62" s="4">
        <v>-1179812.9831666599</v>
      </c>
      <c r="AL62" s="4">
        <v>-1158255.91966666</v>
      </c>
      <c r="AM62" s="4">
        <v>-1136698.8561666601</v>
      </c>
      <c r="AN62" s="4">
        <v>-1136698.8561666601</v>
      </c>
      <c r="AO62" s="4">
        <v>-1108208.0989999999</v>
      </c>
      <c r="AP62" s="4">
        <v>-1079717.34183333</v>
      </c>
      <c r="AQ62" s="4">
        <v>-1051226.5846666601</v>
      </c>
      <c r="AR62" s="4">
        <v>-1022735.82749999</v>
      </c>
      <c r="AS62" s="4">
        <v>-994245.07033333299</v>
      </c>
      <c r="AT62" s="4">
        <v>-995683.40733333305</v>
      </c>
      <c r="AU62" s="4">
        <v>-997201.59433333296</v>
      </c>
      <c r="AV62" s="4">
        <v>-998719.781333333</v>
      </c>
      <c r="AW62" s="4">
        <v>-997192.71833333303</v>
      </c>
      <c r="AX62" s="4">
        <v>-995665.65533333295</v>
      </c>
      <c r="AY62" s="4">
        <v>-988811.81166666595</v>
      </c>
      <c r="AZ62" s="4">
        <v>-981957.96799999999</v>
      </c>
      <c r="BA62" s="4">
        <v>-981957.96799999999</v>
      </c>
    </row>
    <row r="63" spans="1:53" collapsed="1" x14ac:dyDescent="0.2">
      <c r="A63" s="5" t="s">
        <v>249</v>
      </c>
      <c r="B63" s="4">
        <v>-1300673.66245922</v>
      </c>
      <c r="C63" s="4">
        <v>-1300673.66245922</v>
      </c>
      <c r="D63" s="4">
        <v>-1299700.86460717</v>
      </c>
      <c r="E63" s="4">
        <v>-1298728.0667551199</v>
      </c>
      <c r="F63" s="4">
        <v>-1297755.2689030699</v>
      </c>
      <c r="G63" s="4">
        <v>-1296782.4710510201</v>
      </c>
      <c r="H63" s="4">
        <v>-1295809.67319897</v>
      </c>
      <c r="I63" s="4">
        <v>-1294836.87534692</v>
      </c>
      <c r="J63" s="4">
        <v>-1293864.0774948699</v>
      </c>
      <c r="K63" s="4">
        <v>-1292891.2796428199</v>
      </c>
      <c r="L63" s="4">
        <v>-1291918.4817907701</v>
      </c>
      <c r="M63" s="4">
        <v>-1290945.68393872</v>
      </c>
      <c r="N63" s="4">
        <v>-1290945.68393872</v>
      </c>
      <c r="O63" s="4">
        <v>-1292836.87490045</v>
      </c>
      <c r="P63" s="4">
        <v>-1294728.06586218</v>
      </c>
      <c r="Q63" s="4">
        <v>-1297592.05467596</v>
      </c>
      <c r="R63" s="4">
        <v>-1300456.04348974</v>
      </c>
      <c r="S63" s="4">
        <v>-1303320.03230352</v>
      </c>
      <c r="T63" s="4">
        <v>-1306184.0211173</v>
      </c>
      <c r="U63" s="4">
        <v>-1309048.0099310901</v>
      </c>
      <c r="V63" s="4">
        <v>-1311911.9987448701</v>
      </c>
      <c r="W63" s="4">
        <v>-1314775.9875586501</v>
      </c>
      <c r="X63" s="4">
        <v>-1317639.9763724301</v>
      </c>
      <c r="Y63" s="4">
        <v>-1320503.9651862099</v>
      </c>
      <c r="Z63" s="4">
        <v>-1323367.9539999899</v>
      </c>
      <c r="AA63" s="4">
        <v>-1323367.9539999899</v>
      </c>
      <c r="AB63" s="4">
        <v>-1323367.9539999899</v>
      </c>
      <c r="AC63" s="4">
        <v>-1323367.9539999899</v>
      </c>
      <c r="AD63" s="4">
        <v>-1323367.9539999899</v>
      </c>
      <c r="AE63" s="4">
        <v>-1323367.9539999899</v>
      </c>
      <c r="AF63" s="4">
        <v>-1323367.9539999899</v>
      </c>
      <c r="AG63" s="4">
        <v>-1293438.8598333299</v>
      </c>
      <c r="AH63" s="4">
        <v>-1263509.7656666599</v>
      </c>
      <c r="AI63" s="4">
        <v>-1233580.6714999899</v>
      </c>
      <c r="AJ63" s="4">
        <v>-1206696.8273333299</v>
      </c>
      <c r="AK63" s="4">
        <v>-1179812.9831666599</v>
      </c>
      <c r="AL63" s="4">
        <v>-1158255.91966666</v>
      </c>
      <c r="AM63" s="4">
        <v>-1136698.8561666601</v>
      </c>
      <c r="AN63" s="4">
        <v>-1136698.8561666601</v>
      </c>
      <c r="AO63" s="4">
        <v>-1108208.0989999999</v>
      </c>
      <c r="AP63" s="4">
        <v>-1079717.34183333</v>
      </c>
      <c r="AQ63" s="4">
        <v>-1051226.5846666601</v>
      </c>
      <c r="AR63" s="4">
        <v>-1022735.82749999</v>
      </c>
      <c r="AS63" s="4">
        <v>-994245.07033333299</v>
      </c>
      <c r="AT63" s="4">
        <v>-995683.40733333305</v>
      </c>
      <c r="AU63" s="4">
        <v>-997201.59433333296</v>
      </c>
      <c r="AV63" s="4">
        <v>-998719.781333333</v>
      </c>
      <c r="AW63" s="4">
        <v>-997192.71833333303</v>
      </c>
      <c r="AX63" s="4">
        <v>-995665.65533333295</v>
      </c>
      <c r="AY63" s="4">
        <v>-988811.81166666595</v>
      </c>
      <c r="AZ63" s="4">
        <v>-981957.96799999999</v>
      </c>
      <c r="BA63" s="4">
        <v>-981957.96799999999</v>
      </c>
    </row>
    <row r="64" spans="1:53" x14ac:dyDescent="0.2">
      <c r="A64" s="5" t="s">
        <v>250</v>
      </c>
    </row>
    <row r="65" spans="1:53" x14ac:dyDescent="0.2">
      <c r="A65" s="3" t="s">
        <v>251</v>
      </c>
    </row>
    <row r="66" spans="1:53" s="8" customFormat="1" x14ac:dyDescent="0.2">
      <c r="A66" s="7" t="s">
        <v>252</v>
      </c>
      <c r="B66" s="8">
        <v>0.25345000000000001</v>
      </c>
      <c r="C66" s="8">
        <v>0.25345000000000001</v>
      </c>
      <c r="D66" s="8">
        <v>0.25345000000000001</v>
      </c>
      <c r="E66" s="8">
        <v>0.25345000000000001</v>
      </c>
      <c r="F66" s="8">
        <v>0.25345000000000001</v>
      </c>
      <c r="G66" s="8">
        <v>0.25345000000000001</v>
      </c>
      <c r="H66" s="8">
        <v>0.25345000000000001</v>
      </c>
      <c r="I66" s="8">
        <v>0.25345000000000001</v>
      </c>
      <c r="J66" s="8">
        <v>0.25345000000000001</v>
      </c>
      <c r="K66" s="8">
        <v>0.25345000000000001</v>
      </c>
      <c r="L66" s="8">
        <v>0.25345000000000001</v>
      </c>
      <c r="M66" s="8">
        <v>0.25345000000000001</v>
      </c>
      <c r="N66" s="8">
        <v>0.25345000000000001</v>
      </c>
      <c r="O66" s="8">
        <v>0.25345000000000001</v>
      </c>
      <c r="P66" s="8">
        <v>0.25345000000000001</v>
      </c>
      <c r="Q66" s="8">
        <v>0.25345000000000001</v>
      </c>
      <c r="R66" s="8">
        <v>0.25345000000000001</v>
      </c>
      <c r="S66" s="8">
        <v>0.25345000000000001</v>
      </c>
      <c r="T66" s="8">
        <v>0.25345000000000001</v>
      </c>
      <c r="U66" s="8">
        <v>0.25345000000000001</v>
      </c>
      <c r="V66" s="8">
        <v>0.25345000000000001</v>
      </c>
      <c r="W66" s="8">
        <v>0.25345000000000001</v>
      </c>
      <c r="X66" s="8">
        <v>0.25345000000000001</v>
      </c>
      <c r="Y66" s="8">
        <v>0.25345000000000001</v>
      </c>
      <c r="Z66" s="8">
        <v>0.25345000000000001</v>
      </c>
      <c r="AA66" s="8">
        <v>0.25345000000000001</v>
      </c>
      <c r="AB66" s="8">
        <v>0.25345000000000001</v>
      </c>
      <c r="AC66" s="8">
        <v>0.25345000000000001</v>
      </c>
      <c r="AD66" s="8">
        <v>0.25345000000000001</v>
      </c>
      <c r="AE66" s="8">
        <v>0.25345000000000001</v>
      </c>
      <c r="AF66" s="8">
        <v>0.25345000000000001</v>
      </c>
      <c r="AG66" s="8">
        <v>0.25345000000000001</v>
      </c>
      <c r="AH66" s="8">
        <v>0.25345000000000001</v>
      </c>
      <c r="AI66" s="8">
        <v>0.25345000000000001</v>
      </c>
      <c r="AJ66" s="8">
        <v>0.25345000000000001</v>
      </c>
      <c r="AK66" s="8">
        <v>0.25345000000000001</v>
      </c>
      <c r="AL66" s="8">
        <v>0.25345000000000001</v>
      </c>
      <c r="AM66" s="8">
        <v>0.25345000000000001</v>
      </c>
      <c r="AN66" s="8">
        <v>0.25345000000000001</v>
      </c>
      <c r="AO66" s="8">
        <v>0.25345000000000001</v>
      </c>
      <c r="AP66" s="8">
        <v>0.25345000000000001</v>
      </c>
      <c r="AQ66" s="8">
        <v>0.25345000000000001</v>
      </c>
      <c r="AR66" s="8">
        <v>0.25345000000000001</v>
      </c>
      <c r="AS66" s="8">
        <v>0.25345000000000001</v>
      </c>
      <c r="AT66" s="8">
        <v>0.25345000000000001</v>
      </c>
      <c r="AU66" s="8">
        <v>0.25345000000000001</v>
      </c>
      <c r="AV66" s="8">
        <v>0.25345000000000001</v>
      </c>
      <c r="AW66" s="8">
        <v>0.25345000000000001</v>
      </c>
      <c r="AX66" s="8">
        <v>0.25345000000000001</v>
      </c>
      <c r="AY66" s="8">
        <v>0.25345000000000001</v>
      </c>
      <c r="AZ66" s="8">
        <v>0.25345000000000001</v>
      </c>
      <c r="BA66" s="8">
        <v>0.25345000000000001</v>
      </c>
    </row>
    <row r="67" spans="1:53" x14ac:dyDescent="0.2">
      <c r="A67" s="5" t="s">
        <v>253</v>
      </c>
    </row>
    <row r="68" spans="1:53" x14ac:dyDescent="0.2">
      <c r="A68" s="5" t="s">
        <v>254</v>
      </c>
    </row>
    <row r="69" spans="1:53" x14ac:dyDescent="0.2">
      <c r="A69" s="5" t="s">
        <v>255</v>
      </c>
    </row>
    <row r="70" spans="1:53" x14ac:dyDescent="0.2">
      <c r="A70" s="5" t="s">
        <v>256</v>
      </c>
    </row>
    <row r="71" spans="1:53" x14ac:dyDescent="0.2">
      <c r="A71" s="5" t="s">
        <v>257</v>
      </c>
    </row>
    <row r="72" spans="1:53" x14ac:dyDescent="0.2">
      <c r="A72" s="5" t="s">
        <v>258</v>
      </c>
    </row>
    <row r="73" spans="1:53" x14ac:dyDescent="0.2">
      <c r="A73" s="5" t="s">
        <v>259</v>
      </c>
    </row>
    <row r="74" spans="1:53" x14ac:dyDescent="0.2">
      <c r="A74" s="5" t="s">
        <v>260</v>
      </c>
    </row>
    <row r="75" spans="1:53" x14ac:dyDescent="0.2">
      <c r="A75" s="5" t="s">
        <v>261</v>
      </c>
    </row>
    <row r="76" spans="1:53" x14ac:dyDescent="0.2">
      <c r="A76" s="5" t="s">
        <v>262</v>
      </c>
    </row>
    <row r="77" spans="1:53" x14ac:dyDescent="0.2">
      <c r="A77" s="5" t="s">
        <v>263</v>
      </c>
    </row>
    <row r="78" spans="1:53" x14ac:dyDescent="0.2">
      <c r="A78" s="5" t="s">
        <v>264</v>
      </c>
    </row>
    <row r="79" spans="1:53" x14ac:dyDescent="0.2">
      <c r="A79" s="5" t="s">
        <v>265</v>
      </c>
    </row>
    <row r="80" spans="1:53" x14ac:dyDescent="0.2">
      <c r="A80" s="5" t="s">
        <v>266</v>
      </c>
    </row>
    <row r="81" spans="1:53" x14ac:dyDescent="0.2">
      <c r="A81" s="3" t="s">
        <v>267</v>
      </c>
      <c r="B81" s="4">
        <v>1685604467.2234199</v>
      </c>
      <c r="C81" s="4">
        <v>1699512688.2443099</v>
      </c>
      <c r="D81" s="4">
        <v>1728746996.3721199</v>
      </c>
      <c r="E81" s="4">
        <v>1731256216.1259899</v>
      </c>
      <c r="F81" s="4">
        <v>1735932038.9142399</v>
      </c>
      <c r="G81" s="4">
        <v>1750319622.57967</v>
      </c>
      <c r="H81" s="4">
        <v>1753630878.4634299</v>
      </c>
      <c r="I81" s="4">
        <v>1754684536.0436599</v>
      </c>
      <c r="J81" s="4">
        <v>1776431956.7730701</v>
      </c>
      <c r="K81" s="4">
        <v>1773691869.6493599</v>
      </c>
      <c r="L81" s="4">
        <v>1772053836.4509101</v>
      </c>
      <c r="M81" s="4">
        <v>1776540468.94275</v>
      </c>
      <c r="N81" s="4">
        <v>1776540468.94275</v>
      </c>
      <c r="O81" s="4">
        <v>1790131821.5962801</v>
      </c>
      <c r="P81" s="4">
        <v>1806449971.90592</v>
      </c>
      <c r="Q81" s="4">
        <v>1825497456.20525</v>
      </c>
      <c r="R81" s="4">
        <v>1836234344.7089601</v>
      </c>
      <c r="S81" s="4">
        <v>1848112957.2679601</v>
      </c>
      <c r="T81" s="4">
        <v>1868908315.76369</v>
      </c>
      <c r="U81" s="4">
        <v>1879430364.9525599</v>
      </c>
      <c r="V81" s="4">
        <v>1886647136.6703</v>
      </c>
      <c r="W81" s="4">
        <v>1907114381.16364</v>
      </c>
      <c r="X81" s="4">
        <v>1920572375.0431099</v>
      </c>
      <c r="Y81" s="4">
        <v>1938070860.2372401</v>
      </c>
      <c r="Z81" s="4">
        <v>1973214217.45173</v>
      </c>
      <c r="AA81" s="4">
        <v>1973214217.45173</v>
      </c>
      <c r="AB81" s="4">
        <v>1976373891.5049701</v>
      </c>
      <c r="AC81" s="4">
        <v>1980055998.55827</v>
      </c>
      <c r="AD81" s="4">
        <v>1983787265.49224</v>
      </c>
      <c r="AE81" s="4">
        <v>1987049013.11097</v>
      </c>
      <c r="AF81" s="4">
        <v>1990162807.03228</v>
      </c>
      <c r="AG81" s="4">
        <v>1993728265.99966</v>
      </c>
      <c r="AH81" s="4">
        <v>1997707659.26928</v>
      </c>
      <c r="AI81" s="4">
        <v>2001200931.6771801</v>
      </c>
      <c r="AJ81" s="4">
        <v>2004951220.01472</v>
      </c>
      <c r="AK81" s="4">
        <v>2008676661.7526901</v>
      </c>
      <c r="AL81" s="4">
        <v>2012165586.78599</v>
      </c>
      <c r="AM81" s="4">
        <v>2016152623.24352</v>
      </c>
      <c r="AN81" s="4">
        <v>2016152623.24352</v>
      </c>
      <c r="AO81" s="4">
        <v>2022151570.08026</v>
      </c>
      <c r="AP81" s="4">
        <v>2025736888.9342501</v>
      </c>
      <c r="AQ81" s="4">
        <v>2028479179.55884</v>
      </c>
      <c r="AR81" s="4">
        <v>2031764245.007</v>
      </c>
      <c r="AS81" s="4">
        <v>2035924153.6914001</v>
      </c>
      <c r="AT81" s="4">
        <v>2039711336.2232399</v>
      </c>
      <c r="AU81" s="4">
        <v>2043831841.9589701</v>
      </c>
      <c r="AV81" s="4">
        <v>2047692431.5539501</v>
      </c>
      <c r="AW81" s="4">
        <v>2051044531.48838</v>
      </c>
      <c r="AX81" s="4">
        <v>2055255675.71699</v>
      </c>
      <c r="AY81" s="4">
        <v>2061201192.52075</v>
      </c>
      <c r="AZ81" s="4">
        <v>2065179485.28107</v>
      </c>
      <c r="BA81" s="4">
        <v>2065179485.28107</v>
      </c>
    </row>
    <row r="82" spans="1:53" x14ac:dyDescent="0.2">
      <c r="A82" s="5" t="s">
        <v>268</v>
      </c>
    </row>
    <row r="83" spans="1:53" ht="10.8" thickBot="1" x14ac:dyDescent="0.25">
      <c r="A83" s="3" t="s">
        <v>269</v>
      </c>
      <c r="B83" s="10">
        <v>1155982002.8327</v>
      </c>
      <c r="C83" s="10">
        <v>1151090022.9105799</v>
      </c>
      <c r="D83" s="10">
        <v>1129130134.4516301</v>
      </c>
      <c r="E83" s="10">
        <v>1134840122.3311601</v>
      </c>
      <c r="F83" s="10">
        <v>1142152625.9730101</v>
      </c>
      <c r="G83" s="10">
        <v>1140063517.59126</v>
      </c>
      <c r="H83" s="10">
        <v>1149965908.0253</v>
      </c>
      <c r="I83" s="10">
        <v>1164683778.1163499</v>
      </c>
      <c r="J83" s="10">
        <v>1155037784.3297901</v>
      </c>
      <c r="K83" s="10">
        <v>1166832036.9286799</v>
      </c>
      <c r="L83" s="10">
        <v>1174232456.49632</v>
      </c>
      <c r="M83" s="10">
        <v>1176519509.7420101</v>
      </c>
      <c r="N83" s="10">
        <v>1176519509.7420101</v>
      </c>
      <c r="O83" s="10">
        <v>1165798529.76615</v>
      </c>
      <c r="P83" s="10">
        <v>1147931232.73066</v>
      </c>
      <c r="Q83" s="10">
        <v>1130419552.8998899</v>
      </c>
      <c r="R83" s="10">
        <v>1120852270.76404</v>
      </c>
      <c r="S83" s="10">
        <v>1110504233.4272001</v>
      </c>
      <c r="T83" s="10">
        <v>1091030998.2406399</v>
      </c>
      <c r="U83" s="10">
        <v>1082539299.06637</v>
      </c>
      <c r="V83" s="10">
        <v>1076534455.33799</v>
      </c>
      <c r="W83" s="10">
        <v>1058272304.16319</v>
      </c>
      <c r="X83" s="10">
        <v>1045771480.94541</v>
      </c>
      <c r="Y83" s="10">
        <v>1029958997.31084</v>
      </c>
      <c r="Z83" s="10">
        <v>996571113.00413704</v>
      </c>
      <c r="AA83" s="10">
        <v>996571113.00413704</v>
      </c>
      <c r="AB83" s="10">
        <v>996099745.73769999</v>
      </c>
      <c r="AC83" s="10">
        <v>995266405.57613206</v>
      </c>
      <c r="AD83" s="10">
        <v>993592050.56102502</v>
      </c>
      <c r="AE83" s="10">
        <v>992408599.33182096</v>
      </c>
      <c r="AF83" s="10">
        <v>991726367.57586896</v>
      </c>
      <c r="AG83" s="10">
        <v>991853887.18088496</v>
      </c>
      <c r="AH83" s="10">
        <v>991628916.25834501</v>
      </c>
      <c r="AI83" s="10">
        <v>992029525.65685594</v>
      </c>
      <c r="AJ83" s="10">
        <v>992006819.75322497</v>
      </c>
      <c r="AK83" s="10">
        <v>992151436.62549901</v>
      </c>
      <c r="AL83" s="10">
        <v>991378656.99071097</v>
      </c>
      <c r="AM83" s="10">
        <v>990602516.51121199</v>
      </c>
      <c r="AN83" s="10">
        <v>990602516.51121199</v>
      </c>
      <c r="AO83" s="10">
        <v>985353130.68197095</v>
      </c>
      <c r="AP83" s="10">
        <v>982304807.38530695</v>
      </c>
      <c r="AQ83" s="10">
        <v>979713565.32356799</v>
      </c>
      <c r="AR83" s="10">
        <v>976573840.65300202</v>
      </c>
      <c r="AS83" s="10">
        <v>973312683.041273</v>
      </c>
      <c r="AT83" s="10">
        <v>971196990.50768995</v>
      </c>
      <c r="AU83" s="10">
        <v>968981656.89763701</v>
      </c>
      <c r="AV83" s="10">
        <v>967175078.89000905</v>
      </c>
      <c r="AW83" s="10">
        <v>966007963.87524998</v>
      </c>
      <c r="AX83" s="10">
        <v>963817208.32544601</v>
      </c>
      <c r="AY83" s="10">
        <v>959846280.81975603</v>
      </c>
      <c r="AZ83" s="10">
        <v>958206931.65491402</v>
      </c>
      <c r="BA83" s="10">
        <v>958206931.65491402</v>
      </c>
    </row>
    <row r="84" spans="1:53" ht="10.8" thickTop="1" x14ac:dyDescent="0.2">
      <c r="A84" s="5" t="s">
        <v>270</v>
      </c>
    </row>
    <row r="85" spans="1:53" x14ac:dyDescent="0.2">
      <c r="A85" s="5" t="s">
        <v>271</v>
      </c>
    </row>
    <row r="86" spans="1:53" x14ac:dyDescent="0.2">
      <c r="A86" s="3" t="s">
        <v>272</v>
      </c>
    </row>
    <row r="87" spans="1:53" x14ac:dyDescent="0.2">
      <c r="A87" s="3" t="s">
        <v>273</v>
      </c>
    </row>
    <row r="88" spans="1:53" x14ac:dyDescent="0.2">
      <c r="A88" s="21" t="s">
        <v>274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</row>
    <row r="89" spans="1:53" x14ac:dyDescent="0.2">
      <c r="A89" s="5" t="s">
        <v>275</v>
      </c>
    </row>
    <row r="90" spans="1:53" x14ac:dyDescent="0.2">
      <c r="A90" s="5" t="s">
        <v>276</v>
      </c>
    </row>
    <row r="91" spans="1:53" x14ac:dyDescent="0.2">
      <c r="A91" s="5" t="s">
        <v>277</v>
      </c>
    </row>
    <row r="92" spans="1:53" x14ac:dyDescent="0.2">
      <c r="A92" s="5" t="s">
        <v>278</v>
      </c>
    </row>
    <row r="93" spans="1:53" x14ac:dyDescent="0.2">
      <c r="A93" s="5" t="s">
        <v>279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</row>
    <row r="94" spans="1:53" x14ac:dyDescent="0.2">
      <c r="A94" s="5" t="s">
        <v>280</v>
      </c>
    </row>
    <row r="95" spans="1:53" x14ac:dyDescent="0.2">
      <c r="A95" s="5" t="s">
        <v>281</v>
      </c>
    </row>
    <row r="96" spans="1:53" x14ac:dyDescent="0.2">
      <c r="A96" s="5" t="s">
        <v>282</v>
      </c>
    </row>
    <row r="97" spans="1:53" x14ac:dyDescent="0.2">
      <c r="A97" s="5" t="s">
        <v>283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</row>
    <row r="98" spans="1:53" x14ac:dyDescent="0.2">
      <c r="A98" s="5" t="s">
        <v>284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</row>
    <row r="99" spans="1:53" x14ac:dyDescent="0.2">
      <c r="A99" s="5" t="s">
        <v>285</v>
      </c>
    </row>
    <row r="100" spans="1:53" x14ac:dyDescent="0.2">
      <c r="A100" s="3" t="s">
        <v>286</v>
      </c>
    </row>
    <row r="101" spans="1:53" x14ac:dyDescent="0.2">
      <c r="A101" s="5" t="s">
        <v>287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</row>
    <row r="102" spans="1:53" x14ac:dyDescent="0.2">
      <c r="A102" s="5" t="s">
        <v>288</v>
      </c>
    </row>
    <row r="103" spans="1:53" x14ac:dyDescent="0.2">
      <c r="A103" s="5" t="s">
        <v>289</v>
      </c>
    </row>
    <row r="104" spans="1:53" x14ac:dyDescent="0.2">
      <c r="A104" s="5" t="s">
        <v>290</v>
      </c>
    </row>
    <row r="105" spans="1:53" x14ac:dyDescent="0.2">
      <c r="A105" s="5" t="s">
        <v>291</v>
      </c>
    </row>
    <row r="106" spans="1:53" x14ac:dyDescent="0.2">
      <c r="A106" s="5" t="s">
        <v>292</v>
      </c>
    </row>
    <row r="107" spans="1:53" x14ac:dyDescent="0.2">
      <c r="A107" s="5" t="s">
        <v>293</v>
      </c>
    </row>
    <row r="108" spans="1:53" x14ac:dyDescent="0.2">
      <c r="A108" s="5" t="s">
        <v>294</v>
      </c>
    </row>
    <row r="109" spans="1:53" x14ac:dyDescent="0.2">
      <c r="A109" s="5" t="s">
        <v>295</v>
      </c>
    </row>
    <row r="110" spans="1:53" x14ac:dyDescent="0.2">
      <c r="A110" s="5" t="s">
        <v>296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spans="1:53" x14ac:dyDescent="0.2">
      <c r="A111" s="5" t="s">
        <v>297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</row>
    <row r="112" spans="1:53" x14ac:dyDescent="0.2">
      <c r="A112" s="5" t="s">
        <v>298</v>
      </c>
    </row>
    <row r="113" spans="1:53" x14ac:dyDescent="0.2">
      <c r="A113" s="3" t="s">
        <v>299</v>
      </c>
    </row>
    <row r="114" spans="1:53" x14ac:dyDescent="0.2">
      <c r="A114" s="5" t="s">
        <v>300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</row>
    <row r="115" spans="1:53" x14ac:dyDescent="0.2">
      <c r="A115" s="5" t="s">
        <v>301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</row>
    <row r="116" spans="1:53" x14ac:dyDescent="0.2">
      <c r="A116" s="5" t="s">
        <v>302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</row>
    <row r="117" spans="1:53" x14ac:dyDescent="0.2">
      <c r="A117" s="5" t="s">
        <v>303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</row>
    <row r="118" spans="1:53" x14ac:dyDescent="0.2">
      <c r="A118" s="5" t="s">
        <v>304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</row>
    <row r="119" spans="1:53" x14ac:dyDescent="0.2">
      <c r="A119" s="5" t="s">
        <v>305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</row>
    <row r="120" spans="1:53" x14ac:dyDescent="0.2">
      <c r="A120" s="5" t="s">
        <v>306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</row>
    <row r="121" spans="1:53" x14ac:dyDescent="0.2">
      <c r="A121" s="5" t="s">
        <v>307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</row>
    <row r="122" spans="1:53" x14ac:dyDescent="0.2">
      <c r="A122" s="5" t="s">
        <v>308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</row>
    <row r="123" spans="1:53" x14ac:dyDescent="0.2">
      <c r="A123" s="5" t="s">
        <v>309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</row>
    <row r="124" spans="1:53" x14ac:dyDescent="0.2">
      <c r="A124" s="5" t="s">
        <v>310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</row>
    <row r="125" spans="1:53" x14ac:dyDescent="0.2">
      <c r="A125" s="5" t="s">
        <v>311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</row>
    <row r="126" spans="1:53" x14ac:dyDescent="0.2">
      <c r="A126" s="5" t="s">
        <v>312</v>
      </c>
    </row>
    <row r="127" spans="1:53" x14ac:dyDescent="0.2">
      <c r="A127" s="3" t="s">
        <v>313</v>
      </c>
    </row>
    <row r="128" spans="1:53" x14ac:dyDescent="0.2">
      <c r="A128" s="5" t="s">
        <v>314</v>
      </c>
      <c r="B128" s="4">
        <v>2841586470.0561199</v>
      </c>
      <c r="C128" s="4">
        <v>2850602711.1549001</v>
      </c>
      <c r="D128" s="4">
        <v>2857877130.82375</v>
      </c>
      <c r="E128" s="4">
        <v>2866096338.45715</v>
      </c>
      <c r="F128" s="4">
        <v>2878084664.8872499</v>
      </c>
      <c r="G128" s="4">
        <v>2890383140.1709299</v>
      </c>
      <c r="H128" s="4">
        <v>2903596786.48873</v>
      </c>
      <c r="I128" s="4">
        <v>2919368314.1600199</v>
      </c>
      <c r="J128" s="4">
        <v>2931469741.10287</v>
      </c>
      <c r="K128" s="4">
        <v>2940523906.5780401</v>
      </c>
      <c r="L128" s="4">
        <v>2946286292.9472399</v>
      </c>
      <c r="M128" s="4">
        <v>2953059978.6847601</v>
      </c>
      <c r="N128" s="4">
        <v>2953059978.6847601</v>
      </c>
      <c r="O128" s="4">
        <v>2955930351.3624301</v>
      </c>
      <c r="P128" s="4">
        <v>2954381204.63659</v>
      </c>
      <c r="Q128" s="4">
        <v>2955917009.1051402</v>
      </c>
      <c r="R128" s="4">
        <v>2957086615.4730101</v>
      </c>
      <c r="S128" s="4">
        <v>2958617190.6951699</v>
      </c>
      <c r="T128" s="4">
        <v>2959939314.0043302</v>
      </c>
      <c r="U128" s="4">
        <v>2961969664.01893</v>
      </c>
      <c r="V128" s="4">
        <v>2963181592.0082898</v>
      </c>
      <c r="W128" s="4">
        <v>2965386685.3268399</v>
      </c>
      <c r="X128" s="4">
        <v>2966343855.9885201</v>
      </c>
      <c r="Y128" s="4">
        <v>2968029857.54809</v>
      </c>
      <c r="Z128" s="4">
        <v>2969785330.4558702</v>
      </c>
      <c r="AA128" s="4">
        <v>2969785330.4558702</v>
      </c>
      <c r="AB128" s="4">
        <v>2972473637.2426701</v>
      </c>
      <c r="AC128" s="4">
        <v>2975322404.1343999</v>
      </c>
      <c r="AD128" s="4">
        <v>2977379316.0532598</v>
      </c>
      <c r="AE128" s="4">
        <v>2979457612.44279</v>
      </c>
      <c r="AF128" s="4">
        <v>2981889174.60815</v>
      </c>
      <c r="AG128" s="4">
        <v>2985582153.1805401</v>
      </c>
      <c r="AH128" s="4">
        <v>2989336575.5276198</v>
      </c>
      <c r="AI128" s="4">
        <v>2993230457.3340402</v>
      </c>
      <c r="AJ128" s="4">
        <v>2996958039.7679501</v>
      </c>
      <c r="AK128" s="4">
        <v>3000828098.37819</v>
      </c>
      <c r="AL128" s="4">
        <v>3003544243.7767</v>
      </c>
      <c r="AM128" s="4">
        <v>3006755139.7547302</v>
      </c>
      <c r="AN128" s="4">
        <v>3006755139.7547302</v>
      </c>
      <c r="AO128" s="4">
        <v>3007504700.7622299</v>
      </c>
      <c r="AP128" s="4">
        <v>3008041696.3195601</v>
      </c>
      <c r="AQ128" s="4">
        <v>3008192744.88241</v>
      </c>
      <c r="AR128" s="4">
        <v>3008338085.6599998</v>
      </c>
      <c r="AS128" s="4">
        <v>3009236836.7326698</v>
      </c>
      <c r="AT128" s="4">
        <v>3010908326.7309299</v>
      </c>
      <c r="AU128" s="4">
        <v>3012813498.8566098</v>
      </c>
      <c r="AV128" s="4">
        <v>3014867510.4439602</v>
      </c>
      <c r="AW128" s="4">
        <v>3017052495.3636298</v>
      </c>
      <c r="AX128" s="4">
        <v>3019072884.0424399</v>
      </c>
      <c r="AY128" s="4">
        <v>3021047473.3405099</v>
      </c>
      <c r="AZ128" s="4">
        <v>3023386416.9359798</v>
      </c>
      <c r="BA128" s="4">
        <v>3023386416.9359798</v>
      </c>
    </row>
    <row r="129" spans="1:53" x14ac:dyDescent="0.2">
      <c r="A129" s="5" t="s">
        <v>315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</row>
    <row r="130" spans="1:53" x14ac:dyDescent="0.2">
      <c r="A130" s="5" t="s">
        <v>316</v>
      </c>
      <c r="B130" s="4">
        <v>571447521.34526002</v>
      </c>
      <c r="C130" s="4">
        <v>579529744.19760704</v>
      </c>
      <c r="D130" s="4">
        <v>586522604.34432399</v>
      </c>
      <c r="E130" s="4">
        <v>584844882.08350897</v>
      </c>
      <c r="F130" s="4">
        <v>586171208.82615995</v>
      </c>
      <c r="G130" s="4">
        <v>581739369.09281397</v>
      </c>
      <c r="H130" s="4">
        <v>577201694.402035</v>
      </c>
      <c r="I130" s="4">
        <v>572500479.19708896</v>
      </c>
      <c r="J130" s="4">
        <v>568626944.40910196</v>
      </c>
      <c r="K130" s="4">
        <v>561921592.10235202</v>
      </c>
      <c r="L130" s="4">
        <v>554220720.90831304</v>
      </c>
      <c r="M130" s="4">
        <v>543408992.32580996</v>
      </c>
      <c r="N130" s="4">
        <v>543408992.32580996</v>
      </c>
      <c r="O130" s="4">
        <v>550016079.98464298</v>
      </c>
      <c r="P130" s="4">
        <v>553454548.43899298</v>
      </c>
      <c r="Q130" s="4">
        <v>550714237.02269804</v>
      </c>
      <c r="R130" s="4">
        <v>551017443.99142504</v>
      </c>
      <c r="S130" s="4">
        <v>555257188.00494397</v>
      </c>
      <c r="T130" s="4">
        <v>562141120.69702399</v>
      </c>
      <c r="U130" s="4">
        <v>568086066.30911696</v>
      </c>
      <c r="V130" s="4">
        <v>575217890.98881698</v>
      </c>
      <c r="W130" s="4">
        <v>580490217.103441</v>
      </c>
      <c r="X130" s="4">
        <v>585152063.97250998</v>
      </c>
      <c r="Y130" s="4">
        <v>591696444.45857799</v>
      </c>
      <c r="Z130" s="4">
        <v>598088530.25376201</v>
      </c>
      <c r="AA130" s="4">
        <v>598088530.25376201</v>
      </c>
      <c r="AB130" s="4">
        <v>600276826.94101095</v>
      </c>
      <c r="AC130" s="4">
        <v>602464132.27994096</v>
      </c>
      <c r="AD130" s="4">
        <v>604664596.17696595</v>
      </c>
      <c r="AE130" s="4">
        <v>606857061.62012196</v>
      </c>
      <c r="AF130" s="4">
        <v>609046002.66855395</v>
      </c>
      <c r="AG130" s="4">
        <v>611232442.345312</v>
      </c>
      <c r="AH130" s="4">
        <v>613422479.76923203</v>
      </c>
      <c r="AI130" s="4">
        <v>615613360.16714203</v>
      </c>
      <c r="AJ130" s="4">
        <v>617787801.14693499</v>
      </c>
      <c r="AK130" s="4">
        <v>619965195.35442805</v>
      </c>
      <c r="AL130" s="4">
        <v>622155262.23453796</v>
      </c>
      <c r="AM130" s="4">
        <v>624340279.67786002</v>
      </c>
      <c r="AN130" s="4">
        <v>624340279.67786002</v>
      </c>
      <c r="AO130" s="4">
        <v>631611031.15454197</v>
      </c>
      <c r="AP130" s="4">
        <v>634839562.45559001</v>
      </c>
      <c r="AQ130" s="4">
        <v>637881059.37097001</v>
      </c>
      <c r="AR130" s="4">
        <v>641116666.08414996</v>
      </c>
      <c r="AS130" s="4">
        <v>644348076.32281899</v>
      </c>
      <c r="AT130" s="4">
        <v>647325577.43111396</v>
      </c>
      <c r="AU130" s="4">
        <v>650554452.99971604</v>
      </c>
      <c r="AV130" s="4">
        <v>653783819.51454401</v>
      </c>
      <c r="AW130" s="4">
        <v>656751676.15381598</v>
      </c>
      <c r="AX130" s="4">
        <v>659971924.24445605</v>
      </c>
      <c r="AY130" s="4">
        <v>663201115.37297297</v>
      </c>
      <c r="AZ130" s="4">
        <v>666175997.43882406</v>
      </c>
      <c r="BA130" s="4">
        <v>666175997.43882406</v>
      </c>
    </row>
    <row r="131" spans="1:53" x14ac:dyDescent="0.2">
      <c r="A131" s="5" t="s">
        <v>317</v>
      </c>
      <c r="B131" s="4">
        <v>754345096.98803997</v>
      </c>
      <c r="C131" s="4">
        <v>759656804.813308</v>
      </c>
      <c r="D131" s="4">
        <v>784288304.88883996</v>
      </c>
      <c r="E131" s="4">
        <v>788433280.30622602</v>
      </c>
      <c r="F131" s="4">
        <v>792302874.40556002</v>
      </c>
      <c r="G131" s="4">
        <v>815254355.10907602</v>
      </c>
      <c r="H131" s="4">
        <v>819257819.90162098</v>
      </c>
      <c r="I131" s="4">
        <v>823325776.06584704</v>
      </c>
      <c r="J131" s="4">
        <v>846712948.75606704</v>
      </c>
      <c r="K131" s="4">
        <v>850768133.24361098</v>
      </c>
      <c r="L131" s="4">
        <v>855030960.98804998</v>
      </c>
      <c r="M131" s="4">
        <v>878704453.49692595</v>
      </c>
      <c r="N131" s="4">
        <v>878704453.49692595</v>
      </c>
      <c r="O131" s="4">
        <v>891937800.35734999</v>
      </c>
      <c r="P131" s="4">
        <v>904660528.27044106</v>
      </c>
      <c r="Q131" s="4">
        <v>929068989.21236706</v>
      </c>
      <c r="R131" s="4">
        <v>942019055.44227099</v>
      </c>
      <c r="S131" s="4">
        <v>955002640.936975</v>
      </c>
      <c r="T131" s="4">
        <v>980001596.63394296</v>
      </c>
      <c r="U131" s="4">
        <v>992895733.48537099</v>
      </c>
      <c r="V131" s="4">
        <v>1005915901.00745</v>
      </c>
      <c r="W131" s="4">
        <v>1030857657.9307801</v>
      </c>
      <c r="X131" s="4">
        <v>1043756697.06822</v>
      </c>
      <c r="Y131" s="4">
        <v>1056427714.41549</v>
      </c>
      <c r="Z131" s="4">
        <v>1080826689.56985</v>
      </c>
      <c r="AA131" s="4">
        <v>1080826689.56985</v>
      </c>
      <c r="AB131" s="4">
        <v>1085355437.8515799</v>
      </c>
      <c r="AC131" s="4">
        <v>1089833281.3238599</v>
      </c>
      <c r="AD131" s="4">
        <v>1094304480.23171</v>
      </c>
      <c r="AE131" s="4">
        <v>1098279440.7318399</v>
      </c>
      <c r="AF131" s="4">
        <v>1102241420.0404799</v>
      </c>
      <c r="AG131" s="4">
        <v>1106232747.0498199</v>
      </c>
      <c r="AH131" s="4">
        <v>1111050437.07059</v>
      </c>
      <c r="AI131" s="4">
        <v>1116104760.2514701</v>
      </c>
      <c r="AJ131" s="4">
        <v>1121263246.9107201</v>
      </c>
      <c r="AK131" s="4">
        <v>1126639132.4170301</v>
      </c>
      <c r="AL131" s="4">
        <v>1131783837.4881599</v>
      </c>
      <c r="AM131" s="4">
        <v>1136294645.2860301</v>
      </c>
      <c r="AN131" s="4">
        <v>1136294645.2860301</v>
      </c>
      <c r="AO131" s="4">
        <v>1139897011.00651</v>
      </c>
      <c r="AP131" s="4">
        <v>1143472051.3195801</v>
      </c>
      <c r="AQ131" s="4">
        <v>1147086411.6117001</v>
      </c>
      <c r="AR131" s="4">
        <v>1151341795.82815</v>
      </c>
      <c r="AS131" s="4">
        <v>1155469305.11307</v>
      </c>
      <c r="AT131" s="4">
        <v>1159302459.0885799</v>
      </c>
      <c r="AU131" s="4">
        <v>1163152742.7360799</v>
      </c>
      <c r="AV131" s="4">
        <v>1167030531.1868701</v>
      </c>
      <c r="AW131" s="4">
        <v>1169840823.3694501</v>
      </c>
      <c r="AX131" s="4">
        <v>1173375991.5410199</v>
      </c>
      <c r="AY131" s="4">
        <v>1177294540.2797301</v>
      </c>
      <c r="AZ131" s="4">
        <v>1180385623.3094201</v>
      </c>
      <c r="BA131" s="4">
        <v>1180385623.3094201</v>
      </c>
    </row>
    <row r="132" spans="1:53" x14ac:dyDescent="0.2">
      <c r="A132" s="5" t="s">
        <v>318</v>
      </c>
      <c r="B132" s="4">
        <v>172616400.68134099</v>
      </c>
      <c r="C132" s="4">
        <v>173684400.38974801</v>
      </c>
      <c r="D132" s="4">
        <v>174757340.666105</v>
      </c>
      <c r="E132" s="4">
        <v>175827767.59183201</v>
      </c>
      <c r="F132" s="4">
        <v>177068769.44063899</v>
      </c>
      <c r="G132" s="4">
        <v>177976862.175136</v>
      </c>
      <c r="H132" s="4">
        <v>179049108.54606301</v>
      </c>
      <c r="I132" s="4">
        <v>180125389.63350001</v>
      </c>
      <c r="J132" s="4">
        <v>181201262.31355599</v>
      </c>
      <c r="K132" s="4">
        <v>182274948.75600299</v>
      </c>
      <c r="L132" s="4">
        <v>183515280.89412999</v>
      </c>
      <c r="M132" s="4">
        <v>184432621.441567</v>
      </c>
      <c r="N132" s="4">
        <v>184432621.441567</v>
      </c>
      <c r="O132" s="4">
        <v>185468978.15030801</v>
      </c>
      <c r="P132" s="4">
        <v>186481120.75324899</v>
      </c>
      <c r="Q132" s="4">
        <v>187480393.68476999</v>
      </c>
      <c r="R132" s="4">
        <v>188464692.96941099</v>
      </c>
      <c r="S132" s="4">
        <v>189289382.39167199</v>
      </c>
      <c r="T132" s="4">
        <v>190209386.54766199</v>
      </c>
      <c r="U132" s="4">
        <v>191169129.12884301</v>
      </c>
      <c r="V132" s="4">
        <v>192155157.85421401</v>
      </c>
      <c r="W132" s="4">
        <v>193152730.37870499</v>
      </c>
      <c r="X132" s="4">
        <v>194152558.821686</v>
      </c>
      <c r="Y132" s="4">
        <v>194968912.668677</v>
      </c>
      <c r="Z132" s="4">
        <v>195888554.29171801</v>
      </c>
      <c r="AA132" s="4">
        <v>195888554.29171801</v>
      </c>
      <c r="AB132" s="4">
        <v>197034691.05131701</v>
      </c>
      <c r="AC132" s="4">
        <v>198180827.81091699</v>
      </c>
      <c r="AD132" s="4">
        <v>199326964.570517</v>
      </c>
      <c r="AE132" s="4">
        <v>200473101.330116</v>
      </c>
      <c r="AF132" s="4">
        <v>201619238.08971599</v>
      </c>
      <c r="AG132" s="4">
        <v>202765374.84931499</v>
      </c>
      <c r="AH132" s="4">
        <v>203911511.608915</v>
      </c>
      <c r="AI132" s="4">
        <v>205057648.36851501</v>
      </c>
      <c r="AJ132" s="4">
        <v>206203785.12811401</v>
      </c>
      <c r="AK132" s="4">
        <v>207349921.887714</v>
      </c>
      <c r="AL132" s="4">
        <v>208496058.647313</v>
      </c>
      <c r="AM132" s="4">
        <v>209642195.40691301</v>
      </c>
      <c r="AN132" s="4">
        <v>209642195.40691301</v>
      </c>
      <c r="AO132" s="4">
        <v>210556629.48649701</v>
      </c>
      <c r="AP132" s="4">
        <v>211471063.56608</v>
      </c>
      <c r="AQ132" s="4">
        <v>212385497.64566401</v>
      </c>
      <c r="AR132" s="4">
        <v>213299931.725247</v>
      </c>
      <c r="AS132" s="4">
        <v>214214365.804831</v>
      </c>
      <c r="AT132" s="4">
        <v>215128799.88441399</v>
      </c>
      <c r="AU132" s="4">
        <v>216043233.96399799</v>
      </c>
      <c r="AV132" s="4">
        <v>216957668.04358101</v>
      </c>
      <c r="AW132" s="4">
        <v>217872102.12316501</v>
      </c>
      <c r="AX132" s="4">
        <v>218786536.202748</v>
      </c>
      <c r="AY132" s="4">
        <v>219700970.282332</v>
      </c>
      <c r="AZ132" s="4">
        <v>220615404.36191499</v>
      </c>
      <c r="BA132" s="4">
        <v>220615404.36191499</v>
      </c>
    </row>
    <row r="133" spans="1:53" x14ac:dyDescent="0.2">
      <c r="A133" s="5" t="s">
        <v>319</v>
      </c>
      <c r="B133" s="4">
        <v>379712831.73792499</v>
      </c>
      <c r="C133" s="4">
        <v>391699646.349787</v>
      </c>
      <c r="D133" s="4">
        <v>394024382.86843699</v>
      </c>
      <c r="E133" s="4">
        <v>383319101.47445703</v>
      </c>
      <c r="F133" s="4">
        <v>373001225.38408297</v>
      </c>
      <c r="G133" s="4">
        <v>356017740.03928697</v>
      </c>
      <c r="H133" s="4">
        <v>352201978.93949199</v>
      </c>
      <c r="I133" s="4">
        <v>343959065.861619</v>
      </c>
      <c r="J133" s="4">
        <v>325727806.29091102</v>
      </c>
      <c r="K133" s="4">
        <v>315572922.40882701</v>
      </c>
      <c r="L133" s="4">
        <v>309454219.31220901</v>
      </c>
      <c r="M133" s="4">
        <v>284828243.40798402</v>
      </c>
      <c r="N133" s="4">
        <v>284828243.40798402</v>
      </c>
      <c r="O133" s="4">
        <v>254760098.24425301</v>
      </c>
      <c r="P133" s="4">
        <v>236182330.37171999</v>
      </c>
      <c r="Q133" s="4">
        <v>209922137.34910101</v>
      </c>
      <c r="R133" s="4">
        <v>192389346.083693</v>
      </c>
      <c r="S133" s="4">
        <v>172476420.72922099</v>
      </c>
      <c r="T133" s="4">
        <v>140872807.92682299</v>
      </c>
      <c r="U133" s="4">
        <v>115647044.036723</v>
      </c>
      <c r="V133" s="4">
        <v>81681573.108291507</v>
      </c>
      <c r="W133" s="4">
        <v>56141656.788315699</v>
      </c>
      <c r="X133" s="4">
        <v>38502787.442743197</v>
      </c>
      <c r="Y133" s="4">
        <v>25616002.858618099</v>
      </c>
      <c r="Z133" s="4">
        <v>22722080.038687401</v>
      </c>
      <c r="AA133" s="4">
        <v>22722080.038687401</v>
      </c>
      <c r="AB133" s="4">
        <v>20636878.279658601</v>
      </c>
      <c r="AC133" s="4">
        <v>18623838.012767501</v>
      </c>
      <c r="AD133" s="4">
        <v>17257504.824375499</v>
      </c>
      <c r="AE133" s="4">
        <v>-35956068.194217503</v>
      </c>
      <c r="AF133" s="4">
        <v>-37421671.567488</v>
      </c>
      <c r="AG133" s="4">
        <v>-89925767.802225798</v>
      </c>
      <c r="AH133" s="4">
        <v>-91271971.902921498</v>
      </c>
      <c r="AI133" s="4">
        <v>-93575261.812707305</v>
      </c>
      <c r="AJ133" s="4">
        <v>-13113378.412012501</v>
      </c>
      <c r="AK133" s="4">
        <v>-16416549.867717201</v>
      </c>
      <c r="AL133" s="4">
        <v>-20104334.1970062</v>
      </c>
      <c r="AM133" s="4">
        <v>4652882.2867520899</v>
      </c>
      <c r="AN133" s="4">
        <v>4652882.2867520899</v>
      </c>
      <c r="AO133" s="4">
        <v>786768.29376079701</v>
      </c>
      <c r="AP133" s="4">
        <v>-1545102.8456786</v>
      </c>
      <c r="AQ133" s="4">
        <v>-582887.26039968606</v>
      </c>
      <c r="AR133" s="4">
        <v>-4093344.5665004798</v>
      </c>
      <c r="AS133" s="4">
        <v>-5518073.92102654</v>
      </c>
      <c r="AT133" s="4">
        <v>-6800015.2638416998</v>
      </c>
      <c r="AU133" s="4">
        <v>-7720310.9085887298</v>
      </c>
      <c r="AV133" s="4">
        <v>-8863430.4377022907</v>
      </c>
      <c r="AW133" s="4">
        <v>-142048863.01671901</v>
      </c>
      <c r="AX133" s="4">
        <v>-142689803.02781001</v>
      </c>
      <c r="AY133" s="4">
        <v>-140600203.09974501</v>
      </c>
      <c r="AZ133" s="4">
        <v>-96125559.0491395</v>
      </c>
      <c r="BA133" s="4">
        <v>-96125559.0491395</v>
      </c>
    </row>
    <row r="134" spans="1:53" x14ac:dyDescent="0.2">
      <c r="A134" s="5" t="s">
        <v>320</v>
      </c>
      <c r="B134" s="4">
        <v>-190768601.872004</v>
      </c>
      <c r="C134" s="4">
        <v>-203302312.85430801</v>
      </c>
      <c r="D134" s="4">
        <v>-209084201.54692501</v>
      </c>
      <c r="E134" s="4">
        <v>-199401540.28454301</v>
      </c>
      <c r="F134" s="4">
        <v>-190838923.89987701</v>
      </c>
      <c r="G134" s="4">
        <v>-178889748.39748099</v>
      </c>
      <c r="H134" s="4">
        <v>-172294927.689789</v>
      </c>
      <c r="I134" s="4">
        <v>-163435538.881569</v>
      </c>
      <c r="J134" s="4">
        <v>-144040528.96691099</v>
      </c>
      <c r="K134" s="4">
        <v>-135043410.634949</v>
      </c>
      <c r="L134" s="4">
        <v>-128359189.228468</v>
      </c>
      <c r="M134" s="4">
        <v>-113019845.10938901</v>
      </c>
      <c r="N134" s="4">
        <v>-113019845.10938901</v>
      </c>
      <c r="O134" s="4">
        <v>-90170739.617318794</v>
      </c>
      <c r="P134" s="4">
        <v>-72381761.502727598</v>
      </c>
      <c r="Q134" s="4">
        <v>-49674134.937275603</v>
      </c>
      <c r="R134" s="4">
        <v>-35574655.950769402</v>
      </c>
      <c r="S134" s="4">
        <v>-21763765.267122298</v>
      </c>
      <c r="T134" s="4">
        <v>-2100314.81337946</v>
      </c>
      <c r="U134" s="4">
        <v>13916044.9215398</v>
      </c>
      <c r="V134" s="4">
        <v>34027638.341216996</v>
      </c>
      <c r="W134" s="4">
        <v>48890515.292741001</v>
      </c>
      <c r="X134" s="4">
        <v>61494035.768945597</v>
      </c>
      <c r="Y134" s="4">
        <v>71914925.567536801</v>
      </c>
      <c r="Z134" s="4">
        <v>78308874.730029598</v>
      </c>
      <c r="AA134" s="4">
        <v>78308874.730029598</v>
      </c>
      <c r="AB134" s="4">
        <v>75746166.519488305</v>
      </c>
      <c r="AC134" s="4">
        <v>73685625.974639699</v>
      </c>
      <c r="AD134" s="4">
        <v>71021024.238304794</v>
      </c>
      <c r="AE134" s="4">
        <v>120238379.878521</v>
      </c>
      <c r="AF134" s="4">
        <v>117576317.76220299</v>
      </c>
      <c r="AG134" s="4">
        <v>166347638.130225</v>
      </c>
      <c r="AH134" s="4">
        <v>163545039.90785301</v>
      </c>
      <c r="AI134" s="4">
        <v>160975930.49876699</v>
      </c>
      <c r="AJ134" s="4">
        <v>75813984.898575395</v>
      </c>
      <c r="AK134" s="4">
        <v>74171895.480450302</v>
      </c>
      <c r="AL134" s="4">
        <v>72901736.774477303</v>
      </c>
      <c r="AM134" s="4">
        <v>44323635.389728099</v>
      </c>
      <c r="AN134" s="4">
        <v>44323635.389728099</v>
      </c>
      <c r="AO134" s="4">
        <v>42460661.132480502</v>
      </c>
      <c r="AP134" s="4">
        <v>40719361.621969901</v>
      </c>
      <c r="AQ134" s="4">
        <v>34988661.5639598</v>
      </c>
      <c r="AR134" s="4">
        <v>33438275.498767901</v>
      </c>
      <c r="AS134" s="4">
        <v>30809076.124287799</v>
      </c>
      <c r="AT134" s="4">
        <v>28242556.119482599</v>
      </c>
      <c r="AU134" s="4">
        <v>25379289.3382136</v>
      </c>
      <c r="AV134" s="4">
        <v>22450934.5510276</v>
      </c>
      <c r="AW134" s="4">
        <v>152382364.046983</v>
      </c>
      <c r="AX134" s="4">
        <v>149651077.828821</v>
      </c>
      <c r="AY134" s="4">
        <v>145525973.86096701</v>
      </c>
      <c r="AZ134" s="4">
        <v>98130376.498816907</v>
      </c>
      <c r="BA134" s="4">
        <v>98130376.498816907</v>
      </c>
    </row>
    <row r="135" spans="1:53" x14ac:dyDescent="0.2">
      <c r="A135" s="5" t="s">
        <v>321</v>
      </c>
      <c r="B135" s="4">
        <v>-448107.99468421802</v>
      </c>
      <c r="C135" s="4">
        <v>-454920.98936843598</v>
      </c>
      <c r="D135" s="4">
        <v>-461733.98405265401</v>
      </c>
      <c r="E135" s="4">
        <v>-468546.97873687203</v>
      </c>
      <c r="F135" s="4">
        <v>-475359.97342108999</v>
      </c>
      <c r="G135" s="4">
        <v>-482172.96810530801</v>
      </c>
      <c r="H135" s="4">
        <v>-488985.96278952598</v>
      </c>
      <c r="I135" s="4">
        <v>-495798.957473744</v>
      </c>
      <c r="J135" s="4">
        <v>-502611.95215796202</v>
      </c>
      <c r="K135" s="4">
        <v>-509424.94684217998</v>
      </c>
      <c r="L135" s="4">
        <v>-516237.941526398</v>
      </c>
      <c r="M135" s="4">
        <v>-523050.93621061603</v>
      </c>
      <c r="N135" s="4">
        <v>-523050.93621061603</v>
      </c>
      <c r="O135" s="4">
        <v>-587558.648052415</v>
      </c>
      <c r="P135" s="4">
        <v>-652066.35989421397</v>
      </c>
      <c r="Q135" s="4">
        <v>-716574.07173601305</v>
      </c>
      <c r="R135" s="4">
        <v>-781081.78357781202</v>
      </c>
      <c r="S135" s="4">
        <v>-845589.49541961099</v>
      </c>
      <c r="T135" s="4">
        <v>-910097.20726140996</v>
      </c>
      <c r="U135" s="4">
        <v>-974604.91910320905</v>
      </c>
      <c r="V135" s="4">
        <v>-1039112.630945</v>
      </c>
      <c r="W135" s="4">
        <v>-1103620.3427868001</v>
      </c>
      <c r="X135" s="4">
        <v>-1168128.0546285999</v>
      </c>
      <c r="Y135" s="4">
        <v>-1232635.7664703999</v>
      </c>
      <c r="Z135" s="4">
        <v>-1297143.4783121999</v>
      </c>
      <c r="AA135" s="4">
        <v>-1297143.4783121999</v>
      </c>
      <c r="AB135" s="4">
        <v>-1352741.1840861</v>
      </c>
      <c r="AC135" s="4">
        <v>-1408338.88986001</v>
      </c>
      <c r="AD135" s="4">
        <v>-1463936.59563391</v>
      </c>
      <c r="AE135" s="4">
        <v>-1519534.3014078201</v>
      </c>
      <c r="AF135" s="4">
        <v>-1575132.0071817201</v>
      </c>
      <c r="AG135" s="4">
        <v>-1630729.7129556199</v>
      </c>
      <c r="AH135" s="4">
        <v>-1686327.4187295299</v>
      </c>
      <c r="AI135" s="4">
        <v>-1741925.12450343</v>
      </c>
      <c r="AJ135" s="4">
        <v>-1797522.83027734</v>
      </c>
      <c r="AK135" s="4">
        <v>-1853120.5360512401</v>
      </c>
      <c r="AL135" s="4">
        <v>-1908718.2418251401</v>
      </c>
      <c r="AM135" s="4">
        <v>-1964315.9475990499</v>
      </c>
      <c r="AN135" s="4">
        <v>-1964315.9475990499</v>
      </c>
      <c r="AO135" s="4">
        <v>-2052322.89452968</v>
      </c>
      <c r="AP135" s="4">
        <v>-2140329.8414603099</v>
      </c>
      <c r="AQ135" s="4">
        <v>-2228336.7883909401</v>
      </c>
      <c r="AR135" s="4">
        <v>-2316343.7353215702</v>
      </c>
      <c r="AS135" s="4">
        <v>-2404350.6822521999</v>
      </c>
      <c r="AT135" s="4">
        <v>-2492357.6291828402</v>
      </c>
      <c r="AU135" s="4">
        <v>-2580364.5761134699</v>
      </c>
      <c r="AV135" s="4">
        <v>-2668371.5230441</v>
      </c>
      <c r="AW135" s="4">
        <v>-2756378.4699747302</v>
      </c>
      <c r="AX135" s="4">
        <v>-2844385.4169053598</v>
      </c>
      <c r="AY135" s="4">
        <v>-2932392.36383599</v>
      </c>
      <c r="AZ135" s="4">
        <v>-3020399.3107666201</v>
      </c>
      <c r="BA135" s="4">
        <v>-3020399.3107666201</v>
      </c>
    </row>
    <row r="136" spans="1:53" x14ac:dyDescent="0.2">
      <c r="A136" s="5" t="s">
        <v>322</v>
      </c>
      <c r="B136" s="4">
        <v>-1300673.66245922</v>
      </c>
      <c r="C136" s="4">
        <v>-1300673.66245922</v>
      </c>
      <c r="D136" s="4">
        <v>-1299700.86460717</v>
      </c>
      <c r="E136" s="4">
        <v>-1298728.0667551199</v>
      </c>
      <c r="F136" s="4">
        <v>-1297755.2689030699</v>
      </c>
      <c r="G136" s="4">
        <v>-1296782.4710510201</v>
      </c>
      <c r="H136" s="4">
        <v>-1295809.67319897</v>
      </c>
      <c r="I136" s="4">
        <v>-1294836.87534692</v>
      </c>
      <c r="J136" s="4">
        <v>-1293864.0774948699</v>
      </c>
      <c r="K136" s="4">
        <v>-1292891.2796428199</v>
      </c>
      <c r="L136" s="4">
        <v>-1291918.4817907701</v>
      </c>
      <c r="M136" s="4">
        <v>-1290945.68393872</v>
      </c>
      <c r="N136" s="4">
        <v>-1290945.68393872</v>
      </c>
      <c r="O136" s="4">
        <v>-1292836.87490045</v>
      </c>
      <c r="P136" s="4">
        <v>-1294728.06586218</v>
      </c>
      <c r="Q136" s="4">
        <v>-1297592.05467596</v>
      </c>
      <c r="R136" s="4">
        <v>-1300456.04348974</v>
      </c>
      <c r="S136" s="4">
        <v>-1303320.03230352</v>
      </c>
      <c r="T136" s="4">
        <v>-1306184.0211173</v>
      </c>
      <c r="U136" s="4">
        <v>-1309048.0099310901</v>
      </c>
      <c r="V136" s="4">
        <v>-1311911.9987448701</v>
      </c>
      <c r="W136" s="4">
        <v>-1314775.9875586501</v>
      </c>
      <c r="X136" s="4">
        <v>-1317639.9763724301</v>
      </c>
      <c r="Y136" s="4">
        <v>-1320503.9651862099</v>
      </c>
      <c r="Z136" s="4">
        <v>-1323367.9539999899</v>
      </c>
      <c r="AA136" s="4">
        <v>-1323367.9539999899</v>
      </c>
      <c r="AB136" s="4">
        <v>-1323367.9539999899</v>
      </c>
      <c r="AC136" s="4">
        <v>-1323367.9539999899</v>
      </c>
      <c r="AD136" s="4">
        <v>-1323367.9539999899</v>
      </c>
      <c r="AE136" s="4">
        <v>-1323367.9539999899</v>
      </c>
      <c r="AF136" s="4">
        <v>-1323367.9539999899</v>
      </c>
      <c r="AG136" s="4">
        <v>-1293438.8598333299</v>
      </c>
      <c r="AH136" s="4">
        <v>-1263509.7656666599</v>
      </c>
      <c r="AI136" s="4">
        <v>-1233580.6714999899</v>
      </c>
      <c r="AJ136" s="4">
        <v>-1206696.8273333299</v>
      </c>
      <c r="AK136" s="4">
        <v>-1179812.9831666599</v>
      </c>
      <c r="AL136" s="4">
        <v>-1158255.91966666</v>
      </c>
      <c r="AM136" s="4">
        <v>-1136698.8561666601</v>
      </c>
      <c r="AN136" s="4">
        <v>-1136698.8561666601</v>
      </c>
      <c r="AO136" s="4">
        <v>-1108208.0989999999</v>
      </c>
      <c r="AP136" s="4">
        <v>-1079717.34183333</v>
      </c>
      <c r="AQ136" s="4">
        <v>-1051226.5846666601</v>
      </c>
      <c r="AR136" s="4">
        <v>-1022735.82749999</v>
      </c>
      <c r="AS136" s="4">
        <v>-994245.07033333299</v>
      </c>
      <c r="AT136" s="4">
        <v>-995683.40733333305</v>
      </c>
      <c r="AU136" s="4">
        <v>-997201.59433333296</v>
      </c>
      <c r="AV136" s="4">
        <v>-998719.781333333</v>
      </c>
      <c r="AW136" s="4">
        <v>-997192.71833333303</v>
      </c>
      <c r="AX136" s="4">
        <v>-995665.65533333295</v>
      </c>
      <c r="AY136" s="4">
        <v>-988811.81166666595</v>
      </c>
      <c r="AZ136" s="4">
        <v>-981957.96799999999</v>
      </c>
      <c r="BA136" s="4">
        <v>-981957.96799999999</v>
      </c>
    </row>
    <row r="137" spans="1:53" x14ac:dyDescent="0.2">
      <c r="A137" s="5" t="s">
        <v>323</v>
      </c>
      <c r="B137" s="6">
        <v>1685604467.2234199</v>
      </c>
      <c r="C137" s="6">
        <v>1699512688.2443099</v>
      </c>
      <c r="D137" s="6">
        <v>1728746996.3721199</v>
      </c>
      <c r="E137" s="6">
        <v>1731256216.1259899</v>
      </c>
      <c r="F137" s="6">
        <v>1735932038.9142399</v>
      </c>
      <c r="G137" s="6">
        <v>1750319622.57967</v>
      </c>
      <c r="H137" s="6">
        <v>1753630878.4634299</v>
      </c>
      <c r="I137" s="6">
        <v>1754684536.0436599</v>
      </c>
      <c r="J137" s="6">
        <v>1776431956.7730701</v>
      </c>
      <c r="K137" s="6">
        <v>1773691869.6493599</v>
      </c>
      <c r="L137" s="6">
        <v>1772053836.4509101</v>
      </c>
      <c r="M137" s="6">
        <v>1776540468.94275</v>
      </c>
      <c r="N137" s="6">
        <v>1776540468.94275</v>
      </c>
      <c r="O137" s="6">
        <v>1790131821.5962801</v>
      </c>
      <c r="P137" s="6">
        <v>1806449971.90592</v>
      </c>
      <c r="Q137" s="6">
        <v>1825497456.20525</v>
      </c>
      <c r="R137" s="6">
        <v>1836234344.7089601</v>
      </c>
      <c r="S137" s="6">
        <v>1848112957.2679601</v>
      </c>
      <c r="T137" s="6">
        <v>1868908315.76369</v>
      </c>
      <c r="U137" s="6">
        <v>1879430364.9525599</v>
      </c>
      <c r="V137" s="6">
        <v>1886647136.6703</v>
      </c>
      <c r="W137" s="6">
        <v>1907114381.16364</v>
      </c>
      <c r="X137" s="6">
        <v>1920572375.0431099</v>
      </c>
      <c r="Y137" s="6">
        <v>1938070860.2372401</v>
      </c>
      <c r="Z137" s="6">
        <v>1973214217.45173</v>
      </c>
      <c r="AA137" s="6">
        <v>1973214217.45173</v>
      </c>
      <c r="AB137" s="6">
        <v>1976373891.5049701</v>
      </c>
      <c r="AC137" s="6">
        <v>1980055998.55827</v>
      </c>
      <c r="AD137" s="6">
        <v>1983787265.49224</v>
      </c>
      <c r="AE137" s="6">
        <v>1987049013.11097</v>
      </c>
      <c r="AF137" s="6">
        <v>1990162807.03228</v>
      </c>
      <c r="AG137" s="6">
        <v>1993728265.99966</v>
      </c>
      <c r="AH137" s="6">
        <v>1997707659.26928</v>
      </c>
      <c r="AI137" s="6">
        <v>2001200931.6771801</v>
      </c>
      <c r="AJ137" s="6">
        <v>2004951220.01472</v>
      </c>
      <c r="AK137" s="6">
        <v>2008676661.7526901</v>
      </c>
      <c r="AL137" s="6">
        <v>2012165586.78599</v>
      </c>
      <c r="AM137" s="6">
        <v>2016152623.24352</v>
      </c>
      <c r="AN137" s="6">
        <v>2016152623.24352</v>
      </c>
      <c r="AO137" s="6">
        <v>2022151570.08026</v>
      </c>
      <c r="AP137" s="6">
        <v>2025736888.9342501</v>
      </c>
      <c r="AQ137" s="6">
        <v>2028479179.55884</v>
      </c>
      <c r="AR137" s="6">
        <v>2031764245.007</v>
      </c>
      <c r="AS137" s="6">
        <v>2035924153.6914001</v>
      </c>
      <c r="AT137" s="6">
        <v>2039711336.2232399</v>
      </c>
      <c r="AU137" s="6">
        <v>2043831841.9589701</v>
      </c>
      <c r="AV137" s="6">
        <v>2047692431.5539501</v>
      </c>
      <c r="AW137" s="6">
        <v>2051044531.48838</v>
      </c>
      <c r="AX137" s="6">
        <v>2055255675.71699</v>
      </c>
      <c r="AY137" s="6">
        <v>2061201192.52075</v>
      </c>
      <c r="AZ137" s="6">
        <v>2065179485.28107</v>
      </c>
      <c r="BA137" s="6">
        <v>2065179485.28107</v>
      </c>
    </row>
    <row r="138" spans="1:53" ht="10.8" thickBot="1" x14ac:dyDescent="0.25">
      <c r="A138" s="3" t="s">
        <v>324</v>
      </c>
      <c r="B138" s="10">
        <v>1155982002.8327</v>
      </c>
      <c r="C138" s="10">
        <v>1151090022.9105799</v>
      </c>
      <c r="D138" s="10">
        <v>1129130134.4516301</v>
      </c>
      <c r="E138" s="10">
        <v>1134840122.3311601</v>
      </c>
      <c r="F138" s="10">
        <v>1142152625.9730101</v>
      </c>
      <c r="G138" s="10">
        <v>1140063517.59126</v>
      </c>
      <c r="H138" s="10">
        <v>1149965908.0253</v>
      </c>
      <c r="I138" s="10">
        <v>1164683778.1163499</v>
      </c>
      <c r="J138" s="10">
        <v>1155037784.3297901</v>
      </c>
      <c r="K138" s="10">
        <v>1166832036.9286799</v>
      </c>
      <c r="L138" s="10">
        <v>1174232456.49632</v>
      </c>
      <c r="M138" s="10">
        <v>1176519509.7420101</v>
      </c>
      <c r="N138" s="10">
        <v>1176519509.7420101</v>
      </c>
      <c r="O138" s="10">
        <v>1165798529.76615</v>
      </c>
      <c r="P138" s="10">
        <v>1147931232.73066</v>
      </c>
      <c r="Q138" s="10">
        <v>1130419552.8998899</v>
      </c>
      <c r="R138" s="10">
        <v>1120852270.76404</v>
      </c>
      <c r="S138" s="10">
        <v>1110504233.4272001</v>
      </c>
      <c r="T138" s="10">
        <v>1091030998.2406399</v>
      </c>
      <c r="U138" s="10">
        <v>1082539299.06637</v>
      </c>
      <c r="V138" s="10">
        <v>1076534455.33799</v>
      </c>
      <c r="W138" s="10">
        <v>1058272304.16319</v>
      </c>
      <c r="X138" s="10">
        <v>1045771480.94541</v>
      </c>
      <c r="Y138" s="10">
        <v>1029958997.31084</v>
      </c>
      <c r="Z138" s="10">
        <v>996571113.00413704</v>
      </c>
      <c r="AA138" s="10">
        <v>996571113.00413704</v>
      </c>
      <c r="AB138" s="10">
        <v>996099745.73769999</v>
      </c>
      <c r="AC138" s="10">
        <v>995266405.57613206</v>
      </c>
      <c r="AD138" s="10">
        <v>993592050.56102502</v>
      </c>
      <c r="AE138" s="10">
        <v>992408599.33182096</v>
      </c>
      <c r="AF138" s="10">
        <v>991726367.57586896</v>
      </c>
      <c r="AG138" s="10">
        <v>991853887.18088496</v>
      </c>
      <c r="AH138" s="10">
        <v>991628916.25834501</v>
      </c>
      <c r="AI138" s="10">
        <v>992029525.65685594</v>
      </c>
      <c r="AJ138" s="10">
        <v>992006819.75322497</v>
      </c>
      <c r="AK138" s="10">
        <v>992151436.62549901</v>
      </c>
      <c r="AL138" s="10">
        <v>991378656.99071097</v>
      </c>
      <c r="AM138" s="10">
        <v>990602516.51121199</v>
      </c>
      <c r="AN138" s="10">
        <v>990602516.51121199</v>
      </c>
      <c r="AO138" s="10">
        <v>985353130.68197095</v>
      </c>
      <c r="AP138" s="10">
        <v>982304807.38530695</v>
      </c>
      <c r="AQ138" s="10">
        <v>979713565.32356799</v>
      </c>
      <c r="AR138" s="10">
        <v>976573840.65300202</v>
      </c>
      <c r="AS138" s="10">
        <v>973312683.041273</v>
      </c>
      <c r="AT138" s="10">
        <v>971196990.50768995</v>
      </c>
      <c r="AU138" s="10">
        <v>968981656.89763701</v>
      </c>
      <c r="AV138" s="10">
        <v>967175078.89000905</v>
      </c>
      <c r="AW138" s="10">
        <v>966007963.87524998</v>
      </c>
      <c r="AX138" s="10">
        <v>963817208.32544601</v>
      </c>
      <c r="AY138" s="10">
        <v>959846280.81975603</v>
      </c>
      <c r="AZ138" s="10">
        <v>958206931.65491402</v>
      </c>
      <c r="BA138" s="10">
        <v>958206931.65491402</v>
      </c>
    </row>
    <row r="139" spans="1:53" ht="10.8" thickTop="1" x14ac:dyDescent="0.2">
      <c r="A139" s="3" t="s">
        <v>325</v>
      </c>
    </row>
    <row r="140" spans="1:53" x14ac:dyDescent="0.2">
      <c r="A140" s="5" t="s">
        <v>326</v>
      </c>
    </row>
    <row r="141" spans="1:53" x14ac:dyDescent="0.2">
      <c r="A141" s="5" t="s">
        <v>327</v>
      </c>
    </row>
    <row r="142" spans="1:53" x14ac:dyDescent="0.2">
      <c r="A142" s="5" t="s">
        <v>328</v>
      </c>
    </row>
    <row r="143" spans="1:53" ht="10.8" thickBot="1" x14ac:dyDescent="0.25">
      <c r="A143" s="11" t="s">
        <v>329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</row>
    <row r="144" spans="1:53" s="13" customFormat="1" x14ac:dyDescent="0.2">
      <c r="A144" s="12" t="s">
        <v>330</v>
      </c>
      <c r="B144" s="13">
        <v>0.25345000000000001</v>
      </c>
      <c r="C144" s="13">
        <v>0.25345000000000001</v>
      </c>
      <c r="D144" s="13">
        <v>0.25345000000000001</v>
      </c>
      <c r="E144" s="13">
        <v>0.25345000000000001</v>
      </c>
      <c r="F144" s="13">
        <v>0.25345000000000001</v>
      </c>
      <c r="G144" s="13">
        <v>0.25345000000000001</v>
      </c>
      <c r="H144" s="13">
        <v>0.25345000000000001</v>
      </c>
      <c r="I144" s="13">
        <v>0.25345000000000001</v>
      </c>
      <c r="J144" s="13">
        <v>0.25345000000000001</v>
      </c>
      <c r="K144" s="13">
        <v>0.25345000000000001</v>
      </c>
      <c r="L144" s="13">
        <v>0.25345000000000001</v>
      </c>
      <c r="M144" s="13">
        <v>0.25345000000000001</v>
      </c>
      <c r="N144" s="13">
        <v>0.25345000000000001</v>
      </c>
      <c r="O144" s="13">
        <v>0.25345000000000001</v>
      </c>
      <c r="P144" s="13">
        <v>0.25345000000000001</v>
      </c>
      <c r="Q144" s="13">
        <v>0.25345000000000001</v>
      </c>
      <c r="R144" s="13">
        <v>0.25345000000000001</v>
      </c>
      <c r="S144" s="13">
        <v>0.25345000000000001</v>
      </c>
      <c r="T144" s="13">
        <v>0.25345000000000001</v>
      </c>
      <c r="U144" s="13">
        <v>0.25345000000000001</v>
      </c>
      <c r="V144" s="13">
        <v>0.25345000000000001</v>
      </c>
      <c r="W144" s="13">
        <v>0.25345000000000001</v>
      </c>
      <c r="X144" s="13">
        <v>0.25345000000000001</v>
      </c>
      <c r="Y144" s="13">
        <v>0.25345000000000001</v>
      </c>
      <c r="Z144" s="13">
        <v>0.25345000000000001</v>
      </c>
      <c r="AA144" s="13">
        <v>0.25345000000000001</v>
      </c>
      <c r="AB144" s="13">
        <v>0.25345000000000001</v>
      </c>
      <c r="AC144" s="13">
        <v>0.25345000000000001</v>
      </c>
      <c r="AD144" s="13">
        <v>0.25345000000000001</v>
      </c>
      <c r="AE144" s="13">
        <v>0.25345000000000001</v>
      </c>
      <c r="AF144" s="13">
        <v>0.25345000000000001</v>
      </c>
      <c r="AG144" s="13">
        <v>0.25345000000000001</v>
      </c>
      <c r="AH144" s="13">
        <v>0.25345000000000001</v>
      </c>
      <c r="AI144" s="13">
        <v>0.25345000000000001</v>
      </c>
      <c r="AJ144" s="13">
        <v>0.25345000000000001</v>
      </c>
      <c r="AK144" s="13">
        <v>0.25345000000000001</v>
      </c>
      <c r="AL144" s="13">
        <v>0.25345000000000001</v>
      </c>
      <c r="AM144" s="13">
        <v>0.25345000000000001</v>
      </c>
      <c r="AN144" s="13">
        <v>0.25345000000000001</v>
      </c>
      <c r="AO144" s="13">
        <v>0.25345000000000001</v>
      </c>
      <c r="AP144" s="13">
        <v>0.25345000000000001</v>
      </c>
      <c r="AQ144" s="13">
        <v>0.25345000000000001</v>
      </c>
      <c r="AR144" s="13">
        <v>0.25345000000000001</v>
      </c>
      <c r="AS144" s="13">
        <v>0.25345000000000001</v>
      </c>
      <c r="AT144" s="13">
        <v>0.25345000000000001</v>
      </c>
      <c r="AU144" s="13">
        <v>0.25345000000000001</v>
      </c>
      <c r="AV144" s="13">
        <v>0.25345000000000001</v>
      </c>
      <c r="AW144" s="13">
        <v>0.25345000000000001</v>
      </c>
      <c r="AX144" s="13">
        <v>0.25345000000000001</v>
      </c>
      <c r="AY144" s="13">
        <v>0.25345000000000001</v>
      </c>
      <c r="AZ144" s="13">
        <v>0.25345000000000001</v>
      </c>
      <c r="BA144" s="13">
        <v>0.25345000000000001</v>
      </c>
    </row>
    <row r="145" spans="1:53" x14ac:dyDescent="0.2">
      <c r="A145" s="5" t="s">
        <v>331</v>
      </c>
      <c r="B145" s="4">
        <v>12000</v>
      </c>
      <c r="C145" s="4">
        <v>12000</v>
      </c>
      <c r="D145" s="4">
        <v>12000</v>
      </c>
      <c r="E145" s="4">
        <v>12000</v>
      </c>
      <c r="F145" s="4">
        <v>12000</v>
      </c>
      <c r="G145" s="4">
        <v>12000</v>
      </c>
      <c r="H145" s="4">
        <v>12000</v>
      </c>
      <c r="I145" s="4">
        <v>12000</v>
      </c>
      <c r="J145" s="4">
        <v>12000</v>
      </c>
      <c r="K145" s="4">
        <v>12000</v>
      </c>
      <c r="L145" s="4">
        <v>12000</v>
      </c>
      <c r="M145" s="4">
        <v>12000</v>
      </c>
      <c r="N145" s="4">
        <v>12000</v>
      </c>
      <c r="O145" s="4">
        <v>12000</v>
      </c>
      <c r="P145" s="4">
        <v>12000</v>
      </c>
      <c r="Q145" s="4">
        <v>12000</v>
      </c>
      <c r="R145" s="4">
        <v>12000</v>
      </c>
      <c r="S145" s="4">
        <v>12000</v>
      </c>
      <c r="T145" s="4">
        <v>12000</v>
      </c>
      <c r="U145" s="4">
        <v>12000</v>
      </c>
      <c r="V145" s="4">
        <v>12000</v>
      </c>
      <c r="W145" s="4">
        <v>12000</v>
      </c>
      <c r="X145" s="4">
        <v>12000</v>
      </c>
      <c r="Y145" s="4">
        <v>12000</v>
      </c>
      <c r="Z145" s="4">
        <v>12000</v>
      </c>
      <c r="AA145" s="4">
        <v>12000</v>
      </c>
      <c r="AB145" s="4">
        <v>12000</v>
      </c>
      <c r="AC145" s="4">
        <v>12000</v>
      </c>
      <c r="AD145" s="4">
        <v>12000</v>
      </c>
      <c r="AE145" s="4">
        <v>12000</v>
      </c>
      <c r="AF145" s="4">
        <v>12000</v>
      </c>
      <c r="AG145" s="4">
        <v>12000</v>
      </c>
      <c r="AH145" s="4">
        <v>12000</v>
      </c>
      <c r="AI145" s="4">
        <v>12000</v>
      </c>
      <c r="AJ145" s="4">
        <v>12000</v>
      </c>
      <c r="AK145" s="4">
        <v>12000</v>
      </c>
      <c r="AL145" s="4">
        <v>12000</v>
      </c>
      <c r="AM145" s="4">
        <v>12000</v>
      </c>
      <c r="AN145" s="4">
        <v>12000</v>
      </c>
      <c r="AO145" s="4">
        <v>12000</v>
      </c>
      <c r="AP145" s="4">
        <v>12000</v>
      </c>
      <c r="AQ145" s="4">
        <v>12000</v>
      </c>
      <c r="AR145" s="4">
        <v>12000</v>
      </c>
      <c r="AS145" s="4">
        <v>12000</v>
      </c>
      <c r="AT145" s="4">
        <v>12000</v>
      </c>
      <c r="AU145" s="4">
        <v>12000</v>
      </c>
      <c r="AV145" s="4">
        <v>12000</v>
      </c>
      <c r="AW145" s="4">
        <v>12000</v>
      </c>
      <c r="AX145" s="4">
        <v>12000</v>
      </c>
      <c r="AY145" s="4">
        <v>12000</v>
      </c>
      <c r="AZ145" s="4">
        <v>12000</v>
      </c>
      <c r="BA145" s="4">
        <v>12000</v>
      </c>
    </row>
    <row r="146" spans="1:53" x14ac:dyDescent="0.2">
      <c r="A146" s="5" t="s">
        <v>332</v>
      </c>
    </row>
    <row r="147" spans="1:53" x14ac:dyDescent="0.2">
      <c r="A147" s="5" t="s">
        <v>333</v>
      </c>
      <c r="B147" s="4">
        <v>1341876777.37902</v>
      </c>
      <c r="C147" s="4">
        <v>1336431088.0917699</v>
      </c>
      <c r="D147" s="4">
        <v>1311009180.05987</v>
      </c>
      <c r="E147" s="4">
        <v>1315691680.4088299</v>
      </c>
      <c r="F147" s="4">
        <v>1321244056.9459801</v>
      </c>
      <c r="G147" s="4">
        <v>1314115771.32285</v>
      </c>
      <c r="H147" s="4">
        <v>1326792353.9658201</v>
      </c>
      <c r="I147" s="4">
        <v>1342121832.3882301</v>
      </c>
      <c r="J147" s="4">
        <v>1333634721.5466399</v>
      </c>
      <c r="K147" s="4">
        <v>1344266341.19643</v>
      </c>
      <c r="L147" s="4">
        <v>1352227411.6749599</v>
      </c>
      <c r="M147" s="4">
        <v>1345222965.73651</v>
      </c>
      <c r="N147" s="4">
        <v>1345222965.73651</v>
      </c>
      <c r="O147" s="4">
        <v>1327214655.99523</v>
      </c>
      <c r="P147" s="4">
        <v>1308490279.1080401</v>
      </c>
      <c r="Q147" s="4">
        <v>1287355797.13063</v>
      </c>
      <c r="R147" s="4">
        <v>1274284967.0264101</v>
      </c>
      <c r="S147" s="4">
        <v>1257764659.3292799</v>
      </c>
      <c r="T147" s="4">
        <v>1226281026.1045899</v>
      </c>
      <c r="U147" s="4">
        <v>1208509687.08566</v>
      </c>
      <c r="V147" s="4">
        <v>1188580730.15906</v>
      </c>
      <c r="W147" s="4">
        <v>1159571303.9263501</v>
      </c>
      <c r="X147" s="4">
        <v>1141964896.14972</v>
      </c>
      <c r="Y147" s="4">
        <v>1123616282.0401599</v>
      </c>
      <c r="Z147" s="4">
        <v>1093658188.3865399</v>
      </c>
      <c r="AA147" s="4">
        <v>1093658188.3865399</v>
      </c>
      <c r="AB147" s="4">
        <v>1088483313.4447601</v>
      </c>
      <c r="AC147" s="4">
        <v>1083520794.7656701</v>
      </c>
      <c r="AD147" s="4">
        <v>1077759907.12007</v>
      </c>
      <c r="AE147" s="4">
        <v>1072524640.80671</v>
      </c>
      <c r="AF147" s="4">
        <v>1067659145.8554</v>
      </c>
      <c r="AG147" s="4">
        <v>1064058150.07626</v>
      </c>
      <c r="AH147" s="4">
        <v>1059688637.31321</v>
      </c>
      <c r="AI147" s="4">
        <v>1055221107.87541</v>
      </c>
      <c r="AJ147" s="4">
        <v>1050496509.75484</v>
      </c>
      <c r="AK147" s="4">
        <v>1045694035.73584</v>
      </c>
      <c r="AL147" s="4">
        <v>1039950829.48702</v>
      </c>
      <c r="AM147" s="4">
        <v>1035341320.52775</v>
      </c>
      <c r="AN147" s="4">
        <v>1035341320.52775</v>
      </c>
      <c r="AO147" s="4">
        <v>1024331821.01568</v>
      </c>
      <c r="AP147" s="4">
        <v>1017179301.63647</v>
      </c>
      <c r="AQ147" s="4">
        <v>1009788549.6694</v>
      </c>
      <c r="AR147" s="4">
        <v>1001556956.19494</v>
      </c>
      <c r="AS147" s="4">
        <v>994210844.421615</v>
      </c>
      <c r="AT147" s="4">
        <v>988155806.91948199</v>
      </c>
      <c r="AU147" s="4">
        <v>982065867.562482</v>
      </c>
      <c r="AV147" s="4">
        <v>976096771.91762304</v>
      </c>
      <c r="AW147" s="4">
        <v>971590700.998873</v>
      </c>
      <c r="AX147" s="4">
        <v>965942766.39888406</v>
      </c>
      <c r="AY147" s="4">
        <v>959862035.59380901</v>
      </c>
      <c r="AZ147" s="4">
        <v>955227433.85782397</v>
      </c>
      <c r="BA147" s="4">
        <v>955227433.85782397</v>
      </c>
    </row>
    <row r="148" spans="1:53" x14ac:dyDescent="0.2">
      <c r="A148" s="5" t="s">
        <v>334</v>
      </c>
    </row>
    <row r="149" spans="1:53" x14ac:dyDescent="0.2">
      <c r="A149" s="5" t="s">
        <v>335</v>
      </c>
      <c r="B149" s="4">
        <v>18357295315.242599</v>
      </c>
      <c r="C149" s="4">
        <v>18439123806.589401</v>
      </c>
      <c r="D149" s="4">
        <v>18530411788.130901</v>
      </c>
      <c r="E149" s="4">
        <v>18616865398.195499</v>
      </c>
      <c r="F149" s="4">
        <v>18703710044.1898</v>
      </c>
      <c r="G149" s="4">
        <v>18788704736.655201</v>
      </c>
      <c r="H149" s="4">
        <v>18860653086.445</v>
      </c>
      <c r="I149" s="4">
        <v>18936472465.432999</v>
      </c>
      <c r="J149" s="4">
        <v>19009826415.405899</v>
      </c>
      <c r="K149" s="4">
        <v>19079128738.665798</v>
      </c>
      <c r="L149" s="4">
        <v>19169167432.283901</v>
      </c>
      <c r="M149" s="4">
        <v>19276516462.884102</v>
      </c>
      <c r="N149" s="4">
        <v>19276516462.884102</v>
      </c>
      <c r="O149" s="4">
        <v>19452787648.246399</v>
      </c>
      <c r="P149" s="4">
        <v>19542145521.987801</v>
      </c>
      <c r="Q149" s="4">
        <v>19639551414.930698</v>
      </c>
      <c r="R149" s="4">
        <v>19737587370.412399</v>
      </c>
      <c r="S149" s="4">
        <v>19840665994.044701</v>
      </c>
      <c r="T149" s="4">
        <v>19946224524.933498</v>
      </c>
      <c r="U149" s="4">
        <v>20040799540.993198</v>
      </c>
      <c r="V149" s="4">
        <v>20139657983.687599</v>
      </c>
      <c r="W149" s="4">
        <v>20232653711.941601</v>
      </c>
      <c r="X149" s="4">
        <v>20321447193.579601</v>
      </c>
      <c r="Y149" s="4">
        <v>20424640291.504299</v>
      </c>
      <c r="Z149" s="4">
        <v>20534270878.5895</v>
      </c>
      <c r="AA149" s="4">
        <v>20534270878.5895</v>
      </c>
      <c r="AB149" s="4">
        <v>20616199104.220501</v>
      </c>
      <c r="AC149" s="4">
        <v>20693098256.900799</v>
      </c>
      <c r="AD149" s="4">
        <v>20777729032.753399</v>
      </c>
      <c r="AE149" s="4">
        <v>20855667619.9799</v>
      </c>
      <c r="AF149" s="4">
        <v>20934895443.0546</v>
      </c>
      <c r="AG149" s="4">
        <v>21012596331.2388</v>
      </c>
      <c r="AH149" s="4">
        <v>21081490345.815201</v>
      </c>
      <c r="AI149" s="4">
        <v>21147260536.319302</v>
      </c>
      <c r="AJ149" s="4">
        <v>21209020201.207298</v>
      </c>
      <c r="AK149" s="4">
        <v>21268852203.076302</v>
      </c>
      <c r="AL149" s="4">
        <v>21353651306.698601</v>
      </c>
      <c r="AM149" s="4">
        <v>21428995341.897202</v>
      </c>
      <c r="AN149" s="4">
        <v>21428995341.897202</v>
      </c>
      <c r="AO149" s="4">
        <v>21475907044.171902</v>
      </c>
      <c r="AP149" s="4">
        <v>21526878099.426498</v>
      </c>
      <c r="AQ149" s="4">
        <v>21596473694.281601</v>
      </c>
      <c r="AR149" s="4">
        <v>21663670189.577801</v>
      </c>
      <c r="AS149" s="4">
        <v>21734108533.9804</v>
      </c>
      <c r="AT149" s="4">
        <v>21804108599.4548</v>
      </c>
      <c r="AU149" s="4">
        <v>21866872220.278</v>
      </c>
      <c r="AV149" s="4">
        <v>21927920179.769299</v>
      </c>
      <c r="AW149" s="4">
        <v>21984845794.551201</v>
      </c>
      <c r="AX149" s="4">
        <v>22041378202.1064</v>
      </c>
      <c r="AY149" s="4">
        <v>22124849297.115101</v>
      </c>
      <c r="AZ149" s="4">
        <v>22198156847.7304</v>
      </c>
      <c r="BA149" s="4">
        <v>22198156847.7304</v>
      </c>
    </row>
    <row r="150" spans="1:53" s="8" customFormat="1" x14ac:dyDescent="0.2">
      <c r="A150" s="14" t="s">
        <v>336</v>
      </c>
      <c r="B150" s="8">
        <v>1.7980755874265099E-2</v>
      </c>
      <c r="C150" s="8">
        <v>1.8004455687970398E-2</v>
      </c>
      <c r="D150" s="8">
        <v>1.7989026629601401E-2</v>
      </c>
      <c r="E150" s="8">
        <v>1.7969103785638901E-2</v>
      </c>
      <c r="F150" s="8">
        <v>1.7947449530270599E-2</v>
      </c>
      <c r="G150" s="8">
        <v>1.78915142009765E-2</v>
      </c>
      <c r="H150" s="8">
        <v>1.7890447619886399E-2</v>
      </c>
      <c r="I150" s="8">
        <v>1.79629074376676E-2</v>
      </c>
      <c r="J150" s="8">
        <v>1.7996958032595201E-2</v>
      </c>
      <c r="K150" s="8">
        <v>1.8039405306421698E-2</v>
      </c>
      <c r="L150" s="8">
        <v>1.80341552683232E-2</v>
      </c>
      <c r="M150" s="8">
        <v>1.80233562313394E-2</v>
      </c>
      <c r="N150" s="8">
        <v>1.80233562313394E-2</v>
      </c>
      <c r="O150" s="8">
        <v>1.8076311175452799E-2</v>
      </c>
      <c r="P150" s="8">
        <v>1.8138799941158901E-2</v>
      </c>
      <c r="Q150" s="8">
        <v>1.8145890541879799E-2</v>
      </c>
      <c r="R150" s="8">
        <v>1.8166221449259001E-2</v>
      </c>
      <c r="S150" s="8">
        <v>1.81827034530921E-2</v>
      </c>
      <c r="T150" s="8">
        <v>1.82440387938619E-2</v>
      </c>
      <c r="U150" s="8">
        <v>1.83115241549161E-2</v>
      </c>
      <c r="V150" s="8">
        <v>1.83294210682086E-2</v>
      </c>
      <c r="W150" s="8">
        <v>1.8369309683088999E-2</v>
      </c>
      <c r="X150" s="8">
        <v>1.84115313147688E-2</v>
      </c>
      <c r="Y150" s="8">
        <v>1.8400862670234601E-2</v>
      </c>
      <c r="Z150" s="8">
        <v>1.8391223681623201E-2</v>
      </c>
      <c r="AA150" s="8">
        <v>1.8391223681623201E-2</v>
      </c>
      <c r="AB150" s="8">
        <v>1.8442294809906799E-2</v>
      </c>
      <c r="AC150" s="8">
        <v>1.84378908009338E-2</v>
      </c>
      <c r="AD150" s="8">
        <v>1.8437905568801101E-2</v>
      </c>
      <c r="AE150" s="8">
        <v>1.84484186790357E-2</v>
      </c>
      <c r="AF150" s="8">
        <v>1.8454558088697001E-2</v>
      </c>
      <c r="AG150" s="8">
        <v>1.84572430074459E-2</v>
      </c>
      <c r="AH150" s="8">
        <v>1.8472382713797399E-2</v>
      </c>
      <c r="AI150" s="8">
        <v>1.8495250292816401E-2</v>
      </c>
      <c r="AJ150" s="8">
        <v>1.8515791950741999E-2</v>
      </c>
      <c r="AK150" s="8">
        <v>1.8539166313281199E-2</v>
      </c>
      <c r="AL150" s="8">
        <v>1.8515657642878301E-2</v>
      </c>
      <c r="AM150" s="8">
        <v>1.8508566628719799E-2</v>
      </c>
      <c r="AN150" s="8">
        <v>1.8508566628719799E-2</v>
      </c>
      <c r="AO150" s="8">
        <v>1.8532012814656499E-2</v>
      </c>
      <c r="AP150" s="8">
        <v>1.8516303811398401E-2</v>
      </c>
      <c r="AQ150" s="8">
        <v>1.85189393302722E-2</v>
      </c>
      <c r="AR150" s="8">
        <v>1.8532189295531E-2</v>
      </c>
      <c r="AS150" s="8">
        <v>1.8539842633421601E-2</v>
      </c>
      <c r="AT150" s="8">
        <v>1.85840475833105E-2</v>
      </c>
      <c r="AU150" s="8">
        <v>1.8638438490150001E-2</v>
      </c>
      <c r="AV150" s="8">
        <v>1.86982904039277E-2</v>
      </c>
      <c r="AW150" s="8">
        <v>1.8754360693987199E-2</v>
      </c>
      <c r="AX150" s="8">
        <v>1.8806245805423599E-2</v>
      </c>
      <c r="AY150" s="8">
        <v>1.8811576744192701E-2</v>
      </c>
      <c r="AZ150" s="8">
        <v>1.8832031343284698E-2</v>
      </c>
      <c r="BA150" s="8">
        <v>1.8832031343284698E-2</v>
      </c>
    </row>
    <row r="151" spans="1:53" x14ac:dyDescent="0.2">
      <c r="A151" s="5" t="s">
        <v>337</v>
      </c>
      <c r="B151" s="4">
        <v>330078045.57516903</v>
      </c>
      <c r="C151" s="4">
        <v>331986387.500741</v>
      </c>
      <c r="D151" s="4">
        <v>333344071.11416799</v>
      </c>
      <c r="E151" s="4">
        <v>334528386.503447</v>
      </c>
      <c r="F151" s="4">
        <v>335683892.04691201</v>
      </c>
      <c r="G151" s="4">
        <v>336158377.61382401</v>
      </c>
      <c r="H151" s="4">
        <v>337425526.11989403</v>
      </c>
      <c r="I151" s="4">
        <v>340154102.09251601</v>
      </c>
      <c r="J151" s="4">
        <v>342119048.20498103</v>
      </c>
      <c r="K151" s="4">
        <v>344176136.21019399</v>
      </c>
      <c r="L151" s="4">
        <v>345699741.83829403</v>
      </c>
      <c r="M151" s="4">
        <v>347427523.10983998</v>
      </c>
      <c r="N151" s="4">
        <v>347427523.10983998</v>
      </c>
      <c r="O151" s="4">
        <v>351634642.75970799</v>
      </c>
      <c r="P151" s="4">
        <v>354471068.04435199</v>
      </c>
      <c r="Q151" s="4">
        <v>356377150.26695502</v>
      </c>
      <c r="R151" s="4">
        <v>358557383.04500997</v>
      </c>
      <c r="S151" s="4">
        <v>360756946.08156401</v>
      </c>
      <c r="T151" s="4">
        <v>363899694.02396703</v>
      </c>
      <c r="U151" s="4">
        <v>366977584.87873</v>
      </c>
      <c r="V151" s="4">
        <v>369148271.35272002</v>
      </c>
      <c r="W151" s="4">
        <v>371659881.74535698</v>
      </c>
      <c r="X151" s="4">
        <v>374148961.36601102</v>
      </c>
      <c r="Y151" s="4">
        <v>375831001.09291202</v>
      </c>
      <c r="Z151" s="4">
        <v>377650368.86718202</v>
      </c>
      <c r="AA151" s="4">
        <v>377650368.86718202</v>
      </c>
      <c r="AB151" s="4">
        <v>380210021.73977101</v>
      </c>
      <c r="AC151" s="4">
        <v>381537085.99373299</v>
      </c>
      <c r="AD151" s="4">
        <v>383097805.84004599</v>
      </c>
      <c r="AE151" s="4">
        <v>384754088.08419698</v>
      </c>
      <c r="AF151" s="4">
        <v>386344244.03465003</v>
      </c>
      <c r="AG151" s="4">
        <v>387834596.70304197</v>
      </c>
      <c r="AH151" s="4">
        <v>389425357.84512597</v>
      </c>
      <c r="AI151" s="4">
        <v>391123876.62662601</v>
      </c>
      <c r="AJ151" s="4">
        <v>392701805.52464098</v>
      </c>
      <c r="AK151" s="4">
        <v>394306788.28543103</v>
      </c>
      <c r="AL151" s="4">
        <v>395376897.02023298</v>
      </c>
      <c r="AM151" s="4">
        <v>396619988.07203197</v>
      </c>
      <c r="AN151" s="4">
        <v>396619988.07203197</v>
      </c>
      <c r="AO151" s="4">
        <v>397991784.54896802</v>
      </c>
      <c r="AP151" s="4">
        <v>398598214.99992001</v>
      </c>
      <c r="AQ151" s="4">
        <v>399943786.09222198</v>
      </c>
      <c r="AR151" s="4">
        <v>401475236.78920901</v>
      </c>
      <c r="AS151" s="4">
        <v>402946951.99770302</v>
      </c>
      <c r="AT151" s="4">
        <v>405208591.723939</v>
      </c>
      <c r="AU151" s="4">
        <v>407564352.84962201</v>
      </c>
      <c r="AV151" s="4">
        <v>410014619.47547501</v>
      </c>
      <c r="AW151" s="4">
        <v>412311727.83270299</v>
      </c>
      <c r="AX151" s="4">
        <v>414515576.35912001</v>
      </c>
      <c r="AY151" s="4">
        <v>416203300.50638002</v>
      </c>
      <c r="AZ151" s="4">
        <v>418036385.51961201</v>
      </c>
      <c r="BA151" s="4">
        <v>418036385.51961201</v>
      </c>
    </row>
    <row r="152" spans="1:53" x14ac:dyDescent="0.2">
      <c r="A152" s="5" t="s">
        <v>338</v>
      </c>
    </row>
    <row r="153" spans="1:53" x14ac:dyDescent="0.2">
      <c r="A153" s="5" t="s">
        <v>339</v>
      </c>
      <c r="B153" s="4">
        <v>-1710617.5902977199</v>
      </c>
      <c r="C153" s="4">
        <v>-1527204.2227767999</v>
      </c>
      <c r="D153" s="4">
        <v>-1335167.2774042301</v>
      </c>
      <c r="E153" s="4">
        <v>-1142163.98182625</v>
      </c>
      <c r="F153" s="4">
        <v>-1112447.7771087601</v>
      </c>
      <c r="G153" s="4">
        <v>-1077452.9291270999</v>
      </c>
      <c r="H153" s="4">
        <v>-1041885.33342291</v>
      </c>
      <c r="I153" s="4">
        <v>-1010609.05080926</v>
      </c>
      <c r="J153" s="4">
        <v>-1008230.32398617</v>
      </c>
      <c r="K153" s="4">
        <v>-832685.06714157201</v>
      </c>
      <c r="L153" s="4">
        <v>-638129.28134972497</v>
      </c>
      <c r="M153" s="4">
        <v>-189524.03989639701</v>
      </c>
      <c r="N153" s="4">
        <v>-189524.03989639701</v>
      </c>
      <c r="O153" s="4">
        <v>246266.642099405</v>
      </c>
      <c r="P153" s="4">
        <v>433937.85745767597</v>
      </c>
      <c r="Q153" s="4">
        <v>635856.09594930301</v>
      </c>
      <c r="R153" s="4">
        <v>851688.98040889599</v>
      </c>
      <c r="S153" s="4">
        <v>1087297.8890086999</v>
      </c>
      <c r="T153" s="4">
        <v>1341966.2467237699</v>
      </c>
      <c r="U153" s="4">
        <v>1615524.3230320499</v>
      </c>
      <c r="V153" s="4">
        <v>1906479.5143410999</v>
      </c>
      <c r="W153" s="4">
        <v>2217177.5293646902</v>
      </c>
      <c r="X153" s="4">
        <v>2354779.5450505302</v>
      </c>
      <c r="Y153" s="4">
        <v>2505143.52981974</v>
      </c>
      <c r="Z153" s="4">
        <v>2625112.47779543</v>
      </c>
      <c r="AA153" s="4">
        <v>2625112.47779543</v>
      </c>
      <c r="AB153" s="4">
        <v>2812653.0739239198</v>
      </c>
      <c r="AC153" s="4">
        <v>2998227.4093293501</v>
      </c>
      <c r="AD153" s="4">
        <v>3175061.6653563501</v>
      </c>
      <c r="AE153" s="4">
        <v>3342299.3577637998</v>
      </c>
      <c r="AF153" s="4">
        <v>3499222.4908159799</v>
      </c>
      <c r="AG153" s="4">
        <v>3645706.2708256701</v>
      </c>
      <c r="AH153" s="4">
        <v>3782707.40612697</v>
      </c>
      <c r="AI153" s="4">
        <v>3910432.5671832799</v>
      </c>
      <c r="AJ153" s="4">
        <v>4028954.33643959</v>
      </c>
      <c r="AK153" s="4">
        <v>4137260.5087510599</v>
      </c>
      <c r="AL153" s="4">
        <v>4233732.8884139499</v>
      </c>
      <c r="AM153" s="4">
        <v>4133572.6282955199</v>
      </c>
      <c r="AN153" s="4">
        <v>4133572.6282955199</v>
      </c>
      <c r="AO153" s="4">
        <v>4028632.20344094</v>
      </c>
      <c r="AP153" s="4">
        <v>3916772.0322732301</v>
      </c>
      <c r="AQ153" s="4">
        <v>3969472.07146281</v>
      </c>
      <c r="AR153" s="4">
        <v>4027900.0806628601</v>
      </c>
      <c r="AS153" s="4">
        <v>4092009.1322652502</v>
      </c>
      <c r="AT153" s="4">
        <v>4161861.8714620001</v>
      </c>
      <c r="AU153" s="4">
        <v>4237541.5045423498</v>
      </c>
      <c r="AV153" s="4">
        <v>4319100.5709071001</v>
      </c>
      <c r="AW153" s="4">
        <v>4406646.8964208299</v>
      </c>
      <c r="AX153" s="4">
        <v>4500216.2067833999</v>
      </c>
      <c r="AY153" s="4">
        <v>4599771.2794510899</v>
      </c>
      <c r="AZ153" s="4">
        <v>4705685.2246751701</v>
      </c>
      <c r="BA153" s="4">
        <v>4705685.2246751701</v>
      </c>
    </row>
    <row r="154" spans="1:53" x14ac:dyDescent="0.2">
      <c r="A154" s="5" t="s">
        <v>340</v>
      </c>
      <c r="B154" s="4">
        <v>923.743875230306</v>
      </c>
      <c r="C154" s="4">
        <v>923.45152809588001</v>
      </c>
      <c r="D154" s="4">
        <v>923.18975417571903</v>
      </c>
      <c r="E154" s="4">
        <v>922.85658274164905</v>
      </c>
      <c r="F154" s="4">
        <v>922.53400939658104</v>
      </c>
      <c r="G154" s="4">
        <v>922.25713586982101</v>
      </c>
      <c r="H154" s="4">
        <v>921.93044496274194</v>
      </c>
      <c r="I154" s="4">
        <v>921.57788948715597</v>
      </c>
      <c r="J154" s="4">
        <v>921.27491368967299</v>
      </c>
      <c r="K154" s="4">
        <v>920.95348109232498</v>
      </c>
      <c r="L154" s="4">
        <v>920.70719569043501</v>
      </c>
      <c r="M154" s="4">
        <v>920.81563924705097</v>
      </c>
      <c r="N154" s="4">
        <v>920.81563924705097</v>
      </c>
      <c r="O154" s="4">
        <v>923.31286491238995</v>
      </c>
      <c r="P154" s="4">
        <v>923.02545253130802</v>
      </c>
      <c r="Q154" s="4">
        <v>922.82865185100604</v>
      </c>
      <c r="R154" s="4">
        <v>922.64018641022903</v>
      </c>
      <c r="S154" s="4">
        <v>922.47797974085597</v>
      </c>
      <c r="T154" s="4">
        <v>922.36291724521595</v>
      </c>
      <c r="U154" s="4">
        <v>922.22543985757204</v>
      </c>
      <c r="V154" s="4">
        <v>922.09701333627299</v>
      </c>
      <c r="W154" s="4">
        <v>922.045359386722</v>
      </c>
      <c r="X154" s="4">
        <v>921.98014786013505</v>
      </c>
      <c r="Y154" s="4">
        <v>921.99241694420903</v>
      </c>
      <c r="Z154" s="4">
        <v>922.01939610550403</v>
      </c>
      <c r="AA154" s="4">
        <v>922.01939610550403</v>
      </c>
      <c r="AB154" s="4">
        <v>921.48626709918403</v>
      </c>
      <c r="AC154" s="4">
        <v>921.46582883605697</v>
      </c>
      <c r="AD154" s="4">
        <v>921.49142021280204</v>
      </c>
      <c r="AE154" s="4">
        <v>921.50036188977106</v>
      </c>
      <c r="AF154" s="4">
        <v>921.51964009660503</v>
      </c>
      <c r="AG154" s="4">
        <v>921.55415263630505</v>
      </c>
      <c r="AH154" s="4">
        <v>921.56083603720106</v>
      </c>
      <c r="AI154" s="4">
        <v>921.54360326146195</v>
      </c>
      <c r="AJ154" s="4">
        <v>921.55024577388804</v>
      </c>
      <c r="AK154" s="4">
        <v>921.53496525246499</v>
      </c>
      <c r="AL154" s="4">
        <v>921.57668316152206</v>
      </c>
      <c r="AM154" s="4">
        <v>921.61760752166595</v>
      </c>
      <c r="AN154" s="4">
        <v>921.61760752166595</v>
      </c>
      <c r="AO154" s="4">
        <v>921.002444723959</v>
      </c>
      <c r="AP154" s="4">
        <v>921.01698452900496</v>
      </c>
      <c r="AQ154" s="4">
        <v>921.06056580652501</v>
      </c>
      <c r="AR154" s="4">
        <v>921.09213592277797</v>
      </c>
      <c r="AS154" s="4">
        <v>921.12702522762902</v>
      </c>
      <c r="AT154" s="4">
        <v>921.16911412149898</v>
      </c>
      <c r="AU154" s="4">
        <v>921.18524085639797</v>
      </c>
      <c r="AV154" s="4">
        <v>921.17777270994395</v>
      </c>
      <c r="AW154" s="4">
        <v>921.19924603591903</v>
      </c>
      <c r="AX154" s="4">
        <v>921.20353606551396</v>
      </c>
      <c r="AY154" s="4">
        <v>921.24822864017699</v>
      </c>
      <c r="AZ154" s="4">
        <v>921.23323217513098</v>
      </c>
      <c r="BA154" s="4">
        <v>921.23323217513098</v>
      </c>
    </row>
    <row r="155" spans="1:53" x14ac:dyDescent="0.2">
      <c r="A155" s="5" t="s">
        <v>341</v>
      </c>
      <c r="B155" s="4">
        <v>-1580172.52189874</v>
      </c>
      <c r="C155" s="4">
        <v>-1410299.0732377199</v>
      </c>
      <c r="D155" s="4">
        <v>-1232612.7506102701</v>
      </c>
      <c r="E155" s="4">
        <v>-1054053.54919877</v>
      </c>
      <c r="F155" s="4">
        <v>-1026270.90806046</v>
      </c>
      <c r="G155" s="4">
        <v>-993688.65245131205</v>
      </c>
      <c r="H155" s="4">
        <v>-960545.80904273898</v>
      </c>
      <c r="I155" s="4">
        <v>-931354.95614142006</v>
      </c>
      <c r="J155" s="4">
        <v>-928857.30470967595</v>
      </c>
      <c r="K155" s="4">
        <v>-766864.21123762801</v>
      </c>
      <c r="L155" s="4">
        <v>-587530.22111945797</v>
      </c>
      <c r="M155" s="4">
        <v>-174516.69994988499</v>
      </c>
      <c r="N155" s="4">
        <v>-174516.69994988499</v>
      </c>
      <c r="O155" s="4">
        <v>227381.15884915501</v>
      </c>
      <c r="P155" s="4">
        <v>400535.68725033797</v>
      </c>
      <c r="Q155" s="4">
        <v>586786.22379613901</v>
      </c>
      <c r="R155" s="4">
        <v>785802.47964800196</v>
      </c>
      <c r="S155" s="4">
        <v>1003008.36002925</v>
      </c>
      <c r="T155" s="4">
        <v>1237779.9021727501</v>
      </c>
      <c r="U155" s="4">
        <v>1489877.6294088401</v>
      </c>
      <c r="V155" s="4">
        <v>1757959.0661607201</v>
      </c>
      <c r="W155" s="4">
        <v>2044338.25188723</v>
      </c>
      <c r="X155" s="4">
        <v>2171059.9931237102</v>
      </c>
      <c r="Y155" s="4">
        <v>2309723.3378506498</v>
      </c>
      <c r="Z155" s="4">
        <v>2420404.62148597</v>
      </c>
      <c r="AA155" s="4">
        <v>2420404.62148597</v>
      </c>
      <c r="AB155" s="4">
        <v>2591821.1817351999</v>
      </c>
      <c r="AC155" s="4">
        <v>2762764.1047766502</v>
      </c>
      <c r="AD155" s="4">
        <v>2925792.0832724501</v>
      </c>
      <c r="AE155" s="4">
        <v>3079930.0677232901</v>
      </c>
      <c r="AF155" s="4">
        <v>3224602.25035469</v>
      </c>
      <c r="AG155" s="4">
        <v>3359715.75317162</v>
      </c>
      <c r="AH155" s="4">
        <v>3485994.9996744799</v>
      </c>
      <c r="AI155" s="4">
        <v>3603634.1182730501</v>
      </c>
      <c r="AJ155" s="4">
        <v>3712883.8589576799</v>
      </c>
      <c r="AK155" s="4">
        <v>3812630.2191723101</v>
      </c>
      <c r="AL155" s="4">
        <v>3901709.5126963798</v>
      </c>
      <c r="AM155" s="4">
        <v>3809573.31620677</v>
      </c>
      <c r="AN155" s="4">
        <v>3809573.31620677</v>
      </c>
      <c r="AO155" s="4">
        <v>3710380.1082627699</v>
      </c>
      <c r="AP155" s="4">
        <v>3607413.5662518302</v>
      </c>
      <c r="AQ155" s="4">
        <v>3656124.19209474</v>
      </c>
      <c r="AR155" s="4">
        <v>3710067.0885812799</v>
      </c>
      <c r="AS155" s="4">
        <v>3769260.1992077902</v>
      </c>
      <c r="AT155" s="4">
        <v>3833778.6132306899</v>
      </c>
      <c r="AU155" s="4">
        <v>3903560.69150083</v>
      </c>
      <c r="AV155" s="4">
        <v>3978659.4440184501</v>
      </c>
      <c r="AW155" s="4">
        <v>4059399.7985293898</v>
      </c>
      <c r="AX155" s="4">
        <v>4145615.0827482101</v>
      </c>
      <c r="AY155" s="4">
        <v>4237531.1433442803</v>
      </c>
      <c r="AZ155" s="4">
        <v>4335033.6091262698</v>
      </c>
      <c r="BA155" s="4">
        <v>4335033.6091262698</v>
      </c>
    </row>
    <row r="156" spans="1:53" x14ac:dyDescent="0.2">
      <c r="A156" s="5" t="s">
        <v>342</v>
      </c>
      <c r="B156" s="4">
        <v>328497873.05326998</v>
      </c>
      <c r="C156" s="4">
        <v>330576088.42750299</v>
      </c>
      <c r="D156" s="4">
        <v>332111458.36355799</v>
      </c>
      <c r="E156" s="4">
        <v>333474332.95424801</v>
      </c>
      <c r="F156" s="4">
        <v>334657621.138852</v>
      </c>
      <c r="G156" s="4">
        <v>335164688.96137202</v>
      </c>
      <c r="H156" s="4">
        <v>336464980.31085098</v>
      </c>
      <c r="I156" s="4">
        <v>339222747.13637501</v>
      </c>
      <c r="J156" s="4">
        <v>341190190.900271</v>
      </c>
      <c r="K156" s="4">
        <v>343409271.99895602</v>
      </c>
      <c r="L156" s="4">
        <v>345112211.61717403</v>
      </c>
      <c r="M156" s="4">
        <v>347253006.40989</v>
      </c>
      <c r="N156" s="4">
        <v>347253006.40989</v>
      </c>
      <c r="O156" s="4">
        <v>351862023.91855699</v>
      </c>
      <c r="P156" s="4">
        <v>354871603.73160201</v>
      </c>
      <c r="Q156" s="4">
        <v>356963936.49075103</v>
      </c>
      <c r="R156" s="4">
        <v>359343185.52465802</v>
      </c>
      <c r="S156" s="4">
        <v>361759954.441594</v>
      </c>
      <c r="T156" s="4">
        <v>365137473.92614001</v>
      </c>
      <c r="U156" s="4">
        <v>368467462.508138</v>
      </c>
      <c r="V156" s="4">
        <v>370906230.418881</v>
      </c>
      <c r="W156" s="4">
        <v>373704219.997244</v>
      </c>
      <c r="X156" s="4">
        <v>376320021.35913497</v>
      </c>
      <c r="Y156" s="4">
        <v>378140724.43076199</v>
      </c>
      <c r="Z156" s="4">
        <v>380070773.48866802</v>
      </c>
      <c r="AA156" s="4">
        <v>380070773.48866802</v>
      </c>
      <c r="AB156" s="4">
        <v>382801842.92150599</v>
      </c>
      <c r="AC156" s="4">
        <v>384299850.09850901</v>
      </c>
      <c r="AD156" s="4">
        <v>386023597.92331803</v>
      </c>
      <c r="AE156" s="4">
        <v>387834018.15192002</v>
      </c>
      <c r="AF156" s="4">
        <v>389568846.28500497</v>
      </c>
      <c r="AG156" s="4">
        <v>391194312.45621401</v>
      </c>
      <c r="AH156" s="4">
        <v>392911352.8448</v>
      </c>
      <c r="AI156" s="4">
        <v>394727510.74489897</v>
      </c>
      <c r="AJ156" s="4">
        <v>396414689.38359803</v>
      </c>
      <c r="AK156" s="4">
        <v>398119418.50460398</v>
      </c>
      <c r="AL156" s="4">
        <v>399278606.532929</v>
      </c>
      <c r="AM156" s="4">
        <v>400429561.38823801</v>
      </c>
      <c r="AN156" s="4">
        <v>400429561.38823801</v>
      </c>
      <c r="AO156" s="4">
        <v>401702164.65723097</v>
      </c>
      <c r="AP156" s="4">
        <v>402205628.566172</v>
      </c>
      <c r="AQ156" s="4">
        <v>403599910.28431702</v>
      </c>
      <c r="AR156" s="4">
        <v>405185303.87778997</v>
      </c>
      <c r="AS156" s="4">
        <v>406716212.19691098</v>
      </c>
      <c r="AT156" s="4">
        <v>409042370.33717</v>
      </c>
      <c r="AU156" s="4">
        <v>411467913.54112202</v>
      </c>
      <c r="AV156" s="4">
        <v>413993278.91949397</v>
      </c>
      <c r="AW156" s="4">
        <v>416371127.63123202</v>
      </c>
      <c r="AX156" s="4">
        <v>418661191.44186801</v>
      </c>
      <c r="AY156" s="4">
        <v>420440831.64972401</v>
      </c>
      <c r="AZ156" s="4">
        <v>422371419.12873799</v>
      </c>
      <c r="BA156" s="4">
        <v>422371419.12873799</v>
      </c>
    </row>
    <row r="157" spans="1:53" x14ac:dyDescent="0.2">
      <c r="A157" s="5" t="s">
        <v>343</v>
      </c>
    </row>
    <row r="158" spans="1:53" x14ac:dyDescent="0.2">
      <c r="A158" s="5" t="s">
        <v>344</v>
      </c>
      <c r="B158" s="4">
        <v>1013378904.32574</v>
      </c>
      <c r="C158" s="4">
        <v>1005854999.66427</v>
      </c>
      <c r="D158" s="4">
        <v>978897721.69631696</v>
      </c>
      <c r="E158" s="4">
        <v>982217347.45458102</v>
      </c>
      <c r="F158" s="4">
        <v>986586435.80713701</v>
      </c>
      <c r="G158" s="4">
        <v>978951082.36148596</v>
      </c>
      <c r="H158" s="4">
        <v>990327373.65496802</v>
      </c>
      <c r="I158" s="4">
        <v>1002899085.25186</v>
      </c>
      <c r="J158" s="4">
        <v>992444530.64637697</v>
      </c>
      <c r="K158" s="4">
        <v>1000857069.1974699</v>
      </c>
      <c r="L158" s="4">
        <v>1007115200.05778</v>
      </c>
      <c r="M158" s="4">
        <v>997969959.32662797</v>
      </c>
      <c r="N158" s="4">
        <v>997969959.32662797</v>
      </c>
      <c r="O158" s="4">
        <v>975352632.07667696</v>
      </c>
      <c r="P158" s="4">
        <v>953618675.376441</v>
      </c>
      <c r="Q158" s="4">
        <v>930391860.63988197</v>
      </c>
      <c r="R158" s="4">
        <v>914941781.50175703</v>
      </c>
      <c r="S158" s="4">
        <v>896004704.88768804</v>
      </c>
      <c r="T158" s="4">
        <v>861143552.17844999</v>
      </c>
      <c r="U158" s="4">
        <v>840042224.57752895</v>
      </c>
      <c r="V158" s="4">
        <v>817674499.740183</v>
      </c>
      <c r="W158" s="4">
        <v>785867083.929106</v>
      </c>
      <c r="X158" s="4">
        <v>765644874.79059303</v>
      </c>
      <c r="Y158" s="4">
        <v>745475557.60939801</v>
      </c>
      <c r="Z158" s="4">
        <v>713587414.89787304</v>
      </c>
      <c r="AA158" s="4">
        <v>713587414.89787304</v>
      </c>
      <c r="AB158" s="4">
        <v>705681470.52325499</v>
      </c>
      <c r="AC158" s="4">
        <v>699220944.66717005</v>
      </c>
      <c r="AD158" s="4">
        <v>691736309.19675195</v>
      </c>
      <c r="AE158" s="4">
        <v>684690622.65479696</v>
      </c>
      <c r="AF158" s="4">
        <v>678090299.57039797</v>
      </c>
      <c r="AG158" s="4">
        <v>672863837.62004697</v>
      </c>
      <c r="AH158" s="4">
        <v>666777284.468413</v>
      </c>
      <c r="AI158" s="4">
        <v>660493597.13051403</v>
      </c>
      <c r="AJ158" s="4">
        <v>654081820.37124503</v>
      </c>
      <c r="AK158" s="4">
        <v>647574617.23124397</v>
      </c>
      <c r="AL158" s="4">
        <v>640672222.95409501</v>
      </c>
      <c r="AM158" s="4">
        <v>634911759.139521</v>
      </c>
      <c r="AN158" s="4">
        <v>634911759.139521</v>
      </c>
      <c r="AO158" s="4">
        <v>622629656.35845101</v>
      </c>
      <c r="AP158" s="4">
        <v>614973673.07029796</v>
      </c>
      <c r="AQ158" s="4">
        <v>606188639.38508606</v>
      </c>
      <c r="AR158" s="4">
        <v>596371652.31715703</v>
      </c>
      <c r="AS158" s="4">
        <v>587494632.22470403</v>
      </c>
      <c r="AT158" s="4">
        <v>579113436.58231103</v>
      </c>
      <c r="AU158" s="4">
        <v>570597954.02135897</v>
      </c>
      <c r="AV158" s="4">
        <v>562103492.99812901</v>
      </c>
      <c r="AW158" s="4">
        <v>555219573.36764002</v>
      </c>
      <c r="AX158" s="4">
        <v>547281574.95701599</v>
      </c>
      <c r="AY158" s="4">
        <v>539421203.94408405</v>
      </c>
      <c r="AZ158" s="4">
        <v>532856014.72908598</v>
      </c>
      <c r="BA158" s="4">
        <v>532856014.72908598</v>
      </c>
    </row>
    <row r="159" spans="1:53" x14ac:dyDescent="0.2">
      <c r="A159" s="5" t="s">
        <v>345</v>
      </c>
    </row>
    <row r="160" spans="1:53" ht="10.8" thickBot="1" x14ac:dyDescent="0.25">
      <c r="A160" s="18" t="s">
        <v>346</v>
      </c>
    </row>
    <row r="161" spans="1:53" x14ac:dyDescent="0.2">
      <c r="A161" s="5" t="s">
        <v>347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</row>
    <row r="162" spans="1:53" x14ac:dyDescent="0.2">
      <c r="A162" s="5" t="s">
        <v>348</v>
      </c>
      <c r="B162" s="4">
        <v>379712831.73792499</v>
      </c>
      <c r="C162" s="4">
        <v>391699646.349787</v>
      </c>
      <c r="D162" s="4">
        <v>394024382.86843699</v>
      </c>
      <c r="E162" s="4">
        <v>383319101.47445703</v>
      </c>
      <c r="F162" s="4">
        <v>373001225.38408297</v>
      </c>
      <c r="G162" s="4">
        <v>356017740.03928697</v>
      </c>
      <c r="H162" s="4">
        <v>352201978.93949199</v>
      </c>
      <c r="I162" s="4">
        <v>343959065.861619</v>
      </c>
      <c r="J162" s="4">
        <v>325727806.29091102</v>
      </c>
      <c r="K162" s="4">
        <v>315572922.40882701</v>
      </c>
      <c r="L162" s="4">
        <v>309454219.31220901</v>
      </c>
      <c r="M162" s="4">
        <v>284828243.40798402</v>
      </c>
      <c r="N162" s="4">
        <v>284828243.40798402</v>
      </c>
      <c r="O162" s="4">
        <v>254760098.24425301</v>
      </c>
      <c r="P162" s="4">
        <v>236182330.37171999</v>
      </c>
      <c r="Q162" s="4">
        <v>209922137.34910101</v>
      </c>
      <c r="R162" s="4">
        <v>192389346.083693</v>
      </c>
      <c r="S162" s="4">
        <v>172476420.72922099</v>
      </c>
      <c r="T162" s="4">
        <v>140872807.92682299</v>
      </c>
      <c r="U162" s="4">
        <v>115647044.036723</v>
      </c>
      <c r="V162" s="4">
        <v>81681573.108291507</v>
      </c>
      <c r="W162" s="4">
        <v>56141656.788315699</v>
      </c>
      <c r="X162" s="4">
        <v>38502787.442743197</v>
      </c>
      <c r="Y162" s="4">
        <v>25616002.858618099</v>
      </c>
      <c r="Z162" s="4">
        <v>22722080.038687401</v>
      </c>
      <c r="AA162" s="4">
        <v>22722080.038687401</v>
      </c>
      <c r="AB162" s="4">
        <v>20636878.279658601</v>
      </c>
      <c r="AC162" s="4">
        <v>18623838.012767501</v>
      </c>
      <c r="AD162" s="4">
        <v>17257504.824375499</v>
      </c>
      <c r="AE162" s="4">
        <v>-35956068.194217503</v>
      </c>
      <c r="AF162" s="4">
        <v>-37421671.567488</v>
      </c>
      <c r="AG162" s="4">
        <v>-89925767.802225798</v>
      </c>
      <c r="AH162" s="4">
        <v>-91271971.902921498</v>
      </c>
      <c r="AI162" s="4">
        <v>-93575261.812707305</v>
      </c>
      <c r="AJ162" s="4">
        <v>-13113378.412012501</v>
      </c>
      <c r="AK162" s="4">
        <v>-16416549.867717201</v>
      </c>
      <c r="AL162" s="4">
        <v>-20104334.1970062</v>
      </c>
      <c r="AM162" s="4">
        <v>4652882.2867520899</v>
      </c>
      <c r="AN162" s="4">
        <v>4652882.2867520899</v>
      </c>
      <c r="AO162" s="4">
        <v>786768.29376079701</v>
      </c>
      <c r="AP162" s="4">
        <v>-1545102.8456786</v>
      </c>
      <c r="AQ162" s="4">
        <v>-582887.26039968606</v>
      </c>
      <c r="AR162" s="4">
        <v>-4093344.5665004798</v>
      </c>
      <c r="AS162" s="4">
        <v>-5518073.92102654</v>
      </c>
      <c r="AT162" s="4">
        <v>-6800015.2638416998</v>
      </c>
      <c r="AU162" s="4">
        <v>-7720310.9085887298</v>
      </c>
      <c r="AV162" s="4">
        <v>-8863430.4377022907</v>
      </c>
      <c r="AW162" s="4">
        <v>-142048863.01671901</v>
      </c>
      <c r="AX162" s="4">
        <v>-142689803.02781001</v>
      </c>
      <c r="AY162" s="4">
        <v>-140600203.09974501</v>
      </c>
      <c r="AZ162" s="4">
        <v>-96125559.0491395</v>
      </c>
      <c r="BA162" s="4">
        <v>-96125559.0491395</v>
      </c>
    </row>
    <row r="163" spans="1:53" x14ac:dyDescent="0.2">
      <c r="A163" s="5" t="s">
        <v>349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</row>
    <row r="164" spans="1:53" x14ac:dyDescent="0.2">
      <c r="A164" s="5" t="s">
        <v>350</v>
      </c>
      <c r="B164" s="4">
        <v>-190768601.872004</v>
      </c>
      <c r="C164" s="4">
        <v>-203302312.85430801</v>
      </c>
      <c r="D164" s="4">
        <v>-209084201.54692501</v>
      </c>
      <c r="E164" s="4">
        <v>-199401540.28454301</v>
      </c>
      <c r="F164" s="4">
        <v>-190838923.89987701</v>
      </c>
      <c r="G164" s="4">
        <v>-178889748.39748099</v>
      </c>
      <c r="H164" s="4">
        <v>-172294927.689789</v>
      </c>
      <c r="I164" s="4">
        <v>-163435538.881569</v>
      </c>
      <c r="J164" s="4">
        <v>-144040528.96691099</v>
      </c>
      <c r="K164" s="4">
        <v>-135043410.634949</v>
      </c>
      <c r="L164" s="4">
        <v>-128359189.228468</v>
      </c>
      <c r="M164" s="4">
        <v>-113019845.10938901</v>
      </c>
      <c r="N164" s="4">
        <v>-113019845.10938901</v>
      </c>
      <c r="O164" s="4">
        <v>-90170739.617318794</v>
      </c>
      <c r="P164" s="4">
        <v>-72381761.502727598</v>
      </c>
      <c r="Q164" s="4">
        <v>-49674134.937275603</v>
      </c>
      <c r="R164" s="4">
        <v>-35574655.950769402</v>
      </c>
      <c r="S164" s="4">
        <v>-21763765.267122298</v>
      </c>
      <c r="T164" s="4">
        <v>-2100314.81337946</v>
      </c>
      <c r="U164" s="4">
        <v>13916044.9215398</v>
      </c>
      <c r="V164" s="4">
        <v>34027638.341216996</v>
      </c>
      <c r="W164" s="4">
        <v>48890515.292741001</v>
      </c>
      <c r="X164" s="4">
        <v>61494035.768945597</v>
      </c>
      <c r="Y164" s="4">
        <v>71914925.567536801</v>
      </c>
      <c r="Z164" s="4">
        <v>78308874.730029598</v>
      </c>
      <c r="AA164" s="4">
        <v>78308874.730029598</v>
      </c>
      <c r="AB164" s="4">
        <v>75746166.519488305</v>
      </c>
      <c r="AC164" s="4">
        <v>73685625.974639699</v>
      </c>
      <c r="AD164" s="4">
        <v>71021024.238304794</v>
      </c>
      <c r="AE164" s="4">
        <v>120238379.878521</v>
      </c>
      <c r="AF164" s="4">
        <v>117576317.76220299</v>
      </c>
      <c r="AG164" s="4">
        <v>166347638.130225</v>
      </c>
      <c r="AH164" s="4">
        <v>163545039.90785301</v>
      </c>
      <c r="AI164" s="4">
        <v>160975930.49876699</v>
      </c>
      <c r="AJ164" s="4">
        <v>75813984.898575395</v>
      </c>
      <c r="AK164" s="4">
        <v>74171895.480450302</v>
      </c>
      <c r="AL164" s="4">
        <v>72901736.774477303</v>
      </c>
      <c r="AM164" s="4">
        <v>44323635.389728099</v>
      </c>
      <c r="AN164" s="4">
        <v>44323635.389728099</v>
      </c>
      <c r="AO164" s="4">
        <v>42460661.132480502</v>
      </c>
      <c r="AP164" s="4">
        <v>40719361.621969901</v>
      </c>
      <c r="AQ164" s="4">
        <v>34988661.5639598</v>
      </c>
      <c r="AR164" s="4">
        <v>33438275.498767901</v>
      </c>
      <c r="AS164" s="4">
        <v>30809076.124287799</v>
      </c>
      <c r="AT164" s="4">
        <v>28242556.119482599</v>
      </c>
      <c r="AU164" s="4">
        <v>25379289.3382136</v>
      </c>
      <c r="AV164" s="4">
        <v>22450934.5510276</v>
      </c>
      <c r="AW164" s="4">
        <v>152382364.046983</v>
      </c>
      <c r="AX164" s="4">
        <v>149651077.828821</v>
      </c>
      <c r="AY164" s="4">
        <v>145525973.86096701</v>
      </c>
      <c r="AZ164" s="4">
        <v>98130376.498816907</v>
      </c>
      <c r="BA164" s="4">
        <v>98130376.498816907</v>
      </c>
    </row>
    <row r="165" spans="1:53" x14ac:dyDescent="0.2">
      <c r="A165" s="5" t="s">
        <v>351</v>
      </c>
      <c r="B165" s="4">
        <v>-448107.99468421802</v>
      </c>
      <c r="C165" s="4">
        <v>-454920.98936843598</v>
      </c>
      <c r="D165" s="4">
        <v>-461733.98405265401</v>
      </c>
      <c r="E165" s="4">
        <v>-468546.97873687203</v>
      </c>
      <c r="F165" s="4">
        <v>-475359.97342108999</v>
      </c>
      <c r="G165" s="4">
        <v>-482172.96810530801</v>
      </c>
      <c r="H165" s="4">
        <v>-488985.96278952598</v>
      </c>
      <c r="I165" s="4">
        <v>-495798.957473744</v>
      </c>
      <c r="J165" s="4">
        <v>-502611.95215796202</v>
      </c>
      <c r="K165" s="4">
        <v>-509424.94684217998</v>
      </c>
      <c r="L165" s="4">
        <v>-516237.941526398</v>
      </c>
      <c r="M165" s="4">
        <v>-523050.93621061603</v>
      </c>
      <c r="N165" s="4">
        <v>-523050.93621061603</v>
      </c>
      <c r="O165" s="4">
        <v>-587558.648052415</v>
      </c>
      <c r="P165" s="4">
        <v>-652066.35989421397</v>
      </c>
      <c r="Q165" s="4">
        <v>-716574.07173601305</v>
      </c>
      <c r="R165" s="4">
        <v>-781081.78357781202</v>
      </c>
      <c r="S165" s="4">
        <v>-845589.49541961099</v>
      </c>
      <c r="T165" s="4">
        <v>-910097.20726140996</v>
      </c>
      <c r="U165" s="4">
        <v>-974604.91910320905</v>
      </c>
      <c r="V165" s="4">
        <v>-1039112.630945</v>
      </c>
      <c r="W165" s="4">
        <v>-1103620.3427868001</v>
      </c>
      <c r="X165" s="4">
        <v>-1168128.0546285999</v>
      </c>
      <c r="Y165" s="4">
        <v>-1232635.7664703999</v>
      </c>
      <c r="Z165" s="4">
        <v>-1297143.4783121999</v>
      </c>
      <c r="AA165" s="4">
        <v>-1297143.4783121999</v>
      </c>
      <c r="AB165" s="4">
        <v>-1352741.1840861</v>
      </c>
      <c r="AC165" s="4">
        <v>-1408338.88986001</v>
      </c>
      <c r="AD165" s="4">
        <v>-1463936.59563391</v>
      </c>
      <c r="AE165" s="4">
        <v>-1519534.3014078201</v>
      </c>
      <c r="AF165" s="4">
        <v>-1575132.0071817201</v>
      </c>
      <c r="AG165" s="4">
        <v>-1630729.7129556199</v>
      </c>
      <c r="AH165" s="4">
        <v>-1686327.4187295299</v>
      </c>
      <c r="AI165" s="4">
        <v>-1741925.12450343</v>
      </c>
      <c r="AJ165" s="4">
        <v>-1797522.83027734</v>
      </c>
      <c r="AK165" s="4">
        <v>-1853120.5360512401</v>
      </c>
      <c r="AL165" s="4">
        <v>-1908718.2418251401</v>
      </c>
      <c r="AM165" s="4">
        <v>-1964315.9475990499</v>
      </c>
      <c r="AN165" s="4">
        <v>-1964315.9475990499</v>
      </c>
      <c r="AO165" s="4">
        <v>-2052322.89452968</v>
      </c>
      <c r="AP165" s="4">
        <v>-2140329.8414603099</v>
      </c>
      <c r="AQ165" s="4">
        <v>-2228336.7883909401</v>
      </c>
      <c r="AR165" s="4">
        <v>-2316343.7353215702</v>
      </c>
      <c r="AS165" s="4">
        <v>-2404350.6822521999</v>
      </c>
      <c r="AT165" s="4">
        <v>-2492357.6291828402</v>
      </c>
      <c r="AU165" s="4">
        <v>-2580364.5761134699</v>
      </c>
      <c r="AV165" s="4">
        <v>-2668371.5230441</v>
      </c>
      <c r="AW165" s="4">
        <v>-2756378.4699747302</v>
      </c>
      <c r="AX165" s="4">
        <v>-2844385.4169053598</v>
      </c>
      <c r="AY165" s="4">
        <v>-2932392.36383599</v>
      </c>
      <c r="AZ165" s="4">
        <v>-3020399.3107666201</v>
      </c>
      <c r="BA165" s="4">
        <v>-3020399.3107666201</v>
      </c>
    </row>
    <row r="166" spans="1:53" x14ac:dyDescent="0.2">
      <c r="A166" s="5" t="s">
        <v>352</v>
      </c>
      <c r="B166" s="4">
        <v>188496121.87123701</v>
      </c>
      <c r="C166" s="4">
        <v>187942412.50611001</v>
      </c>
      <c r="D166" s="4">
        <v>184478447.337459</v>
      </c>
      <c r="E166" s="4">
        <v>183449014.21117699</v>
      </c>
      <c r="F166" s="4">
        <v>181686941.510784</v>
      </c>
      <c r="G166" s="4">
        <v>176645818.67369899</v>
      </c>
      <c r="H166" s="4">
        <v>179418065.28691301</v>
      </c>
      <c r="I166" s="4">
        <v>180027728.022576</v>
      </c>
      <c r="J166" s="4">
        <v>181184665.371842</v>
      </c>
      <c r="K166" s="4">
        <v>180020086.82703599</v>
      </c>
      <c r="L166" s="4">
        <v>180578792.142214</v>
      </c>
      <c r="M166" s="4">
        <v>171285347.36238399</v>
      </c>
      <c r="N166" s="4">
        <v>171285347.36238399</v>
      </c>
      <c r="O166" s="4">
        <v>164001799.97888201</v>
      </c>
      <c r="P166" s="4">
        <v>163148502.50909799</v>
      </c>
      <c r="Q166" s="4">
        <v>159531428.34009001</v>
      </c>
      <c r="R166" s="4">
        <v>156033608.349345</v>
      </c>
      <c r="S166" s="4">
        <v>149867065.96667999</v>
      </c>
      <c r="T166" s="4">
        <v>137862395.90618199</v>
      </c>
      <c r="U166" s="4">
        <v>128588484.039159</v>
      </c>
      <c r="V166" s="4">
        <v>114670098.818563</v>
      </c>
      <c r="W166" s="4">
        <v>103928551.738269</v>
      </c>
      <c r="X166" s="4">
        <v>98828695.157060295</v>
      </c>
      <c r="Y166" s="4">
        <v>96298292.659684598</v>
      </c>
      <c r="Z166" s="4">
        <v>99733811.290404797</v>
      </c>
      <c r="AA166" s="4">
        <v>99733811.290404797</v>
      </c>
      <c r="AB166" s="4">
        <v>95030303.615060896</v>
      </c>
      <c r="AC166" s="4">
        <v>90901125.097547293</v>
      </c>
      <c r="AD166" s="4">
        <v>86814592.467046395</v>
      </c>
      <c r="AE166" s="4">
        <v>82762777.382896096</v>
      </c>
      <c r="AF166" s="4">
        <v>78579514.1875339</v>
      </c>
      <c r="AG166" s="4">
        <v>74791140.615043506</v>
      </c>
      <c r="AH166" s="4">
        <v>70586740.586202607</v>
      </c>
      <c r="AI166" s="4">
        <v>65658743.561556898</v>
      </c>
      <c r="AJ166" s="4">
        <v>60903083.656285502</v>
      </c>
      <c r="AK166" s="4">
        <v>55902225.0766818</v>
      </c>
      <c r="AL166" s="4">
        <v>50888684.335645899</v>
      </c>
      <c r="AM166" s="4">
        <v>47012201.728881203</v>
      </c>
      <c r="AN166" s="4">
        <v>47012201.728881203</v>
      </c>
      <c r="AO166" s="4">
        <v>41195106.531711601</v>
      </c>
      <c r="AP166" s="4">
        <v>37033928.934831001</v>
      </c>
      <c r="AQ166" s="4">
        <v>32177437.515169099</v>
      </c>
      <c r="AR166" s="4">
        <v>27028587.196945801</v>
      </c>
      <c r="AS166" s="4">
        <v>22886651.521009099</v>
      </c>
      <c r="AT166" s="4">
        <v>18950183.226458099</v>
      </c>
      <c r="AU166" s="4">
        <v>15078613.853511401</v>
      </c>
      <c r="AV166" s="4">
        <v>10919132.5902812</v>
      </c>
      <c r="AW166" s="4">
        <v>7577122.5602894202</v>
      </c>
      <c r="AX166" s="4">
        <v>4116889.3841051599</v>
      </c>
      <c r="AY166" s="4">
        <v>1993378.3973861099</v>
      </c>
      <c r="AZ166" s="4">
        <v>-1015581.8610892399</v>
      </c>
      <c r="BA166" s="4">
        <v>-1015581.8610892399</v>
      </c>
    </row>
    <row r="167" spans="1:53" x14ac:dyDescent="0.2">
      <c r="A167" s="5" t="s">
        <v>353</v>
      </c>
    </row>
    <row r="168" spans="1:53" x14ac:dyDescent="0.2">
      <c r="A168" s="16" t="s">
        <v>354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</row>
    <row r="169" spans="1:53" x14ac:dyDescent="0.2">
      <c r="A169" s="17" t="s">
        <v>355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</row>
    <row r="170" spans="1:53" x14ac:dyDescent="0.2">
      <c r="A170" s="5" t="s">
        <v>356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</row>
    <row r="171" spans="1:53" s="13" customFormat="1" x14ac:dyDescent="0.2">
      <c r="A171" s="12" t="s">
        <v>357</v>
      </c>
      <c r="B171" s="13">
        <v>0.18600754472647399</v>
      </c>
      <c r="C171" s="13">
        <v>0.186848415098439</v>
      </c>
      <c r="D171" s="13">
        <v>0.18845528317072699</v>
      </c>
      <c r="E171" s="13">
        <v>0.18677028530048401</v>
      </c>
      <c r="F171" s="13">
        <v>0.184157145199492</v>
      </c>
      <c r="G171" s="13">
        <v>0.18044396891373099</v>
      </c>
      <c r="H171" s="13">
        <v>0.181170459445891</v>
      </c>
      <c r="I171" s="13">
        <v>0.17950732099567601</v>
      </c>
      <c r="J171" s="13">
        <v>0.18256402224700299</v>
      </c>
      <c r="K171" s="13">
        <v>0.179865929279375</v>
      </c>
      <c r="L171" s="13">
        <v>0.179303015317268</v>
      </c>
      <c r="M171" s="13">
        <v>0.17163377089823201</v>
      </c>
      <c r="N171" s="13">
        <v>0.17163377089823201</v>
      </c>
      <c r="O171" s="13">
        <v>0.16814616025559601</v>
      </c>
      <c r="P171" s="13">
        <v>0.17108358584178801</v>
      </c>
      <c r="Q171" s="13">
        <v>0.17146692172303701</v>
      </c>
      <c r="R171" s="13">
        <v>0.170539384586019</v>
      </c>
      <c r="S171" s="13">
        <v>0.167261472120802</v>
      </c>
      <c r="T171" s="13">
        <v>0.16009223497920799</v>
      </c>
      <c r="U171" s="13">
        <v>0.153073834001414</v>
      </c>
      <c r="V171" s="13">
        <v>0.14023929920157699</v>
      </c>
      <c r="W171" s="13">
        <v>0.13224698408114599</v>
      </c>
      <c r="X171" s="13">
        <v>0.12907902659714099</v>
      </c>
      <c r="Y171" s="13">
        <v>0.12917699537794999</v>
      </c>
      <c r="Z171" s="13">
        <v>0.13976397174083899</v>
      </c>
      <c r="AA171" s="13">
        <v>0.13976397174083899</v>
      </c>
      <c r="AB171" s="13">
        <v>0.13466458676404899</v>
      </c>
      <c r="AC171" s="13">
        <v>0.13000343566770001</v>
      </c>
      <c r="AD171" s="13">
        <v>0.12550243685755899</v>
      </c>
      <c r="AE171" s="13">
        <v>0.120876166029548</v>
      </c>
      <c r="AF171" s="13">
        <v>0.11588355450198499</v>
      </c>
      <c r="AG171" s="13">
        <v>0.11115345547411699</v>
      </c>
      <c r="AH171" s="13">
        <v>0.10586254545620501</v>
      </c>
      <c r="AI171" s="13">
        <v>9.9408599639434006E-2</v>
      </c>
      <c r="AJ171" s="13">
        <v>9.3112332065303394E-2</v>
      </c>
      <c r="AK171" s="13">
        <v>8.6325534678453206E-2</v>
      </c>
      <c r="AL171" s="13">
        <v>7.9430139956749996E-2</v>
      </c>
      <c r="AM171" s="13">
        <v>7.4045252827882102E-2</v>
      </c>
      <c r="AN171" s="13">
        <v>7.4045252827882102E-2</v>
      </c>
      <c r="AO171" s="13">
        <v>6.6163097293899797E-2</v>
      </c>
      <c r="AP171" s="13">
        <v>6.0220348539371603E-2</v>
      </c>
      <c r="AQ171" s="13">
        <v>5.3081558156236198E-2</v>
      </c>
      <c r="AR171" s="13">
        <v>4.5321716905772198E-2</v>
      </c>
      <c r="AS171" s="13">
        <v>3.8956358519128501E-2</v>
      </c>
      <c r="AT171" s="13">
        <v>3.2722748306953903E-2</v>
      </c>
      <c r="AU171" s="13">
        <v>2.6425986541387E-2</v>
      </c>
      <c r="AV171" s="13">
        <v>1.94254843214745E-2</v>
      </c>
      <c r="AW171" s="13">
        <v>1.3647073921279399E-2</v>
      </c>
      <c r="AX171" s="13">
        <v>7.5224337388454998E-3</v>
      </c>
      <c r="AY171" s="13">
        <v>3.6954023735276502E-3</v>
      </c>
      <c r="AZ171" s="13">
        <v>-1.9059217368609001E-3</v>
      </c>
      <c r="BA171" s="13">
        <v>-1.9059217368609001E-3</v>
      </c>
    </row>
    <row r="172" spans="1:53" x14ac:dyDescent="0.2">
      <c r="A172" s="5" t="s">
        <v>358</v>
      </c>
    </row>
    <row r="173" spans="1:53" x14ac:dyDescent="0.2">
      <c r="A173" s="5" t="s">
        <v>359</v>
      </c>
    </row>
    <row r="174" spans="1:53" x14ac:dyDescent="0.2">
      <c r="A174" s="5" t="s">
        <v>360</v>
      </c>
      <c r="B174" s="4">
        <v>382331663.47775501</v>
      </c>
      <c r="C174" s="4">
        <v>392898587.53938699</v>
      </c>
      <c r="D174" s="4">
        <v>394055998.449637</v>
      </c>
      <c r="E174" s="4">
        <v>385507002.581415</v>
      </c>
      <c r="F174" s="4">
        <v>378465593.20044202</v>
      </c>
      <c r="G174" s="4">
        <v>363105950.63250703</v>
      </c>
      <c r="H174" s="4">
        <v>359584840.90783799</v>
      </c>
      <c r="I174" s="4">
        <v>354271830.97509301</v>
      </c>
      <c r="J174" s="4">
        <v>338002116.55450499</v>
      </c>
      <c r="K174" s="4">
        <v>331511509.73741198</v>
      </c>
      <c r="L174" s="4">
        <v>326479201.11636198</v>
      </c>
      <c r="M174" s="4">
        <v>302750237.664949</v>
      </c>
      <c r="N174" s="4">
        <v>302750237.664949</v>
      </c>
      <c r="O174" s="4">
        <v>276969931.86668199</v>
      </c>
      <c r="P174" s="4">
        <v>255818778.32297501</v>
      </c>
      <c r="Q174" s="4">
        <v>229273487.20304799</v>
      </c>
      <c r="R174" s="4">
        <v>213488914.129049</v>
      </c>
      <c r="S174" s="4">
        <v>197245975.713146</v>
      </c>
      <c r="T174" s="4">
        <v>171155094.97378299</v>
      </c>
      <c r="U174" s="4">
        <v>152247025.376021</v>
      </c>
      <c r="V174" s="4">
        <v>129368694.58608299</v>
      </c>
      <c r="W174" s="4">
        <v>108821867.857899</v>
      </c>
      <c r="X174" s="4">
        <v>93253281.577680498</v>
      </c>
      <c r="Y174" s="4">
        <v>79462027.176448494</v>
      </c>
      <c r="Z174" s="4">
        <v>66857481.5025561</v>
      </c>
      <c r="AA174" s="4">
        <v>66857481.5025561</v>
      </c>
      <c r="AB174" s="4">
        <v>65447266.094235003</v>
      </c>
      <c r="AC174" s="4">
        <v>63504541.207742698</v>
      </c>
      <c r="AD174" s="4">
        <v>61941795.997660697</v>
      </c>
      <c r="AE174" s="4">
        <v>8671739.9883144908</v>
      </c>
      <c r="AF174" s="4">
        <v>7427245.0977485096</v>
      </c>
      <c r="AG174" s="4">
        <v>-44875489.978406802</v>
      </c>
      <c r="AH174" s="4">
        <v>-45653127.439190097</v>
      </c>
      <c r="AI174" s="4">
        <v>-46618518.393013902</v>
      </c>
      <c r="AJ174" s="4">
        <v>34888178.334921502</v>
      </c>
      <c r="AK174" s="4">
        <v>32876891.402250301</v>
      </c>
      <c r="AL174" s="4">
        <v>30241893.530909099</v>
      </c>
      <c r="AM174" s="4">
        <v>55132178.151748702</v>
      </c>
      <c r="AN174" s="4">
        <v>55132178.151748702</v>
      </c>
      <c r="AO174" s="4">
        <v>53331468.297735304</v>
      </c>
      <c r="AP174" s="4">
        <v>52258030.050276197</v>
      </c>
      <c r="AQ174" s="4">
        <v>55051198.087632902</v>
      </c>
      <c r="AR174" s="4">
        <v>53510260.363066897</v>
      </c>
      <c r="AS174" s="4">
        <v>53187259.655654497</v>
      </c>
      <c r="AT174" s="4">
        <v>52763491.725010298</v>
      </c>
      <c r="AU174" s="4">
        <v>52614575.947274297</v>
      </c>
      <c r="AV174" s="4">
        <v>52593001.573314004</v>
      </c>
      <c r="AW174" s="4">
        <v>-80027848.852907404</v>
      </c>
      <c r="AX174" s="4">
        <v>-80234506.318964094</v>
      </c>
      <c r="AY174" s="4">
        <v>-79328709.102274701</v>
      </c>
      <c r="AZ174" s="4">
        <v>-34693774.169433601</v>
      </c>
      <c r="BA174" s="4">
        <v>-34693774.169433601</v>
      </c>
    </row>
    <row r="175" spans="1:53" hidden="1" outlineLevel="1" x14ac:dyDescent="0.2">
      <c r="A175" s="5" t="s">
        <v>501</v>
      </c>
      <c r="O175" s="4">
        <v>-122214.718597921</v>
      </c>
      <c r="P175" s="4">
        <v>-244429.437195843</v>
      </c>
      <c r="Q175" s="4">
        <v>-366644.15579376498</v>
      </c>
      <c r="R175" s="4">
        <v>-488858.87439168699</v>
      </c>
      <c r="S175" s="4">
        <v>-611073.59298960899</v>
      </c>
      <c r="T175" s="4">
        <v>-733288.31158752996</v>
      </c>
      <c r="U175" s="4">
        <v>-855503.03018545196</v>
      </c>
      <c r="V175" s="4">
        <v>-977717.74878337397</v>
      </c>
      <c r="W175" s="4">
        <v>-1099932.4673812899</v>
      </c>
      <c r="X175" s="4">
        <v>-1222147.1859792101</v>
      </c>
      <c r="Y175" s="4">
        <v>-1344361.90457713</v>
      </c>
      <c r="Z175" s="4">
        <v>-1466576.6231750599</v>
      </c>
      <c r="AA175" s="4">
        <v>-1466576.6231750599</v>
      </c>
      <c r="AB175" s="4">
        <v>-1467799.2242785899</v>
      </c>
      <c r="AC175" s="4">
        <v>-1469021.82538213</v>
      </c>
      <c r="AD175" s="4">
        <v>-1470244.42648567</v>
      </c>
      <c r="AE175" s="4">
        <v>-1471467.0275892101</v>
      </c>
      <c r="AF175" s="4">
        <v>-1472689.6286927401</v>
      </c>
      <c r="AG175" s="4">
        <v>-1473912.2297962799</v>
      </c>
      <c r="AH175" s="4">
        <v>-1475134.83089982</v>
      </c>
      <c r="AI175" s="4">
        <v>-1476357.43200336</v>
      </c>
      <c r="AJ175" s="4">
        <v>-1477580.0331069001</v>
      </c>
      <c r="AK175" s="4">
        <v>-1478802.6342104301</v>
      </c>
      <c r="AL175" s="4">
        <v>-1480025.2353139699</v>
      </c>
      <c r="AM175" s="4">
        <v>-1481247.8364175099</v>
      </c>
      <c r="AN175" s="4">
        <v>-1481247.8364175099</v>
      </c>
      <c r="AO175" s="4">
        <v>-1481647.7326078301</v>
      </c>
      <c r="AP175" s="4">
        <v>-1482047.62879816</v>
      </c>
      <c r="AQ175" s="4">
        <v>-1482447.5249884799</v>
      </c>
      <c r="AR175" s="4">
        <v>-1482847.4211788001</v>
      </c>
      <c r="AS175" s="4">
        <v>-1483247.31736913</v>
      </c>
      <c r="AT175" s="4">
        <v>-1483647.2135594501</v>
      </c>
      <c r="AU175" s="4">
        <v>-1484047.10974977</v>
      </c>
      <c r="AV175" s="4">
        <v>-1484447.0059400999</v>
      </c>
      <c r="AW175" s="4">
        <v>-1484846.9021304201</v>
      </c>
      <c r="AX175" s="4">
        <v>-1485246.79832074</v>
      </c>
      <c r="AY175" s="4">
        <v>-1485646.6945110699</v>
      </c>
      <c r="AZ175" s="4">
        <v>-1486046.5907013901</v>
      </c>
      <c r="BA175" s="4">
        <v>-1486046.5907013901</v>
      </c>
    </row>
    <row r="176" spans="1:53" hidden="1" outlineLevel="1" x14ac:dyDescent="0.2">
      <c r="A176" s="5" t="s">
        <v>502</v>
      </c>
      <c r="O176" s="4">
        <v>-71828.664613720903</v>
      </c>
      <c r="P176" s="4">
        <v>-143657.32922744099</v>
      </c>
      <c r="Q176" s="4">
        <v>-215485.99384116201</v>
      </c>
      <c r="R176" s="4">
        <v>-287314.65845488303</v>
      </c>
      <c r="S176" s="4">
        <v>-359143.32306860399</v>
      </c>
      <c r="T176" s="4">
        <v>-430971.98768232501</v>
      </c>
      <c r="U176" s="4">
        <v>-502800.65229604603</v>
      </c>
      <c r="V176" s="4">
        <v>-574629.31690976699</v>
      </c>
      <c r="W176" s="4">
        <v>-646457.98152348795</v>
      </c>
      <c r="X176" s="4">
        <v>-718286.64613720903</v>
      </c>
      <c r="Y176" s="4">
        <v>-790115.31075092999</v>
      </c>
      <c r="Z176" s="4">
        <v>-861943.97536465095</v>
      </c>
      <c r="AA176" s="4">
        <v>-861943.97536465095</v>
      </c>
      <c r="AB176" s="4">
        <v>-861959.18778747204</v>
      </c>
      <c r="AC176" s="4">
        <v>-861974.40021029196</v>
      </c>
      <c r="AD176" s="4">
        <v>-861989.612633112</v>
      </c>
      <c r="AE176" s="4">
        <v>-862004.82505593298</v>
      </c>
      <c r="AF176" s="4">
        <v>-862020.03747875302</v>
      </c>
      <c r="AG176" s="4">
        <v>-862035.24990157399</v>
      </c>
      <c r="AH176" s="4">
        <v>-862050.46232439403</v>
      </c>
      <c r="AI176" s="4">
        <v>-862065.674747215</v>
      </c>
      <c r="AJ176" s="4">
        <v>-862080.88717003504</v>
      </c>
      <c r="AK176" s="4">
        <v>-862096.09959285497</v>
      </c>
      <c r="AL176" s="4">
        <v>-862111.31201567606</v>
      </c>
      <c r="AM176" s="4">
        <v>-862126.52443849598</v>
      </c>
      <c r="AN176" s="4">
        <v>-862126.52443849598</v>
      </c>
      <c r="AO176" s="4">
        <v>-862183.02593723498</v>
      </c>
      <c r="AP176" s="4">
        <v>-862239.52743597503</v>
      </c>
      <c r="AQ176" s="4">
        <v>-862296.02893471404</v>
      </c>
      <c r="AR176" s="4">
        <v>-862352.53043345304</v>
      </c>
      <c r="AS176" s="4">
        <v>-862409.03193219204</v>
      </c>
      <c r="AT176" s="4">
        <v>-862465.53343093197</v>
      </c>
      <c r="AU176" s="4">
        <v>-862522.03492967098</v>
      </c>
      <c r="AV176" s="4">
        <v>-862578.53642840998</v>
      </c>
      <c r="AW176" s="4">
        <v>-862635.03792714898</v>
      </c>
      <c r="AX176" s="4">
        <v>-862691.53942588903</v>
      </c>
      <c r="AY176" s="4">
        <v>-862748.04092462803</v>
      </c>
      <c r="AZ176" s="4">
        <v>-862804.54242336703</v>
      </c>
      <c r="BA176" s="4">
        <v>-862804.54242336703</v>
      </c>
    </row>
    <row r="177" spans="1:53" hidden="1" outlineLevel="1" x14ac:dyDescent="0.2">
      <c r="A177" s="5" t="s">
        <v>503</v>
      </c>
      <c r="B177" s="4">
        <v>-1796092.11245681</v>
      </c>
      <c r="C177" s="4">
        <v>-1783019.1866951</v>
      </c>
      <c r="D177" s="4">
        <v>-1770726.1040254801</v>
      </c>
      <c r="E177" s="4">
        <v>-1759337.0458589401</v>
      </c>
      <c r="F177" s="4">
        <v>-1757693.28801339</v>
      </c>
      <c r="G177" s="4">
        <v>-1766426.3217523</v>
      </c>
      <c r="H177" s="4">
        <v>-1776067.8974135299</v>
      </c>
      <c r="I177" s="4">
        <v>-1786615.30284198</v>
      </c>
      <c r="J177" s="4">
        <v>-1775621.3980598899</v>
      </c>
      <c r="K177" s="4">
        <v>-1763384.98848608</v>
      </c>
      <c r="L177" s="4">
        <v>-1752578.1740015701</v>
      </c>
      <c r="M177" s="4">
        <v>-1745059.9985490099</v>
      </c>
      <c r="N177" s="4">
        <v>-1745059.9985490099</v>
      </c>
      <c r="O177" s="4">
        <v>-1746649.3686090601</v>
      </c>
      <c r="P177" s="4">
        <v>-1748264.2278155</v>
      </c>
      <c r="Q177" s="4">
        <v>-1746018.5733878501</v>
      </c>
      <c r="R177" s="4">
        <v>-1743545.0039592599</v>
      </c>
      <c r="S177" s="4">
        <v>-1736024.3721127999</v>
      </c>
      <c r="T177" s="4">
        <v>-1733189.50150519</v>
      </c>
      <c r="U177" s="4">
        <v>-1730327.32109792</v>
      </c>
      <c r="V177" s="4">
        <v>-1727392.3144316</v>
      </c>
      <c r="W177" s="4">
        <v>-1732293.86026399</v>
      </c>
      <c r="X177" s="4">
        <v>-1736061.13750064</v>
      </c>
      <c r="Y177" s="4">
        <v>-1739901.2409963701</v>
      </c>
      <c r="Z177" s="4">
        <v>-1745061.92682109</v>
      </c>
      <c r="AA177" s="4">
        <v>-1745061.92682109</v>
      </c>
      <c r="AB177" s="4">
        <v>-1731396.75704453</v>
      </c>
      <c r="AC177" s="4">
        <v>-1717837.0251436699</v>
      </c>
      <c r="AD177" s="4">
        <v>-1698927.5688461999</v>
      </c>
      <c r="AE177" s="4">
        <v>-1679867.4870120201</v>
      </c>
      <c r="AF177" s="4">
        <v>-1665675.1270715599</v>
      </c>
      <c r="AG177" s="4">
        <v>-1670865.7901586599</v>
      </c>
      <c r="AH177" s="4">
        <v>-1675943.4840931999</v>
      </c>
      <c r="AI177" s="4">
        <v>-1680719.9264307299</v>
      </c>
      <c r="AJ177" s="4">
        <v>-1666088.2413973301</v>
      </c>
      <c r="AK177" s="4">
        <v>-1646764.5643503</v>
      </c>
      <c r="AL177" s="4">
        <v>-1627742.13890029</v>
      </c>
      <c r="AM177" s="4">
        <v>-1614182.4069994299</v>
      </c>
      <c r="AN177" s="4">
        <v>-1614182.4069994299</v>
      </c>
      <c r="AO177" s="4">
        <v>-1636088.27981919</v>
      </c>
      <c r="AP177" s="4">
        <v>-1658121.7234703</v>
      </c>
      <c r="AQ177" s="4">
        <v>-1673682.45813982</v>
      </c>
      <c r="AR177" s="4">
        <v>-1689060.94850717</v>
      </c>
      <c r="AS177" s="4">
        <v>-1710328.96624914</v>
      </c>
      <c r="AT177" s="4">
        <v>-1689720.95460655</v>
      </c>
      <c r="AU177" s="4">
        <v>-1669174.82450664</v>
      </c>
      <c r="AV177" s="4">
        <v>-1648793.71214064</v>
      </c>
      <c r="AW177" s="4">
        <v>-1639043.8635750201</v>
      </c>
      <c r="AX177" s="4">
        <v>-1631864.16533317</v>
      </c>
      <c r="AY177" s="4">
        <v>-1624519.4493573999</v>
      </c>
      <c r="AZ177" s="4">
        <v>-1614182.4129443399</v>
      </c>
      <c r="BA177" s="4">
        <v>-1614182.4129443399</v>
      </c>
    </row>
    <row r="178" spans="1:53" hidden="1" outlineLevel="1" x14ac:dyDescent="0.2">
      <c r="A178" s="5" t="s">
        <v>504</v>
      </c>
      <c r="O178" s="4">
        <v>211348.575666666</v>
      </c>
      <c r="P178" s="4">
        <v>422697.15133333299</v>
      </c>
      <c r="Q178" s="4">
        <v>634045.72699999996</v>
      </c>
      <c r="R178" s="4">
        <v>845394.30266666703</v>
      </c>
      <c r="S178" s="4">
        <v>1056742.8783333299</v>
      </c>
      <c r="T178" s="4">
        <v>1268091.4539999999</v>
      </c>
      <c r="U178" s="4">
        <v>1479440.0296666599</v>
      </c>
      <c r="V178" s="4">
        <v>1690788.6053333301</v>
      </c>
      <c r="W178" s="4">
        <v>1902137.1810000001</v>
      </c>
      <c r="X178" s="4">
        <v>2113485.7566666598</v>
      </c>
      <c r="Y178" s="4">
        <v>2324834.3323333301</v>
      </c>
      <c r="Z178" s="4">
        <v>2536182.9079999998</v>
      </c>
      <c r="AA178" s="4">
        <v>2536182.9079999998</v>
      </c>
      <c r="AB178" s="4">
        <v>2998507.9172708299</v>
      </c>
      <c r="AC178" s="4">
        <v>3460832.92654166</v>
      </c>
      <c r="AD178" s="4">
        <v>3923157.9358124998</v>
      </c>
      <c r="AE178" s="4">
        <v>4385482.9450833304</v>
      </c>
      <c r="AF178" s="4">
        <v>4847807.9543541605</v>
      </c>
      <c r="AG178" s="4">
        <v>5310132.9636249999</v>
      </c>
      <c r="AH178" s="4">
        <v>5772457.9728958299</v>
      </c>
      <c r="AI178" s="4">
        <v>6234782.98216666</v>
      </c>
      <c r="AJ178" s="4">
        <v>6697107.9914374901</v>
      </c>
      <c r="AK178" s="4">
        <v>7159433.0007083304</v>
      </c>
      <c r="AL178" s="4">
        <v>7621758.0099791596</v>
      </c>
      <c r="AM178" s="4">
        <v>8084083.0192499897</v>
      </c>
      <c r="AN178" s="4">
        <v>8084083.0192499897</v>
      </c>
      <c r="AO178" s="4">
        <v>8202966.5930624995</v>
      </c>
      <c r="AP178" s="4">
        <v>8321850.1668749899</v>
      </c>
      <c r="AQ178" s="4">
        <v>8440733.7406874895</v>
      </c>
      <c r="AR178" s="4">
        <v>8559617.3145000003</v>
      </c>
      <c r="AS178" s="4">
        <v>8678500.8883125</v>
      </c>
      <c r="AT178" s="4">
        <v>8797384.4621249996</v>
      </c>
      <c r="AU178" s="4">
        <v>8916268.0359374993</v>
      </c>
      <c r="AV178" s="4">
        <v>9035151.6097500008</v>
      </c>
      <c r="AW178" s="4">
        <v>9154035.1835625004</v>
      </c>
      <c r="AX178" s="4">
        <v>9272918.757375</v>
      </c>
      <c r="AY178" s="4">
        <v>9391802.3311874997</v>
      </c>
      <c r="AZ178" s="4">
        <v>9510685.9049999993</v>
      </c>
      <c r="BA178" s="4">
        <v>9510685.9049999993</v>
      </c>
    </row>
    <row r="179" spans="1:53" hidden="1" outlineLevel="1" x14ac:dyDescent="0.2">
      <c r="A179" s="5" t="s">
        <v>505</v>
      </c>
      <c r="O179" s="4">
        <v>-396053.38904999901</v>
      </c>
      <c r="P179" s="4">
        <v>-792106.77809999895</v>
      </c>
      <c r="Q179" s="4">
        <v>-1188160.1671500001</v>
      </c>
      <c r="R179" s="4">
        <v>-1584213.55619999</v>
      </c>
      <c r="S179" s="4">
        <v>-1980266.9452499901</v>
      </c>
      <c r="T179" s="4">
        <v>-2376320.33429999</v>
      </c>
      <c r="U179" s="4">
        <v>-2772373.7233499899</v>
      </c>
      <c r="V179" s="4">
        <v>-3168427.1123999902</v>
      </c>
      <c r="W179" s="4">
        <v>-3564480.5014499901</v>
      </c>
      <c r="X179" s="4">
        <v>-3960533.89049999</v>
      </c>
      <c r="Y179" s="4">
        <v>-4356587.2795499898</v>
      </c>
      <c r="Z179" s="4">
        <v>-4752640.6685999902</v>
      </c>
      <c r="AA179" s="4">
        <v>-4752640.6685999902</v>
      </c>
      <c r="AB179" s="4">
        <v>-4752640.6685999902</v>
      </c>
      <c r="AC179" s="4">
        <v>-4752640.6685999902</v>
      </c>
      <c r="AD179" s="4">
        <v>-4752640.6685999902</v>
      </c>
      <c r="AE179" s="4">
        <v>-4752640.6685999902</v>
      </c>
      <c r="AF179" s="4">
        <v>-4752640.6685999902</v>
      </c>
      <c r="AG179" s="4">
        <v>-4752640.6685999902</v>
      </c>
      <c r="AH179" s="4">
        <v>-4752640.6685999902</v>
      </c>
      <c r="AI179" s="4">
        <v>-4752640.6685999902</v>
      </c>
      <c r="AJ179" s="4">
        <v>-4752640.6685999902</v>
      </c>
      <c r="AK179" s="4">
        <v>-4752640.6685999902</v>
      </c>
      <c r="AL179" s="4">
        <v>-4752640.6685999902</v>
      </c>
      <c r="AM179" s="4">
        <v>-4752640.6685999902</v>
      </c>
      <c r="AN179" s="4">
        <v>-4752640.6685999902</v>
      </c>
      <c r="AO179" s="4">
        <v>-4752640.6685999902</v>
      </c>
      <c r="AP179" s="4">
        <v>-4752640.6685999902</v>
      </c>
      <c r="AQ179" s="4">
        <v>-4752640.6685999902</v>
      </c>
      <c r="AR179" s="4">
        <v>-4752640.6685999902</v>
      </c>
      <c r="AS179" s="4">
        <v>-4752640.6685999902</v>
      </c>
      <c r="AT179" s="4">
        <v>-4752640.6685999902</v>
      </c>
      <c r="AU179" s="4">
        <v>-4752640.6685999902</v>
      </c>
      <c r="AV179" s="4">
        <v>-4752640.6685999902</v>
      </c>
      <c r="AW179" s="4">
        <v>-4752640.6685999902</v>
      </c>
      <c r="AX179" s="4">
        <v>-4752640.6685999902</v>
      </c>
      <c r="AY179" s="4">
        <v>-4752640.6685999902</v>
      </c>
      <c r="AZ179" s="4">
        <v>-4752640.6685999902</v>
      </c>
      <c r="BA179" s="4">
        <v>-4752640.6685999902</v>
      </c>
    </row>
    <row r="180" spans="1:53" hidden="1" outlineLevel="1" x14ac:dyDescent="0.2">
      <c r="A180" s="5" t="s">
        <v>506</v>
      </c>
      <c r="B180" s="4">
        <v>754280.90613462601</v>
      </c>
      <c r="C180" s="4">
        <v>764862.92949044495</v>
      </c>
      <c r="D180" s="4">
        <v>775444.952846264</v>
      </c>
      <c r="E180" s="4">
        <v>786026.97620208398</v>
      </c>
      <c r="F180" s="4">
        <v>796608.99955790304</v>
      </c>
      <c r="G180" s="4">
        <v>807191.02291372197</v>
      </c>
      <c r="H180" s="4">
        <v>817773.04626954196</v>
      </c>
      <c r="I180" s="4">
        <v>828355.06962536101</v>
      </c>
      <c r="J180" s="4">
        <v>838937.09298117994</v>
      </c>
      <c r="K180" s="4">
        <v>849519.116336999</v>
      </c>
      <c r="L180" s="4">
        <v>860101.13969281898</v>
      </c>
      <c r="M180" s="4">
        <v>871200.46826852404</v>
      </c>
      <c r="N180" s="4">
        <v>871200.46826852404</v>
      </c>
      <c r="O180" s="4">
        <v>871640.55256428104</v>
      </c>
      <c r="P180" s="4">
        <v>872080.63686003897</v>
      </c>
      <c r="Q180" s="4">
        <v>872520.72115579597</v>
      </c>
      <c r="R180" s="4">
        <v>872960.80545155401</v>
      </c>
      <c r="S180" s="4">
        <v>873400.88974731194</v>
      </c>
      <c r="T180" s="4">
        <v>873840.97404306906</v>
      </c>
      <c r="U180" s="4">
        <v>874281.05833882699</v>
      </c>
      <c r="V180" s="4">
        <v>874721.14263458503</v>
      </c>
      <c r="W180" s="4">
        <v>875161.22693034203</v>
      </c>
      <c r="X180" s="4">
        <v>875601.31122609996</v>
      </c>
      <c r="Y180" s="4">
        <v>876041.39552185801</v>
      </c>
      <c r="Z180" s="4">
        <v>875964.17459773005</v>
      </c>
      <c r="AA180" s="4">
        <v>875964.17459773005</v>
      </c>
      <c r="AB180" s="4">
        <v>875945.73154206399</v>
      </c>
      <c r="AC180" s="4">
        <v>875927.28848639899</v>
      </c>
      <c r="AD180" s="4">
        <v>875908.84543073305</v>
      </c>
      <c r="AE180" s="4">
        <v>875890.40237506805</v>
      </c>
      <c r="AF180" s="4">
        <v>875871.959319402</v>
      </c>
      <c r="AG180" s="4">
        <v>875853.51626373595</v>
      </c>
      <c r="AH180" s="4">
        <v>875835.07320807094</v>
      </c>
      <c r="AI180" s="4">
        <v>875816.63015240501</v>
      </c>
      <c r="AJ180" s="4">
        <v>875798.18709674</v>
      </c>
      <c r="AK180" s="4">
        <v>875779.74404107395</v>
      </c>
      <c r="AL180" s="4">
        <v>875761.30098540895</v>
      </c>
      <c r="AM180" s="4">
        <v>875742.85792974394</v>
      </c>
      <c r="AN180" s="4">
        <v>875742.85792974394</v>
      </c>
      <c r="AO180" s="4">
        <v>875734.31114785001</v>
      </c>
      <c r="AP180" s="4">
        <v>875725.76436595595</v>
      </c>
      <c r="AQ180" s="4">
        <v>875717.21758406202</v>
      </c>
      <c r="AR180" s="4">
        <v>875708.67080216901</v>
      </c>
      <c r="AS180" s="4">
        <v>875700.12402027496</v>
      </c>
      <c r="AT180" s="4">
        <v>875691.57723838103</v>
      </c>
      <c r="AU180" s="4">
        <v>875683.03045648697</v>
      </c>
      <c r="AV180" s="4">
        <v>875674.48367459397</v>
      </c>
      <c r="AW180" s="4">
        <v>875665.93689270003</v>
      </c>
      <c r="AX180" s="4">
        <v>875657.39011080598</v>
      </c>
      <c r="AY180" s="4">
        <v>875648.84332891204</v>
      </c>
      <c r="AZ180" s="4">
        <v>875640.29654701904</v>
      </c>
      <c r="BA180" s="4">
        <v>875640.29654701904</v>
      </c>
    </row>
    <row r="181" spans="1:53" hidden="1" outlineLevel="1" x14ac:dyDescent="0.2">
      <c r="A181" s="5" t="s">
        <v>507</v>
      </c>
      <c r="O181" s="4">
        <v>-807364.11108688999</v>
      </c>
      <c r="P181" s="4">
        <v>-1616928.9201118599</v>
      </c>
      <c r="Q181" s="4">
        <v>-2428126.6267939801</v>
      </c>
      <c r="R181" s="4">
        <v>-3244976.8279931201</v>
      </c>
      <c r="S181" s="4">
        <v>-4064480.32344842</v>
      </c>
      <c r="T181" s="4">
        <v>-4885912.8647300098</v>
      </c>
      <c r="U181" s="4">
        <v>-5722545.2442218103</v>
      </c>
      <c r="V181" s="4">
        <v>-6562268.3751004599</v>
      </c>
      <c r="W181" s="4">
        <v>-7416954.7924358202</v>
      </c>
      <c r="X181" s="4">
        <v>-8280549.8871670701</v>
      </c>
      <c r="Y181" s="4">
        <v>-9146777.1015412901</v>
      </c>
      <c r="Z181" s="4">
        <v>-10014331.732909201</v>
      </c>
      <c r="AA181" s="4">
        <v>-10014331.732909201</v>
      </c>
      <c r="AB181" s="4">
        <v>-10092209.2475942</v>
      </c>
      <c r="AC181" s="4">
        <v>-10169858.4338896</v>
      </c>
      <c r="AD181" s="4">
        <v>-10247421.6162815</v>
      </c>
      <c r="AE181" s="4">
        <v>-10324047.477689801</v>
      </c>
      <c r="AF181" s="4">
        <v>-10399828.5190285</v>
      </c>
      <c r="AG181" s="4">
        <v>-10497882.0896373</v>
      </c>
      <c r="AH181" s="4">
        <v>-10716587.191960299</v>
      </c>
      <c r="AI181" s="4">
        <v>-10937489.082186799</v>
      </c>
      <c r="AJ181" s="4">
        <v>-11144851.891764101</v>
      </c>
      <c r="AK181" s="4">
        <v>-11351670.7507845</v>
      </c>
      <c r="AL181" s="4">
        <v>-11557593.393065199</v>
      </c>
      <c r="AM181" s="4">
        <v>-11755761.008552801</v>
      </c>
      <c r="AN181" s="4">
        <v>-11755761.008552801</v>
      </c>
      <c r="AO181" s="4">
        <v>-11947234.168863</v>
      </c>
      <c r="AP181" s="4">
        <v>-12138384.850656699</v>
      </c>
      <c r="AQ181" s="4">
        <v>-12329634.1362943</v>
      </c>
      <c r="AR181" s="4">
        <v>-12515334.726998299</v>
      </c>
      <c r="AS181" s="4">
        <v>-12700820.76898</v>
      </c>
      <c r="AT181" s="4">
        <v>-12864281.6112972</v>
      </c>
      <c r="AU181" s="4">
        <v>-12898008.542423399</v>
      </c>
      <c r="AV181" s="4">
        <v>-12929973.9882931</v>
      </c>
      <c r="AW181" s="4">
        <v>-12961845.435634701</v>
      </c>
      <c r="AX181" s="4">
        <v>-12990435.015416</v>
      </c>
      <c r="AY181" s="4">
        <v>-13020967.937780799</v>
      </c>
      <c r="AZ181" s="4">
        <v>-13059452.444256</v>
      </c>
      <c r="BA181" s="4">
        <v>-13059452.444256</v>
      </c>
    </row>
    <row r="182" spans="1:53" hidden="1" outlineLevel="1" x14ac:dyDescent="0.2">
      <c r="A182" s="5" t="s">
        <v>508</v>
      </c>
      <c r="B182" s="4">
        <v>322456.41266880598</v>
      </c>
      <c r="C182" s="4">
        <v>322456.41266880598</v>
      </c>
      <c r="D182" s="4">
        <v>322456.41266880598</v>
      </c>
      <c r="E182" s="4">
        <v>322456.41266880598</v>
      </c>
      <c r="F182" s="4">
        <v>322456.41266880598</v>
      </c>
      <c r="G182" s="4">
        <v>322456.41266880598</v>
      </c>
      <c r="H182" s="4">
        <v>322456.41266880598</v>
      </c>
      <c r="I182" s="4">
        <v>322456.41266880598</v>
      </c>
      <c r="J182" s="4">
        <v>322456.41266880598</v>
      </c>
      <c r="K182" s="4">
        <v>322456.41266880598</v>
      </c>
      <c r="L182" s="4">
        <v>322456.41266880598</v>
      </c>
      <c r="M182" s="4">
        <v>322647.99600536103</v>
      </c>
      <c r="N182" s="4">
        <v>322647.99600536103</v>
      </c>
      <c r="O182" s="4">
        <v>295776.62828295998</v>
      </c>
      <c r="P182" s="4">
        <v>268905.26056055998</v>
      </c>
      <c r="Q182" s="4">
        <v>242033.89283815899</v>
      </c>
      <c r="R182" s="4">
        <v>215162.525115759</v>
      </c>
      <c r="S182" s="4">
        <v>188291.15739335801</v>
      </c>
      <c r="T182" s="4">
        <v>161419.78967095699</v>
      </c>
      <c r="U182" s="4">
        <v>134548.42194855699</v>
      </c>
      <c r="V182" s="4">
        <v>107677.05422615699</v>
      </c>
      <c r="W182" s="4">
        <v>80805.6865037565</v>
      </c>
      <c r="X182" s="4">
        <v>53934.318781356</v>
      </c>
      <c r="Y182" s="4">
        <v>27062.951058955499</v>
      </c>
    </row>
    <row r="183" spans="1:53" hidden="1" outlineLevel="1" x14ac:dyDescent="0.2">
      <c r="A183" s="5" t="s">
        <v>509</v>
      </c>
      <c r="O183" s="4">
        <v>-300086.95295840298</v>
      </c>
      <c r="P183" s="4">
        <v>-600173.90591680701</v>
      </c>
      <c r="Q183" s="4">
        <v>-900260.85887521005</v>
      </c>
      <c r="R183" s="4">
        <v>-1200347.8118336101</v>
      </c>
      <c r="S183" s="4">
        <v>-1500434.76479201</v>
      </c>
      <c r="T183" s="4">
        <v>-1800521.7177504201</v>
      </c>
      <c r="U183" s="4">
        <v>-2100608.6707088202</v>
      </c>
      <c r="V183" s="4">
        <v>-2400695.6236672201</v>
      </c>
      <c r="W183" s="4">
        <v>-2700782.5766256298</v>
      </c>
      <c r="X183" s="4">
        <v>-3000869.5295840302</v>
      </c>
      <c r="Y183" s="4">
        <v>-3300956.4825424301</v>
      </c>
      <c r="Z183" s="4">
        <v>-3601043.4355008402</v>
      </c>
      <c r="AA183" s="4">
        <v>-3601043.4355008402</v>
      </c>
      <c r="AB183" s="4">
        <v>-3667029.1528660101</v>
      </c>
      <c r="AC183" s="4">
        <v>-3733014.87023118</v>
      </c>
      <c r="AD183" s="4">
        <v>-3799000.5875963499</v>
      </c>
      <c r="AE183" s="4">
        <v>-3864986.3049615198</v>
      </c>
      <c r="AF183" s="4">
        <v>-3930972.0223266901</v>
      </c>
      <c r="AG183" s="4">
        <v>-3996957.73969186</v>
      </c>
      <c r="AH183" s="4">
        <v>-4062943.4570570299</v>
      </c>
      <c r="AI183" s="4">
        <v>-4128929.1744221998</v>
      </c>
      <c r="AJ183" s="4">
        <v>-4194914.8917873697</v>
      </c>
      <c r="AK183" s="4">
        <v>-4260900.6091525396</v>
      </c>
      <c r="AL183" s="4">
        <v>-4326886.3265177105</v>
      </c>
      <c r="AM183" s="4">
        <v>-4392872.0438828804</v>
      </c>
      <c r="AN183" s="4">
        <v>-4392872.0438828804</v>
      </c>
      <c r="AO183" s="4">
        <v>-4433467.0232083602</v>
      </c>
      <c r="AP183" s="4">
        <v>-4474062.0025338298</v>
      </c>
      <c r="AQ183" s="4">
        <v>-4514656.9818593096</v>
      </c>
      <c r="AR183" s="4">
        <v>-4555251.9611847801</v>
      </c>
      <c r="AS183" s="4">
        <v>-4595846.9405102599</v>
      </c>
      <c r="AT183" s="4">
        <v>-4636441.9198357398</v>
      </c>
      <c r="AU183" s="4">
        <v>-4677036.8991612103</v>
      </c>
      <c r="AV183" s="4">
        <v>-4717631.8784866901</v>
      </c>
      <c r="AW183" s="4">
        <v>-4758226.8578121597</v>
      </c>
      <c r="AX183" s="4">
        <v>-4798821.8371376405</v>
      </c>
      <c r="AY183" s="4">
        <v>-4839416.81646311</v>
      </c>
      <c r="AZ183" s="4">
        <v>-4880011.7957885899</v>
      </c>
      <c r="BA183" s="4">
        <v>-4880011.7957885899</v>
      </c>
    </row>
    <row r="184" spans="1:53" hidden="1" outlineLevel="1" x14ac:dyDescent="0.2">
      <c r="A184" s="5" t="s">
        <v>510</v>
      </c>
      <c r="B184" s="4">
        <v>-375238.21982350398</v>
      </c>
      <c r="C184" s="4">
        <v>-270623.18634068302</v>
      </c>
      <c r="D184" s="4">
        <v>-161741.83846115501</v>
      </c>
      <c r="E184" s="4">
        <v>-193262.39004547999</v>
      </c>
      <c r="F184" s="4">
        <v>-224749.89378779201</v>
      </c>
      <c r="G184" s="4">
        <v>-247548.95390190801</v>
      </c>
      <c r="H184" s="4">
        <v>-272961.92910637998</v>
      </c>
      <c r="I184" s="4">
        <v>-288909.49450701801</v>
      </c>
      <c r="J184" s="4">
        <v>-353392.79587330797</v>
      </c>
      <c r="K184" s="4">
        <v>-426261.65037486702</v>
      </c>
      <c r="L184" s="4">
        <v>-500524.42920366902</v>
      </c>
      <c r="M184" s="4">
        <v>-560833.25510978105</v>
      </c>
      <c r="N184" s="4">
        <v>-560833.25510978105</v>
      </c>
      <c r="O184" s="4">
        <v>-557261.35383755504</v>
      </c>
      <c r="P184" s="4">
        <v>-553151.126937825</v>
      </c>
      <c r="Q184" s="4">
        <v>-549850.75446261198</v>
      </c>
      <c r="R184" s="4">
        <v>-548236.09267439996</v>
      </c>
      <c r="S184" s="4">
        <v>-548474.04287624499</v>
      </c>
      <c r="T184" s="4">
        <v>-550816.36676484405</v>
      </c>
      <c r="U184" s="4">
        <v>-554420.26895721897</v>
      </c>
      <c r="V184" s="4">
        <v>-558162.53203944396</v>
      </c>
      <c r="W184" s="4">
        <v>-561649.047825624</v>
      </c>
      <c r="X184" s="4">
        <v>-565053.308950854</v>
      </c>
      <c r="Y184" s="4">
        <v>-568403.67868036404</v>
      </c>
      <c r="Z184" s="4">
        <v>-572178.86875468597</v>
      </c>
      <c r="AA184" s="4">
        <v>-572178.86875468597</v>
      </c>
      <c r="AB184" s="4">
        <v>-571968.05880924303</v>
      </c>
      <c r="AC184" s="4">
        <v>-574223.42747444694</v>
      </c>
      <c r="AD184" s="4">
        <v>-576764.55511509802</v>
      </c>
      <c r="AE184" s="4">
        <v>-578286.04036687501</v>
      </c>
      <c r="AF184" s="4">
        <v>-579160.82717324398</v>
      </c>
      <c r="AG184" s="4">
        <v>-579489.668422441</v>
      </c>
      <c r="AH184" s="4">
        <v>-579335.80294586904</v>
      </c>
      <c r="AI184" s="4">
        <v>-578959.88790359499</v>
      </c>
      <c r="AJ184" s="4">
        <v>-578755.80912350002</v>
      </c>
      <c r="AK184" s="4">
        <v>-578549.01059028599</v>
      </c>
      <c r="AL184" s="4">
        <v>-578303.23819993995</v>
      </c>
      <c r="AM184" s="4">
        <v>-577533.04300930502</v>
      </c>
      <c r="AN184" s="4">
        <v>-577533.04300930502</v>
      </c>
      <c r="AO184" s="4">
        <v>-707919.28729305998</v>
      </c>
      <c r="AP184" s="4">
        <v>-832661.16107454302</v>
      </c>
      <c r="AQ184" s="4">
        <v>-957584.49475154805</v>
      </c>
      <c r="AR184" s="4">
        <v>-1083314.8230337</v>
      </c>
      <c r="AS184" s="4">
        <v>-1209556.3099416101</v>
      </c>
      <c r="AT184" s="4">
        <v>-1335961.19494494</v>
      </c>
      <c r="AU184" s="4">
        <v>-1463403.6477616299</v>
      </c>
      <c r="AV184" s="4">
        <v>-1591680.49603933</v>
      </c>
      <c r="AW184" s="4">
        <v>-1719883.9940595201</v>
      </c>
      <c r="AX184" s="4">
        <v>-1848014.1418222</v>
      </c>
      <c r="AY184" s="4">
        <v>-1976070.9393273699</v>
      </c>
      <c r="AZ184" s="4">
        <v>-2104054.3865750199</v>
      </c>
      <c r="BA184" s="4">
        <v>-2104054.3865750199</v>
      </c>
    </row>
    <row r="185" spans="1:53" hidden="1" outlineLevel="1" x14ac:dyDescent="0.2">
      <c r="A185" s="5" t="s">
        <v>511</v>
      </c>
      <c r="B185" s="4">
        <v>131245.38093878501</v>
      </c>
      <c r="C185" s="4">
        <v>131245.38093878501</v>
      </c>
      <c r="D185" s="4">
        <v>131245.38093878501</v>
      </c>
      <c r="E185" s="4">
        <v>131245.38093878501</v>
      </c>
      <c r="F185" s="4">
        <v>131245.38093878501</v>
      </c>
      <c r="G185" s="4">
        <v>131245.38093878501</v>
      </c>
      <c r="H185" s="4">
        <v>131245.38093878501</v>
      </c>
      <c r="I185" s="4">
        <v>131245.38093878501</v>
      </c>
      <c r="J185" s="4">
        <v>131245.38093878501</v>
      </c>
      <c r="K185" s="4">
        <v>131245.38093878501</v>
      </c>
      <c r="L185" s="4">
        <v>131245.38093878501</v>
      </c>
      <c r="M185" s="4">
        <v>121961.219205813</v>
      </c>
      <c r="N185" s="4">
        <v>121961.219205813</v>
      </c>
      <c r="O185" s="4">
        <v>121961.219205813</v>
      </c>
      <c r="P185" s="4">
        <v>121961.219205813</v>
      </c>
      <c r="Q185" s="4">
        <v>121961.219205813</v>
      </c>
      <c r="R185" s="4">
        <v>121961.219205813</v>
      </c>
      <c r="S185" s="4">
        <v>121961.219205813</v>
      </c>
      <c r="T185" s="4">
        <v>121961.219205813</v>
      </c>
      <c r="U185" s="4">
        <v>121961.219205813</v>
      </c>
      <c r="V185" s="4">
        <v>121961.219205813</v>
      </c>
      <c r="W185" s="4">
        <v>121961.219205813</v>
      </c>
      <c r="X185" s="4">
        <v>121961.219205813</v>
      </c>
      <c r="Y185" s="4">
        <v>121961.219205813</v>
      </c>
      <c r="Z185" s="4">
        <v>121832.33714507399</v>
      </c>
      <c r="AA185" s="4">
        <v>121832.33714507399</v>
      </c>
      <c r="AB185" s="4">
        <v>121832.33714507399</v>
      </c>
      <c r="AC185" s="4">
        <v>121832.33714507399</v>
      </c>
      <c r="AD185" s="4">
        <v>121832.33714507399</v>
      </c>
      <c r="AE185" s="4">
        <v>121832.33714507399</v>
      </c>
      <c r="AF185" s="4">
        <v>121832.33714507399</v>
      </c>
      <c r="AG185" s="4">
        <v>121832.33714507399</v>
      </c>
      <c r="AH185" s="4">
        <v>121832.33714507399</v>
      </c>
      <c r="AI185" s="4">
        <v>121832.33714507399</v>
      </c>
      <c r="AJ185" s="4">
        <v>121832.33714507399</v>
      </c>
      <c r="AK185" s="4">
        <v>121832.33714507399</v>
      </c>
      <c r="AL185" s="4">
        <v>121832.33714507399</v>
      </c>
      <c r="AM185" s="4">
        <v>121801.555604354</v>
      </c>
      <c r="AN185" s="4">
        <v>121801.555604354</v>
      </c>
      <c r="AO185" s="4">
        <v>121801.555604354</v>
      </c>
      <c r="AP185" s="4">
        <v>121801.555604354</v>
      </c>
      <c r="AQ185" s="4">
        <v>121801.555604354</v>
      </c>
      <c r="AR185" s="4">
        <v>121801.555604354</v>
      </c>
      <c r="AS185" s="4">
        <v>121801.555604354</v>
      </c>
      <c r="AT185" s="4">
        <v>121801.555604354</v>
      </c>
      <c r="AU185" s="4">
        <v>121801.555604354</v>
      </c>
      <c r="AV185" s="4">
        <v>121801.555604354</v>
      </c>
      <c r="AW185" s="4">
        <v>121801.555604354</v>
      </c>
      <c r="AX185" s="4">
        <v>121801.555604354</v>
      </c>
      <c r="AY185" s="4">
        <v>121801.555604354</v>
      </c>
      <c r="AZ185" s="4">
        <v>121787.290987923</v>
      </c>
      <c r="BA185" s="4">
        <v>121787.290987923</v>
      </c>
    </row>
    <row r="186" spans="1:53" hidden="1" outlineLevel="1" x14ac:dyDescent="0.2">
      <c r="A186" s="5" t="s">
        <v>512</v>
      </c>
      <c r="B186" s="4">
        <v>-815785.82670442795</v>
      </c>
      <c r="C186" s="4">
        <v>-815131.21930953697</v>
      </c>
      <c r="D186" s="4">
        <v>-811129.28310618899</v>
      </c>
      <c r="E186" s="4">
        <v>-786792.85736595199</v>
      </c>
      <c r="F186" s="4">
        <v>-766683.13495634298</v>
      </c>
      <c r="G186" s="4">
        <v>-765498.49338468199</v>
      </c>
      <c r="H186" s="4">
        <v>-762069.83427716605</v>
      </c>
      <c r="I186" s="4">
        <v>-758516.62357416796</v>
      </c>
      <c r="J186" s="4">
        <v>-757180.544316474</v>
      </c>
      <c r="K186" s="4">
        <v>-755228.40073069604</v>
      </c>
      <c r="L186" s="4">
        <v>-769566.31046566705</v>
      </c>
      <c r="M186" s="4">
        <v>-783126.664976003</v>
      </c>
      <c r="N186" s="4">
        <v>-783126.664976003</v>
      </c>
      <c r="O186" s="4">
        <v>-781732.51990500197</v>
      </c>
      <c r="P186" s="4">
        <v>-780967.38312874304</v>
      </c>
      <c r="Q186" s="4">
        <v>-780083.54555827205</v>
      </c>
      <c r="R186" s="4">
        <v>-779290.45245218999</v>
      </c>
      <c r="S186" s="4">
        <v>-778549.94122930698</v>
      </c>
      <c r="T186" s="4">
        <v>-778193.82077583205</v>
      </c>
      <c r="U186" s="4">
        <v>-777783.64007809397</v>
      </c>
      <c r="V186" s="4">
        <v>-777405.29265692399</v>
      </c>
      <c r="W186" s="4">
        <v>-776958.57596102997</v>
      </c>
      <c r="X186" s="4">
        <v>-776279.21525516303</v>
      </c>
      <c r="Y186" s="4">
        <v>-775743.44489636703</v>
      </c>
      <c r="Z186" s="4">
        <v>-775706.05416467704</v>
      </c>
      <c r="AA186" s="4">
        <v>-775706.05416467704</v>
      </c>
      <c r="AB186" s="4">
        <v>-773092.63889370102</v>
      </c>
      <c r="AC186" s="4">
        <v>-770479.22362272395</v>
      </c>
      <c r="AD186" s="4">
        <v>-767865.80835174804</v>
      </c>
      <c r="AE186" s="4">
        <v>-765252.39308077202</v>
      </c>
      <c r="AF186" s="4">
        <v>-762638.97780979495</v>
      </c>
      <c r="AG186" s="4">
        <v>-760025.56253881904</v>
      </c>
      <c r="AH186" s="4">
        <v>-757412.14726784301</v>
      </c>
      <c r="AI186" s="4">
        <v>-754798.73199686699</v>
      </c>
      <c r="AJ186" s="4">
        <v>-752185.31672589004</v>
      </c>
      <c r="AK186" s="4">
        <v>-749571.90145491296</v>
      </c>
      <c r="AL186" s="4">
        <v>-746958.48618393706</v>
      </c>
      <c r="AM186" s="4">
        <v>-744345.07091296196</v>
      </c>
      <c r="AN186" s="4">
        <v>-744345.07091296196</v>
      </c>
      <c r="AO186" s="4">
        <v>-741780.96309767803</v>
      </c>
      <c r="AP186" s="4">
        <v>-739221.69594606804</v>
      </c>
      <c r="AQ186" s="4">
        <v>-736514.478278497</v>
      </c>
      <c r="AR186" s="4">
        <v>-733900.84157457098</v>
      </c>
      <c r="AS186" s="4">
        <v>-731260.35706260195</v>
      </c>
      <c r="AT186" s="4">
        <v>-728619.89241889201</v>
      </c>
      <c r="AU186" s="4">
        <v>-725942.940082788</v>
      </c>
      <c r="AV186" s="4">
        <v>-723287.07241875003</v>
      </c>
      <c r="AW186" s="4">
        <v>-720653.32745190396</v>
      </c>
      <c r="AX186" s="4">
        <v>-718007.01715189999</v>
      </c>
      <c r="AY186" s="4">
        <v>-715524.84658617096</v>
      </c>
      <c r="AZ186" s="4">
        <v>-712995.68009106896</v>
      </c>
      <c r="BA186" s="4">
        <v>-712995.68009106896</v>
      </c>
    </row>
    <row r="187" spans="1:53" hidden="1" outlineLevel="1" x14ac:dyDescent="0.2">
      <c r="A187" s="5" t="s">
        <v>513</v>
      </c>
      <c r="O187" s="4">
        <v>-5618.7541708333201</v>
      </c>
      <c r="P187" s="4">
        <v>-11237.5083416666</v>
      </c>
      <c r="Q187" s="4">
        <v>-16856.262512499899</v>
      </c>
      <c r="R187" s="4">
        <v>-22475.016683333299</v>
      </c>
      <c r="S187" s="4">
        <v>-28093.7708541666</v>
      </c>
      <c r="T187" s="4">
        <v>-33712.525024999901</v>
      </c>
      <c r="U187" s="4">
        <v>-39331.279195833202</v>
      </c>
      <c r="V187" s="4">
        <v>-44950.033366666597</v>
      </c>
      <c r="W187" s="4">
        <v>-50568.787537499898</v>
      </c>
      <c r="X187" s="4">
        <v>-56187.541708333199</v>
      </c>
      <c r="Y187" s="4">
        <v>-61806.295879166501</v>
      </c>
      <c r="Z187" s="4">
        <v>-67425.050049999903</v>
      </c>
      <c r="AA187" s="4">
        <v>-67425.050049999903</v>
      </c>
      <c r="AB187" s="4">
        <v>-81342.390845833201</v>
      </c>
      <c r="AC187" s="4">
        <v>-95259.7316416666</v>
      </c>
      <c r="AD187" s="4">
        <v>-109177.07243749899</v>
      </c>
      <c r="AE187" s="4">
        <v>-123094.41323333301</v>
      </c>
      <c r="AF187" s="4">
        <v>-137011.75402916601</v>
      </c>
      <c r="AG187" s="4">
        <v>-150929.09482500001</v>
      </c>
      <c r="AH187" s="4">
        <v>-164846.43562083301</v>
      </c>
      <c r="AI187" s="4">
        <v>-178763.77641666599</v>
      </c>
      <c r="AJ187" s="4">
        <v>-192681.11721249999</v>
      </c>
      <c r="AK187" s="4">
        <v>-206598.45800833299</v>
      </c>
      <c r="AL187" s="4">
        <v>-220515.798804166</v>
      </c>
      <c r="AM187" s="4">
        <v>-234433.13959999999</v>
      </c>
      <c r="AN187" s="4">
        <v>-234433.13959999999</v>
      </c>
      <c r="AO187" s="4">
        <v>-248718.172983333</v>
      </c>
      <c r="AP187" s="4">
        <v>-263003.20636666601</v>
      </c>
      <c r="AQ187" s="4">
        <v>-277288.23975000001</v>
      </c>
      <c r="AR187" s="4">
        <v>-291573.27313333302</v>
      </c>
      <c r="AS187" s="4">
        <v>-305858.30651666602</v>
      </c>
      <c r="AT187" s="4">
        <v>-320143.33990000002</v>
      </c>
      <c r="AU187" s="4">
        <v>-334428.37328333303</v>
      </c>
      <c r="AV187" s="4">
        <v>-348713.40666666598</v>
      </c>
      <c r="AW187" s="4">
        <v>-362998.44004999998</v>
      </c>
      <c r="AX187" s="4">
        <v>-377283.47343333298</v>
      </c>
      <c r="AY187" s="4">
        <v>-391568.50681666599</v>
      </c>
      <c r="AZ187" s="4">
        <v>-405853.54019999999</v>
      </c>
      <c r="BA187" s="4">
        <v>-405853.54019999999</v>
      </c>
    </row>
    <row r="188" spans="1:53" hidden="1" outlineLevel="1" x14ac:dyDescent="0.2">
      <c r="A188" s="5" t="s">
        <v>514</v>
      </c>
      <c r="B188" s="4">
        <v>-918414.67530534195</v>
      </c>
      <c r="C188" s="4">
        <v>1813362.69441262</v>
      </c>
      <c r="D188" s="4">
        <v>4192760.2861689301</v>
      </c>
      <c r="E188" s="4">
        <v>3420971.4794678902</v>
      </c>
      <c r="F188" s="4">
        <v>1606196.2762605599</v>
      </c>
      <c r="G188" s="4">
        <v>1446783.2692344801</v>
      </c>
      <c r="H188" s="4">
        <v>2626206.8113407898</v>
      </c>
      <c r="I188" s="4">
        <v>1132008.77063342</v>
      </c>
      <c r="J188" s="4">
        <v>526856.00850726396</v>
      </c>
      <c r="K188" s="4">
        <v>-1786044.9717679501</v>
      </c>
      <c r="L188" s="4">
        <v>-1639735.08441921</v>
      </c>
      <c r="M188" s="4">
        <v>-1445056.7030030901</v>
      </c>
      <c r="N188" s="4">
        <v>-1445056.7030030901</v>
      </c>
      <c r="O188" s="4">
        <v>-2298920.00223018</v>
      </c>
      <c r="P188" s="4">
        <v>3680893.5884263702</v>
      </c>
      <c r="Q188" s="4">
        <v>7082560.07723423</v>
      </c>
      <c r="R188" s="4">
        <v>8457366.9102394097</v>
      </c>
      <c r="S188" s="4">
        <v>7884716.8857622901</v>
      </c>
      <c r="T188" s="4">
        <v>5349914.7620605603</v>
      </c>
      <c r="U188" s="4">
        <v>1971230.00683175</v>
      </c>
      <c r="V188" s="4">
        <v>-6100224.5857888795</v>
      </c>
      <c r="W188" s="4">
        <v>-8117927.07253177</v>
      </c>
      <c r="X188" s="4">
        <v>-7157686.7843277603</v>
      </c>
      <c r="Y188" s="4">
        <v>-3424075.72681282</v>
      </c>
      <c r="Z188" s="4">
        <v>-1245680.94306025</v>
      </c>
      <c r="AA188" s="4">
        <v>-1245680.94306025</v>
      </c>
      <c r="AB188" s="4">
        <v>-1226262.46229042</v>
      </c>
      <c r="AC188" s="4">
        <v>-979437.13412931096</v>
      </c>
      <c r="AD188" s="4">
        <v>-399435.88713558501</v>
      </c>
      <c r="AE188" s="4">
        <v>100732.649416956</v>
      </c>
      <c r="AF188" s="4">
        <v>337214.26894574298</v>
      </c>
      <c r="AG188" s="4">
        <v>649623.20037461806</v>
      </c>
      <c r="AH188" s="4">
        <v>747937.77638540894</v>
      </c>
      <c r="AI188" s="4">
        <v>105925.162329771</v>
      </c>
      <c r="AJ188" s="4">
        <v>-311432.72499405901</v>
      </c>
      <c r="AK188" s="4">
        <v>-972839.34148820501</v>
      </c>
      <c r="AL188" s="4">
        <v>-1539818.0581032101</v>
      </c>
      <c r="AM188" s="4">
        <v>-1116756.6055135599</v>
      </c>
      <c r="AN188" s="4">
        <v>-1116756.6055135599</v>
      </c>
      <c r="AO188" s="4">
        <v>-2003226.5150947601</v>
      </c>
      <c r="AP188" s="4">
        <v>-2355042.7073095399</v>
      </c>
      <c r="AQ188" s="4">
        <v>-3207718.6367167099</v>
      </c>
      <c r="AR188" s="4">
        <v>-4097914.4918828099</v>
      </c>
      <c r="AS188" s="4">
        <v>-4133326.5182836698</v>
      </c>
      <c r="AT188" s="4">
        <v>-4102482.4983860599</v>
      </c>
      <c r="AU188" s="4">
        <v>-3962232.35026359</v>
      </c>
      <c r="AV188" s="4">
        <v>-4151453.0064749098</v>
      </c>
      <c r="AW188" s="4">
        <v>-3883787.2813733802</v>
      </c>
      <c r="AX188" s="4">
        <v>-3450929.4995182501</v>
      </c>
      <c r="AY188" s="4">
        <v>-1538458.7599259999</v>
      </c>
      <c r="AZ188" s="4">
        <v>-990227.78024014097</v>
      </c>
      <c r="BA188" s="4">
        <v>-990227.78024014097</v>
      </c>
    </row>
    <row r="189" spans="1:53" hidden="1" outlineLevel="1" x14ac:dyDescent="0.2">
      <c r="A189" s="5" t="s">
        <v>500</v>
      </c>
      <c r="B189" s="4">
        <v>329655.73975028901</v>
      </c>
      <c r="C189" s="4">
        <v>329655.73975028901</v>
      </c>
      <c r="D189" s="4">
        <v>329409.18413468701</v>
      </c>
      <c r="E189" s="4">
        <v>329162.628519085</v>
      </c>
      <c r="F189" s="4">
        <v>328916.072903483</v>
      </c>
      <c r="G189" s="4">
        <v>328669.517287881</v>
      </c>
      <c r="H189" s="4">
        <v>328422.96167227899</v>
      </c>
      <c r="I189" s="4">
        <v>328176.406056676</v>
      </c>
      <c r="J189" s="4">
        <v>327929.850441074</v>
      </c>
      <c r="K189" s="4">
        <v>327683.294825472</v>
      </c>
      <c r="L189" s="4">
        <v>327436.73920986999</v>
      </c>
      <c r="M189" s="4">
        <v>327190.18359426799</v>
      </c>
      <c r="N189" s="4">
        <v>327190.18359426799</v>
      </c>
      <c r="O189" s="4">
        <v>327669.50594351901</v>
      </c>
      <c r="P189" s="4">
        <v>328148.82829277002</v>
      </c>
      <c r="Q189" s="4">
        <v>328874.70625762298</v>
      </c>
      <c r="R189" s="4">
        <v>329600.584222476</v>
      </c>
      <c r="S189" s="4">
        <v>330326.46218732902</v>
      </c>
      <c r="T189" s="4">
        <v>331052.34015218198</v>
      </c>
      <c r="U189" s="4">
        <v>331778.21811703499</v>
      </c>
      <c r="V189" s="4">
        <v>332504.09608188801</v>
      </c>
      <c r="W189" s="4">
        <v>333229.97404674097</v>
      </c>
      <c r="X189" s="4">
        <v>333955.852011593</v>
      </c>
      <c r="Y189" s="4">
        <v>334681.72997644602</v>
      </c>
      <c r="Z189" s="4">
        <v>335407.60794129898</v>
      </c>
      <c r="AA189" s="4">
        <v>335407.60794129898</v>
      </c>
      <c r="AB189" s="4">
        <v>335407.60794129898</v>
      </c>
      <c r="AC189" s="4">
        <v>335407.60794129898</v>
      </c>
      <c r="AD189" s="4">
        <v>335407.60794129898</v>
      </c>
      <c r="AE189" s="4">
        <v>335407.60794129898</v>
      </c>
      <c r="AF189" s="4">
        <v>335407.60794129898</v>
      </c>
      <c r="AG189" s="4">
        <v>327822.07902475802</v>
      </c>
      <c r="AH189" s="4">
        <v>320236.550108216</v>
      </c>
      <c r="AI189" s="4">
        <v>312651.02119167399</v>
      </c>
      <c r="AJ189" s="4">
        <v>305837.31088763301</v>
      </c>
      <c r="AK189" s="4">
        <v>299023.60058359097</v>
      </c>
      <c r="AL189" s="4">
        <v>293559.962839516</v>
      </c>
      <c r="AM189" s="4">
        <v>288096.32509544102</v>
      </c>
      <c r="AN189" s="4">
        <v>288096.32509544102</v>
      </c>
      <c r="AO189" s="4">
        <v>280875.34269154997</v>
      </c>
      <c r="AP189" s="4">
        <v>273654.360287658</v>
      </c>
      <c r="AQ189" s="4">
        <v>266433.37788376602</v>
      </c>
      <c r="AR189" s="4">
        <v>259212.39547987399</v>
      </c>
      <c r="AS189" s="4">
        <v>251991.413075983</v>
      </c>
      <c r="AT189" s="4">
        <v>252355.95958863301</v>
      </c>
      <c r="AU189" s="4">
        <v>252740.74408378301</v>
      </c>
      <c r="AV189" s="4">
        <v>253125.52857893301</v>
      </c>
      <c r="AW189" s="4">
        <v>252738.494461583</v>
      </c>
      <c r="AX189" s="4">
        <v>252351.460344233</v>
      </c>
      <c r="AY189" s="4">
        <v>250614.35366691599</v>
      </c>
      <c r="AZ189" s="4">
        <v>248877.24698960001</v>
      </c>
      <c r="BA189" s="4">
        <v>248877.24698960001</v>
      </c>
    </row>
    <row r="190" spans="1:53" hidden="1" outlineLevel="1" x14ac:dyDescent="0.2">
      <c r="A190" s="5" t="s">
        <v>515</v>
      </c>
      <c r="B190" s="4">
        <v>16200928.1990739</v>
      </c>
      <c r="C190" s="4">
        <v>15665505.0668648</v>
      </c>
      <c r="D190" s="4">
        <v>15243819.957725801</v>
      </c>
      <c r="E190" s="4">
        <v>14782244.8555656</v>
      </c>
      <c r="F190" s="4">
        <v>14269488.2330532</v>
      </c>
      <c r="G190" s="4">
        <v>13784345.5637605</v>
      </c>
      <c r="H190" s="4">
        <v>13293573.3964765</v>
      </c>
      <c r="I190" s="4">
        <v>12838925.858467599</v>
      </c>
      <c r="J190" s="4">
        <v>12496696.359926401</v>
      </c>
      <c r="K190" s="4">
        <v>12169392.7431348</v>
      </c>
      <c r="L190" s="4">
        <v>11989659.069802901</v>
      </c>
      <c r="M190" s="4">
        <v>11787857.7547908</v>
      </c>
      <c r="N190" s="4">
        <v>11787857.7547908</v>
      </c>
      <c r="O190" s="4">
        <v>11246868.860060301</v>
      </c>
      <c r="P190" s="4">
        <v>10745791.639374601</v>
      </c>
      <c r="Q190" s="4">
        <v>10549093.3840902</v>
      </c>
      <c r="R190" s="4">
        <v>10369340.516006401</v>
      </c>
      <c r="S190" s="4">
        <v>10227036.6229834</v>
      </c>
      <c r="T190" s="4">
        <v>10225186.746357201</v>
      </c>
      <c r="U190" s="4">
        <v>10291380.860039201</v>
      </c>
      <c r="V190" s="4">
        <v>10298355.976929599</v>
      </c>
      <c r="W190" s="4">
        <v>10380234.0291225</v>
      </c>
      <c r="X190" s="4">
        <v>10425651.5824604</v>
      </c>
      <c r="Y190" s="4">
        <v>10687245.2540861</v>
      </c>
      <c r="Z190" s="4">
        <v>10947954.351021999</v>
      </c>
      <c r="AA190" s="4">
        <v>10947954.351021999</v>
      </c>
      <c r="AB190" s="4">
        <v>11054243.6514026</v>
      </c>
      <c r="AC190" s="4">
        <v>11536286.4054629</v>
      </c>
      <c r="AD190" s="4">
        <v>11940355.949706901</v>
      </c>
      <c r="AE190" s="4">
        <v>12274814.9103336</v>
      </c>
      <c r="AF190" s="4">
        <v>12592336.546827899</v>
      </c>
      <c r="AG190" s="4">
        <v>12896488.6072891</v>
      </c>
      <c r="AH190" s="4">
        <v>13161836.911867101</v>
      </c>
      <c r="AI190" s="4">
        <v>13394802.0373067</v>
      </c>
      <c r="AJ190" s="4">
        <v>13659092.1215639</v>
      </c>
      <c r="AK190" s="4">
        <v>13911443.910691099</v>
      </c>
      <c r="AL190" s="4">
        <v>14303661.2870594</v>
      </c>
      <c r="AM190" s="4">
        <v>14620708.2237099</v>
      </c>
      <c r="AN190" s="4">
        <v>14620708.2237099</v>
      </c>
      <c r="AO190" s="4">
        <v>14835436.085855201</v>
      </c>
      <c r="AP190" s="4">
        <v>15312197.458522299</v>
      </c>
      <c r="AQ190" s="4">
        <v>15644119.246642699</v>
      </c>
      <c r="AR190" s="4">
        <v>15928852.836792899</v>
      </c>
      <c r="AS190" s="4">
        <v>16227961.3233699</v>
      </c>
      <c r="AT190" s="4">
        <v>16565285.2790213</v>
      </c>
      <c r="AU190" s="4">
        <v>16809650.853074498</v>
      </c>
      <c r="AV190" s="4">
        <v>17028385.452231001</v>
      </c>
      <c r="AW190" s="4">
        <v>17291159.328299399</v>
      </c>
      <c r="AX190" s="4">
        <v>17576738.681161299</v>
      </c>
      <c r="AY190" s="4">
        <v>17999968.184619799</v>
      </c>
      <c r="AZ190" s="4">
        <v>18381687.702860001</v>
      </c>
      <c r="BA190" s="4">
        <v>18381687.702860001</v>
      </c>
    </row>
    <row r="191" spans="1:53" hidden="1" outlineLevel="1" x14ac:dyDescent="0.2">
      <c r="A191" s="5" t="s">
        <v>516</v>
      </c>
      <c r="B191" s="4">
        <v>4179115.6798563399</v>
      </c>
      <c r="C191" s="4">
        <v>4184202.9192842101</v>
      </c>
      <c r="D191" s="4">
        <v>4189290.1587120802</v>
      </c>
      <c r="E191" s="4">
        <v>4194377.3981399499</v>
      </c>
      <c r="F191" s="4">
        <v>4199464.63756782</v>
      </c>
      <c r="G191" s="4">
        <v>4204551.8769956902</v>
      </c>
      <c r="H191" s="4">
        <v>4209639.1164235603</v>
      </c>
      <c r="I191" s="4">
        <v>4214726.3558514304</v>
      </c>
      <c r="J191" s="4">
        <v>4219813.5952792997</v>
      </c>
      <c r="K191" s="4">
        <v>4224900.8347071698</v>
      </c>
      <c r="L191" s="4">
        <v>4229988.0741350502</v>
      </c>
      <c r="M191" s="4">
        <v>4237591.52917301</v>
      </c>
      <c r="N191" s="4">
        <v>4237591.52917301</v>
      </c>
      <c r="O191" s="4">
        <v>3884668.5863761101</v>
      </c>
      <c r="P191" s="4">
        <v>3531745.6435791999</v>
      </c>
      <c r="Q191" s="4">
        <v>3178822.7007822902</v>
      </c>
      <c r="R191" s="4">
        <v>2825899.75798538</v>
      </c>
      <c r="S191" s="4">
        <v>2472976.8151884698</v>
      </c>
      <c r="T191" s="4">
        <v>2120053.8723915499</v>
      </c>
      <c r="U191" s="4">
        <v>1767130.9295946499</v>
      </c>
      <c r="V191" s="4">
        <v>1414207.98679774</v>
      </c>
      <c r="W191" s="4">
        <v>1061285.04400083</v>
      </c>
      <c r="X191" s="4">
        <v>708362.10120391997</v>
      </c>
      <c r="Y191" s="4">
        <v>355439.15840700897</v>
      </c>
    </row>
    <row r="192" spans="1:53" hidden="1" outlineLevel="1" x14ac:dyDescent="0.2">
      <c r="A192" s="5" t="s">
        <v>517</v>
      </c>
      <c r="B192" s="4">
        <v>-277092.16923833301</v>
      </c>
      <c r="C192" s="4">
        <v>-277092.16923833301</v>
      </c>
      <c r="D192" s="4">
        <v>-277092.169238334</v>
      </c>
      <c r="E192" s="4">
        <v>-277092.16923833301</v>
      </c>
      <c r="F192" s="4">
        <v>-277092.16923833301</v>
      </c>
      <c r="G192" s="4">
        <v>-277092.169238334</v>
      </c>
      <c r="H192" s="4">
        <v>-277092.16923833301</v>
      </c>
      <c r="I192" s="4">
        <v>-277092.16923833301</v>
      </c>
      <c r="J192" s="4">
        <v>-277092.169238334</v>
      </c>
      <c r="K192" s="4">
        <v>-277092.16923833301</v>
      </c>
      <c r="L192" s="4">
        <v>-277092.16923833301</v>
      </c>
      <c r="M192" s="4">
        <v>-277554.09684222902</v>
      </c>
      <c r="N192" s="4">
        <v>-277554.09684222902</v>
      </c>
      <c r="O192" s="4">
        <v>-277567.69340318698</v>
      </c>
      <c r="P192" s="4">
        <v>-277581.28996414598</v>
      </c>
      <c r="Q192" s="4">
        <v>-277974.26315760397</v>
      </c>
      <c r="R192" s="4">
        <v>-277987.85971856298</v>
      </c>
      <c r="S192" s="4">
        <v>-278001.45627952099</v>
      </c>
      <c r="T192" s="4">
        <v>-278394.42947297997</v>
      </c>
      <c r="U192" s="4">
        <v>-278408.02603393799</v>
      </c>
      <c r="V192" s="4">
        <v>-278421.62259489699</v>
      </c>
      <c r="W192" s="4">
        <v>-278814.59578835499</v>
      </c>
      <c r="X192" s="4">
        <v>-278828.19234931399</v>
      </c>
      <c r="Y192" s="4">
        <v>-278841.78891027201</v>
      </c>
      <c r="Z192" s="4">
        <v>-278772.83449983603</v>
      </c>
      <c r="AA192" s="4">
        <v>-278772.83449983603</v>
      </c>
      <c r="AB192" s="4">
        <v>-278772.26469506603</v>
      </c>
      <c r="AC192" s="4">
        <v>-278771.69489029702</v>
      </c>
      <c r="AD192" s="4">
        <v>-278755.22616702801</v>
      </c>
      <c r="AE192" s="4">
        <v>-278754.65636225801</v>
      </c>
      <c r="AF192" s="4">
        <v>-278754.086557489</v>
      </c>
      <c r="AG192" s="4">
        <v>-278737.61783422</v>
      </c>
      <c r="AH192" s="4">
        <v>-278737.04802945099</v>
      </c>
      <c r="AI192" s="4">
        <v>-278736.47822468099</v>
      </c>
      <c r="AJ192" s="4">
        <v>-278720.00950141199</v>
      </c>
      <c r="AK192" s="4">
        <v>-278719.43969664298</v>
      </c>
      <c r="AL192" s="4">
        <v>-278718.86989187298</v>
      </c>
      <c r="AM192" s="4">
        <v>-278702.40116860397</v>
      </c>
      <c r="AN192" s="4">
        <v>-278702.40116860397</v>
      </c>
      <c r="AO192" s="4">
        <v>-341606.27278773498</v>
      </c>
      <c r="AP192" s="4">
        <v>-404510.14440686698</v>
      </c>
      <c r="AQ192" s="4">
        <v>-404502.51255949802</v>
      </c>
      <c r="AR192" s="4">
        <v>-467406.38417862903</v>
      </c>
      <c r="AS192" s="4">
        <v>-530310.25579776103</v>
      </c>
      <c r="AT192" s="4">
        <v>-530302.62395039201</v>
      </c>
      <c r="AU192" s="4">
        <v>-593206.49556952296</v>
      </c>
      <c r="AV192" s="4">
        <v>-656110.36718865403</v>
      </c>
      <c r="AW192" s="4">
        <v>-656102.73534128605</v>
      </c>
      <c r="AX192" s="4">
        <v>-719006.606960417</v>
      </c>
      <c r="AY192" s="4">
        <v>-781910.47857954795</v>
      </c>
      <c r="AZ192" s="4">
        <v>-781902.84673217905</v>
      </c>
      <c r="BA192" s="4">
        <v>-781902.84673217905</v>
      </c>
    </row>
    <row r="193" spans="1:53" hidden="1" outlineLevel="1" x14ac:dyDescent="0.2">
      <c r="A193" s="5" t="s">
        <v>518</v>
      </c>
      <c r="O193" s="4">
        <v>-5820.2672584066904</v>
      </c>
      <c r="P193" s="4">
        <v>-14950.399495629599</v>
      </c>
      <c r="Q193" s="4">
        <v>-27390.396711668898</v>
      </c>
      <c r="R193" s="4">
        <v>-43140.258906524403</v>
      </c>
      <c r="S193" s="4">
        <v>-62199.986080196199</v>
      </c>
      <c r="T193" s="4">
        <v>-84569.578232684406</v>
      </c>
      <c r="U193" s="4">
        <v>-110249.035363988</v>
      </c>
      <c r="V193" s="4">
        <v>-139238.35747410901</v>
      </c>
      <c r="W193" s="4">
        <v>-171537.54456304599</v>
      </c>
      <c r="X193" s="4">
        <v>-207146.596630799</v>
      </c>
      <c r="Y193" s="4">
        <v>-246065.51367736899</v>
      </c>
      <c r="Z193" s="4">
        <v>-288294.29570275499</v>
      </c>
      <c r="AA193" s="4">
        <v>-288294.29570275499</v>
      </c>
      <c r="AB193" s="4">
        <v>-291398.15503496298</v>
      </c>
      <c r="AC193" s="4">
        <v>-296039.40638860402</v>
      </c>
      <c r="AD193" s="4">
        <v>-302218.04976367799</v>
      </c>
      <c r="AE193" s="4">
        <v>-309934.085160185</v>
      </c>
      <c r="AF193" s="4">
        <v>-319187.51257812401</v>
      </c>
      <c r="AG193" s="4">
        <v>-329978.332017496</v>
      </c>
      <c r="AH193" s="4">
        <v>-342306.54347830103</v>
      </c>
      <c r="AI193" s="4">
        <v>-356172.146960538</v>
      </c>
      <c r="AJ193" s="4">
        <v>-371575.14246420801</v>
      </c>
      <c r="AK193" s="4">
        <v>-388515.52998931101</v>
      </c>
      <c r="AL193" s="4">
        <v>-406993.309535846</v>
      </c>
      <c r="AM193" s="4">
        <v>-427008.48110381502</v>
      </c>
      <c r="AN193" s="4">
        <v>-427008.48110381502</v>
      </c>
      <c r="AO193" s="4">
        <v>-429072.24172288302</v>
      </c>
      <c r="AP193" s="4">
        <v>-433287.39930729702</v>
      </c>
      <c r="AQ193" s="4">
        <v>-439653.95385705697</v>
      </c>
      <c r="AR193" s="4">
        <v>-448171.90537216398</v>
      </c>
      <c r="AS193" s="4">
        <v>-458841.253852617</v>
      </c>
      <c r="AT193" s="4">
        <v>-471661.99929841497</v>
      </c>
      <c r="AU193" s="4">
        <v>-486634.14170956</v>
      </c>
      <c r="AV193" s="4">
        <v>-503757.68108605099</v>
      </c>
      <c r="AW193" s="4">
        <v>-523032.61742788902</v>
      </c>
      <c r="AX193" s="4">
        <v>-544458.95073507202</v>
      </c>
      <c r="AY193" s="4">
        <v>-568036.68100760097</v>
      </c>
      <c r="AZ193" s="4">
        <v>-593765.80824547703</v>
      </c>
      <c r="BA193" s="4">
        <v>-593765.80824547703</v>
      </c>
    </row>
    <row r="194" spans="1:53" hidden="1" outlineLevel="1" x14ac:dyDescent="0.2">
      <c r="A194" s="5" t="s">
        <v>519</v>
      </c>
      <c r="B194" s="4">
        <v>318526.23460858403</v>
      </c>
      <c r="C194" s="4">
        <v>314850.77798638999</v>
      </c>
      <c r="D194" s="4">
        <v>311175.32136419602</v>
      </c>
      <c r="E194" s="4">
        <v>307499.86474200198</v>
      </c>
      <c r="F194" s="4">
        <v>303824.40811980801</v>
      </c>
      <c r="G194" s="4">
        <v>300148.95149761398</v>
      </c>
      <c r="H194" s="4">
        <v>296473.49487542</v>
      </c>
      <c r="I194" s="4">
        <v>292798.03825322603</v>
      </c>
      <c r="J194" s="4">
        <v>292406.073756003</v>
      </c>
      <c r="K194" s="4">
        <v>292406.073756003</v>
      </c>
      <c r="L194" s="4">
        <v>292406.073756003</v>
      </c>
      <c r="M194" s="4">
        <v>292406.073756003</v>
      </c>
      <c r="N194" s="4">
        <v>292406.073756003</v>
      </c>
      <c r="O194" s="4">
        <v>292406.073756003</v>
      </c>
      <c r="P194" s="4">
        <v>292406.073756003</v>
      </c>
      <c r="Q194" s="4">
        <v>292406.073756003</v>
      </c>
      <c r="R194" s="4">
        <v>292406.073756003</v>
      </c>
      <c r="S194" s="4">
        <v>292406.073756003</v>
      </c>
      <c r="T194" s="4">
        <v>292406.073756003</v>
      </c>
      <c r="U194" s="4">
        <v>292406.073756003</v>
      </c>
      <c r="V194" s="4">
        <v>292126.95172374498</v>
      </c>
      <c r="W194" s="4">
        <v>291847.82969148702</v>
      </c>
      <c r="X194" s="4">
        <v>291568.707659229</v>
      </c>
      <c r="Y194" s="4">
        <v>291289.58562697098</v>
      </c>
      <c r="Z194" s="4">
        <v>290213.31768750498</v>
      </c>
      <c r="AA194" s="4">
        <v>290213.31768750498</v>
      </c>
      <c r="AB194" s="4">
        <v>288647.26681060297</v>
      </c>
      <c r="AC194" s="4">
        <v>287081.21593369998</v>
      </c>
      <c r="AD194" s="4">
        <v>285515.16505679698</v>
      </c>
      <c r="AE194" s="4">
        <v>283949.11417989398</v>
      </c>
      <c r="AF194" s="4">
        <v>282383.06330299203</v>
      </c>
      <c r="AG194" s="4">
        <v>280817.01242608897</v>
      </c>
      <c r="AH194" s="4">
        <v>279250.96154918597</v>
      </c>
      <c r="AI194" s="4">
        <v>277964.03270454198</v>
      </c>
      <c r="AJ194" s="4">
        <v>276677.103859897</v>
      </c>
      <c r="AK194" s="4">
        <v>275390.17501525203</v>
      </c>
      <c r="AL194" s="4">
        <v>274103.24617060798</v>
      </c>
      <c r="AM194" s="4">
        <v>273613.46323317097</v>
      </c>
      <c r="AN194" s="4">
        <v>273613.46323317097</v>
      </c>
      <c r="AO194" s="4">
        <v>273613.46323317097</v>
      </c>
      <c r="AP194" s="4">
        <v>273613.46323317097</v>
      </c>
      <c r="AQ194" s="4">
        <v>273613.46323317097</v>
      </c>
      <c r="AR194" s="4">
        <v>273613.46323317097</v>
      </c>
      <c r="AS194" s="4">
        <v>273613.46323317097</v>
      </c>
      <c r="AT194" s="4">
        <v>273613.46323317097</v>
      </c>
      <c r="AU194" s="4">
        <v>273613.46323317097</v>
      </c>
      <c r="AV194" s="4">
        <v>273613.46323317097</v>
      </c>
      <c r="AW194" s="4">
        <v>273613.46323317097</v>
      </c>
      <c r="AX194" s="4">
        <v>273613.46323317097</v>
      </c>
      <c r="AY194" s="4">
        <v>273613.46323317097</v>
      </c>
      <c r="AZ194" s="4">
        <v>273613.46323317097</v>
      </c>
      <c r="BA194" s="4">
        <v>273613.46323317097</v>
      </c>
    </row>
    <row r="195" spans="1:53" hidden="1" outlineLevel="1" x14ac:dyDescent="0.2">
      <c r="A195" s="5" t="s">
        <v>520</v>
      </c>
      <c r="B195" s="4">
        <v>24891.061259917398</v>
      </c>
      <c r="C195" s="4">
        <v>24796.5975930114</v>
      </c>
      <c r="D195" s="4">
        <v>24702.133926105402</v>
      </c>
      <c r="E195" s="4">
        <v>24607.6702591994</v>
      </c>
      <c r="F195" s="4">
        <v>24513.2065922935</v>
      </c>
      <c r="G195" s="4">
        <v>24418.742925387502</v>
      </c>
      <c r="H195" s="4">
        <v>24324.2792584815</v>
      </c>
      <c r="I195" s="4">
        <v>24229.815591575501</v>
      </c>
      <c r="J195" s="4">
        <v>24135.3519246695</v>
      </c>
      <c r="K195" s="4">
        <v>24040.888257763501</v>
      </c>
      <c r="L195" s="4">
        <v>23946.424590857499</v>
      </c>
      <c r="M195" s="4">
        <v>23866.132260224102</v>
      </c>
      <c r="N195" s="4">
        <v>23866.132260224102</v>
      </c>
      <c r="O195" s="4">
        <v>23878.188165140102</v>
      </c>
      <c r="P195" s="4">
        <v>23890.244070056098</v>
      </c>
      <c r="Q195" s="4">
        <v>23902.299974972</v>
      </c>
      <c r="R195" s="4">
        <v>23914.355879888</v>
      </c>
      <c r="S195" s="4">
        <v>23926.411784804</v>
      </c>
      <c r="T195" s="4">
        <v>23938.467689720001</v>
      </c>
      <c r="U195" s="4">
        <v>23950.523594635899</v>
      </c>
      <c r="V195" s="4">
        <v>23962.579499551899</v>
      </c>
      <c r="W195" s="4">
        <v>23974.635404467899</v>
      </c>
      <c r="X195" s="4">
        <v>23986.691309383899</v>
      </c>
      <c r="Y195" s="4">
        <v>23998.747214299801</v>
      </c>
      <c r="Z195" s="4">
        <v>23996.631782943201</v>
      </c>
      <c r="AA195" s="4">
        <v>23996.631782943201</v>
      </c>
      <c r="AB195" s="4">
        <v>23996.126543997801</v>
      </c>
      <c r="AC195" s="4">
        <v>23995.6213050525</v>
      </c>
      <c r="AD195" s="4">
        <v>23995.116066107101</v>
      </c>
      <c r="AE195" s="4">
        <v>23994.610827161701</v>
      </c>
      <c r="AF195" s="4">
        <v>23994.105588216298</v>
      </c>
      <c r="AG195" s="4">
        <v>23993.600349271001</v>
      </c>
      <c r="AH195" s="4">
        <v>23993.095110325601</v>
      </c>
      <c r="AI195" s="4">
        <v>23992.589871380202</v>
      </c>
      <c r="AJ195" s="4">
        <v>23992.0846324349</v>
      </c>
      <c r="AK195" s="4">
        <v>23991.579393489501</v>
      </c>
      <c r="AL195" s="4">
        <v>23991.074154544101</v>
      </c>
      <c r="AM195" s="4">
        <v>23990.568915598698</v>
      </c>
      <c r="AN195" s="4">
        <v>23990.568915598698</v>
      </c>
      <c r="AO195" s="4">
        <v>23990.3347804777</v>
      </c>
      <c r="AP195" s="4">
        <v>23990.100645356699</v>
      </c>
      <c r="AQ195" s="4">
        <v>23989.866510235701</v>
      </c>
      <c r="AR195" s="4">
        <v>23989.632375114601</v>
      </c>
      <c r="AS195" s="4">
        <v>23989.398239993599</v>
      </c>
      <c r="AT195" s="4">
        <v>23989.164104872601</v>
      </c>
      <c r="AU195" s="4">
        <v>23988.9299697516</v>
      </c>
      <c r="AV195" s="4">
        <v>23988.6958346305</v>
      </c>
      <c r="AW195" s="4">
        <v>23988.461699509498</v>
      </c>
      <c r="AX195" s="4">
        <v>23988.2275643885</v>
      </c>
      <c r="AY195" s="4">
        <v>23987.993429267499</v>
      </c>
      <c r="AZ195" s="4">
        <v>23987.759294146399</v>
      </c>
      <c r="BA195" s="4">
        <v>23987.759294146399</v>
      </c>
    </row>
    <row r="196" spans="1:53" hidden="1" outlineLevel="1" x14ac:dyDescent="0.2">
      <c r="A196" s="5" t="s">
        <v>521</v>
      </c>
      <c r="B196" s="4">
        <v>-10550094.815205101</v>
      </c>
      <c r="C196" s="4">
        <v>-10550094.815205101</v>
      </c>
      <c r="D196" s="4">
        <v>-10550094.815205101</v>
      </c>
      <c r="E196" s="4">
        <v>-10550094.815205101</v>
      </c>
      <c r="F196" s="4">
        <v>-10550094.815205101</v>
      </c>
      <c r="G196" s="4">
        <v>-10550094.815205101</v>
      </c>
      <c r="H196" s="4">
        <v>-10550094.815205101</v>
      </c>
      <c r="I196" s="4">
        <v>-10550094.815205101</v>
      </c>
      <c r="J196" s="4">
        <v>-10550094.815205101</v>
      </c>
      <c r="K196" s="4">
        <v>-10550094.815205101</v>
      </c>
      <c r="L196" s="4">
        <v>-10550094.815205101</v>
      </c>
      <c r="M196" s="4">
        <v>-10383321.0001169</v>
      </c>
      <c r="N196" s="4">
        <v>-10383321.0001169</v>
      </c>
      <c r="O196" s="4">
        <v>-10383321.0001169</v>
      </c>
      <c r="P196" s="4">
        <v>-10383321.0001169</v>
      </c>
      <c r="Q196" s="4">
        <v>-10383321.0001169</v>
      </c>
      <c r="R196" s="4">
        <v>-10383321.0001169</v>
      </c>
      <c r="S196" s="4">
        <v>-10383321.0001169</v>
      </c>
      <c r="T196" s="4">
        <v>-10383321.0001169</v>
      </c>
      <c r="U196" s="4">
        <v>-10383321.0001169</v>
      </c>
      <c r="V196" s="4">
        <v>-10383321.0001169</v>
      </c>
      <c r="W196" s="4">
        <v>-10383321.0001169</v>
      </c>
      <c r="X196" s="4">
        <v>-10383321.0001169</v>
      </c>
      <c r="Y196" s="4">
        <v>-10383321.0001169</v>
      </c>
    </row>
    <row r="197" spans="1:53" hidden="1" outlineLevel="1" x14ac:dyDescent="0.2">
      <c r="A197" s="5" t="s">
        <v>522</v>
      </c>
      <c r="B197" s="4">
        <v>1237866.6647345601</v>
      </c>
      <c r="C197" s="4">
        <v>1241214.92923327</v>
      </c>
      <c r="D197" s="4">
        <v>1242920.51087526</v>
      </c>
      <c r="E197" s="4">
        <v>1247693.58260767</v>
      </c>
      <c r="F197" s="4">
        <v>1250183.1829031301</v>
      </c>
      <c r="G197" s="4">
        <v>1250770.4941477601</v>
      </c>
      <c r="H197" s="4">
        <v>1255095.9403206501</v>
      </c>
      <c r="I197" s="4">
        <v>1258329.2807938501</v>
      </c>
      <c r="J197" s="4">
        <v>1259919.64406668</v>
      </c>
      <c r="K197" s="4">
        <v>1264676.1663273301</v>
      </c>
      <c r="L197" s="4">
        <v>1267996.5245951</v>
      </c>
      <c r="M197" s="4">
        <v>1270436.9653982399</v>
      </c>
      <c r="N197" s="4">
        <v>1270436.9653982399</v>
      </c>
      <c r="O197" s="4">
        <v>1271247.81664608</v>
      </c>
      <c r="P197" s="4">
        <v>1271845.8976785</v>
      </c>
      <c r="Q197" s="4">
        <v>1272418.9988425199</v>
      </c>
      <c r="R197" s="4">
        <v>1273057.8612412801</v>
      </c>
      <c r="S197" s="4">
        <v>1273750.48380829</v>
      </c>
      <c r="T197" s="4">
        <v>1274445.7582030799</v>
      </c>
      <c r="U197" s="4">
        <v>1275133.53459811</v>
      </c>
      <c r="V197" s="4">
        <v>1275744.9081248301</v>
      </c>
      <c r="W197" s="4">
        <v>1276330.6001149199</v>
      </c>
      <c r="X197" s="4">
        <v>1276971.2857085101</v>
      </c>
      <c r="Y197" s="4">
        <v>1277573.1510302799</v>
      </c>
      <c r="Z197" s="4">
        <v>1277473.93283813</v>
      </c>
      <c r="AA197" s="4">
        <v>1277473.93283813</v>
      </c>
      <c r="AB197" s="4">
        <v>1277439.9516785101</v>
      </c>
      <c r="AC197" s="4">
        <v>1277414.8872945199</v>
      </c>
      <c r="AD197" s="4">
        <v>1277390.86976704</v>
      </c>
      <c r="AE197" s="4">
        <v>1277364.0963172801</v>
      </c>
      <c r="AF197" s="4">
        <v>1277335.0698860199</v>
      </c>
      <c r="AG197" s="4">
        <v>1277305.9323219401</v>
      </c>
      <c r="AH197" s="4">
        <v>1277277.1089840899</v>
      </c>
      <c r="AI197" s="4">
        <v>1277251.4875381701</v>
      </c>
      <c r="AJ197" s="4">
        <v>1277226.94235426</v>
      </c>
      <c r="AK197" s="4">
        <v>1277200.0924980401</v>
      </c>
      <c r="AL197" s="4">
        <v>1277174.86952203</v>
      </c>
      <c r="AM197" s="4">
        <v>1277151.17274992</v>
      </c>
      <c r="AN197" s="4">
        <v>1277151.17274992</v>
      </c>
      <c r="AO197" s="4">
        <v>1277135.42538327</v>
      </c>
      <c r="AP197" s="4">
        <v>1277123.81018094</v>
      </c>
      <c r="AQ197" s="4">
        <v>1277112.6801072201</v>
      </c>
      <c r="AR197" s="4">
        <v>1277100.2728988</v>
      </c>
      <c r="AS197" s="4">
        <v>1277086.8216257801</v>
      </c>
      <c r="AT197" s="4">
        <v>1277073.3188521799</v>
      </c>
      <c r="AU197" s="4">
        <v>1277059.9616956201</v>
      </c>
      <c r="AV197" s="4">
        <v>1277048.0883426301</v>
      </c>
      <c r="AW197" s="4">
        <v>1277036.7137452001</v>
      </c>
      <c r="AX197" s="4">
        <v>1277024.2711289099</v>
      </c>
      <c r="AY197" s="4">
        <v>1277012.5824327101</v>
      </c>
      <c r="AZ197" s="4">
        <v>1277001.60100173</v>
      </c>
      <c r="BA197" s="4">
        <v>1277001.60100173</v>
      </c>
    </row>
    <row r="198" spans="1:53" hidden="1" outlineLevel="1" x14ac:dyDescent="0.2">
      <c r="A198" s="5" t="s">
        <v>523</v>
      </c>
      <c r="O198" s="4">
        <v>-18466.4406413055</v>
      </c>
      <c r="P198" s="4">
        <v>-36932.881282611103</v>
      </c>
      <c r="Q198" s="4">
        <v>-55399.321923916599</v>
      </c>
      <c r="R198" s="4">
        <v>-73865.762565222205</v>
      </c>
      <c r="S198" s="4">
        <v>-92332.203206527804</v>
      </c>
      <c r="T198" s="4">
        <v>-110798.64384783299</v>
      </c>
      <c r="U198" s="4">
        <v>-129265.084489138</v>
      </c>
      <c r="V198" s="4">
        <v>-147731.525130444</v>
      </c>
      <c r="W198" s="4">
        <v>-166197.96577174999</v>
      </c>
      <c r="X198" s="4">
        <v>-184664.406413055</v>
      </c>
      <c r="Y198" s="4">
        <v>-203130.84705436099</v>
      </c>
      <c r="Z198" s="4">
        <v>-221597.28769566599</v>
      </c>
      <c r="AA198" s="4">
        <v>-221597.28769566599</v>
      </c>
      <c r="AB198" s="4">
        <v>-221597.28769566599</v>
      </c>
      <c r="AC198" s="4">
        <v>-221597.28769566599</v>
      </c>
      <c r="AD198" s="4">
        <v>-221597.28769566599</v>
      </c>
      <c r="AE198" s="4">
        <v>-221597.28769566599</v>
      </c>
      <c r="AF198" s="4">
        <v>-221597.28769566599</v>
      </c>
      <c r="AG198" s="4">
        <v>-221597.28769566599</v>
      </c>
      <c r="AH198" s="4">
        <v>-221597.28769566599</v>
      </c>
      <c r="AI198" s="4">
        <v>-221597.28769566599</v>
      </c>
      <c r="AJ198" s="4">
        <v>-221597.28769566599</v>
      </c>
      <c r="AK198" s="4">
        <v>-221597.28769566599</v>
      </c>
      <c r="AL198" s="4">
        <v>-221597.28769566599</v>
      </c>
      <c r="AM198" s="4">
        <v>-221597.28769566599</v>
      </c>
      <c r="AN198" s="4">
        <v>-221597.28769566599</v>
      </c>
      <c r="AO198" s="4">
        <v>-221597.28769566599</v>
      </c>
      <c r="AP198" s="4">
        <v>-221597.28769566599</v>
      </c>
      <c r="AQ198" s="4">
        <v>-221597.28769566599</v>
      </c>
      <c r="AR198" s="4">
        <v>-221597.28769566599</v>
      </c>
      <c r="AS198" s="4">
        <v>-221597.28769566599</v>
      </c>
      <c r="AT198" s="4">
        <v>-221597.28769566599</v>
      </c>
      <c r="AU198" s="4">
        <v>-221597.28769566599</v>
      </c>
      <c r="AV198" s="4">
        <v>-221597.28769566599</v>
      </c>
      <c r="AW198" s="4">
        <v>-221597.28769566599</v>
      </c>
      <c r="AX198" s="4">
        <v>-221597.28769566599</v>
      </c>
      <c r="AY198" s="4">
        <v>-221597.28769566599</v>
      </c>
      <c r="AZ198" s="4">
        <v>-221597.28769566599</v>
      </c>
      <c r="BA198" s="4">
        <v>-221597.28769566599</v>
      </c>
    </row>
    <row r="199" spans="1:53" hidden="1" outlineLevel="1" x14ac:dyDescent="0.2">
      <c r="A199" s="5" t="s">
        <v>524</v>
      </c>
      <c r="B199" s="4">
        <v>-1.47527316585183E-8</v>
      </c>
      <c r="C199" s="4">
        <v>-1.47527316585183E-8</v>
      </c>
      <c r="D199" s="4">
        <v>-1.47527316585183E-8</v>
      </c>
      <c r="E199" s="4">
        <v>-2.9505463317036601E-8</v>
      </c>
      <c r="H199" s="4">
        <v>-1.47527316585183E-8</v>
      </c>
      <c r="I199" s="4">
        <v>2.9505463317036601E-8</v>
      </c>
      <c r="M199" s="4">
        <v>1.47527316585183E-8</v>
      </c>
      <c r="N199" s="4">
        <v>1.47527316585183E-8</v>
      </c>
      <c r="O199" s="4">
        <v>1.47527316585183E-8</v>
      </c>
      <c r="Q199" s="4">
        <v>1.47527316585183E-8</v>
      </c>
      <c r="R199" s="4">
        <v>1.47527316585183E-8</v>
      </c>
      <c r="U199" s="4">
        <v>1.47527316585183E-8</v>
      </c>
      <c r="W199" s="4">
        <v>-1.47527316585183E-8</v>
      </c>
      <c r="Y199" s="4">
        <v>1.47527316585183E-8</v>
      </c>
      <c r="Z199" s="4">
        <v>-1.47527316585183E-8</v>
      </c>
      <c r="AA199" s="4">
        <v>-1.47527316585183E-8</v>
      </c>
      <c r="AB199" s="4">
        <v>-1.47527316585183E-8</v>
      </c>
      <c r="AD199" s="4">
        <v>1.47527316585183E-8</v>
      </c>
      <c r="AJ199" s="4">
        <v>1.47527316585183E-8</v>
      </c>
      <c r="AK199" s="4">
        <v>1.47527316585183E-8</v>
      </c>
      <c r="AL199" s="4">
        <v>1.47527316585183E-8</v>
      </c>
      <c r="AM199" s="4">
        <v>-1.47527316585183E-8</v>
      </c>
      <c r="AN199" s="4">
        <v>-1.47527316585183E-8</v>
      </c>
      <c r="AO199" s="4">
        <v>1.47527316585183E-8</v>
      </c>
      <c r="AX199" s="4">
        <v>-1.47527316585183E-8</v>
      </c>
      <c r="AY199" s="4">
        <v>-1.47527316585183E-8</v>
      </c>
      <c r="AZ199" s="4">
        <v>-1.47527316585183E-8</v>
      </c>
      <c r="BA199" s="4">
        <v>-1.47527316585183E-8</v>
      </c>
    </row>
    <row r="200" spans="1:53" hidden="1" outlineLevel="1" x14ac:dyDescent="0.2">
      <c r="A200" s="5" t="s">
        <v>525</v>
      </c>
      <c r="B200" s="4">
        <v>-11385079.8681952</v>
      </c>
      <c r="C200" s="4">
        <v>-12295133.695914701</v>
      </c>
      <c r="D200" s="4">
        <v>-13224055.2722129</v>
      </c>
      <c r="E200" s="4">
        <v>-14167607.713235799</v>
      </c>
      <c r="F200" s="4">
        <v>-15120950.9937973</v>
      </c>
      <c r="G200" s="4">
        <v>-16082130.7733748</v>
      </c>
      <c r="H200" s="4">
        <v>-17049785.897808999</v>
      </c>
      <c r="I200" s="4">
        <v>-18022787.864640001</v>
      </c>
      <c r="J200" s="4">
        <v>-19001324.1122347</v>
      </c>
      <c r="K200" s="4">
        <v>-19986801.077771898</v>
      </c>
      <c r="L200" s="4">
        <v>-20980626.528239399</v>
      </c>
      <c r="M200" s="4">
        <v>-21982200.761241902</v>
      </c>
      <c r="N200" s="4">
        <v>-21982200.761241902</v>
      </c>
      <c r="O200" s="4">
        <v>-22984394.3262306</v>
      </c>
      <c r="P200" s="4">
        <v>-23993111.913564499</v>
      </c>
      <c r="Q200" s="4">
        <v>-25014417.7347987</v>
      </c>
      <c r="R200" s="4">
        <v>-26049059.781177402</v>
      </c>
      <c r="S200" s="4">
        <v>-27092695.161770601</v>
      </c>
      <c r="T200" s="4">
        <v>-28144587.4226983</v>
      </c>
      <c r="U200" s="4">
        <v>-29206285.2388946</v>
      </c>
      <c r="V200" s="4">
        <v>-30278586.557888702</v>
      </c>
      <c r="W200" s="4">
        <v>-31359301.725828402</v>
      </c>
      <c r="X200" s="4">
        <v>-32448357.638549801</v>
      </c>
      <c r="Y200" s="4">
        <v>-33546064.2263055</v>
      </c>
      <c r="Z200" s="4">
        <v>-34653173.028584599</v>
      </c>
      <c r="AA200" s="4">
        <v>-34653173.028584599</v>
      </c>
      <c r="AB200" s="4">
        <v>-35768940.9084756</v>
      </c>
      <c r="AC200" s="4">
        <v>-36879326.355786197</v>
      </c>
      <c r="AD200" s="4">
        <v>-37981816.633102499</v>
      </c>
      <c r="AE200" s="4">
        <v>-39075344.189343996</v>
      </c>
      <c r="AF200" s="4">
        <v>-40160923.129505701</v>
      </c>
      <c r="AG200" s="4">
        <v>-41239095.741519302</v>
      </c>
      <c r="AH200" s="4">
        <v>-42309966.891011998</v>
      </c>
      <c r="AI200" s="4">
        <v>-43374531.432511397</v>
      </c>
      <c r="AJ200" s="4">
        <v>-44434016.8043686</v>
      </c>
      <c r="AK200" s="4">
        <v>-45488269.414429501</v>
      </c>
      <c r="AL200" s="4">
        <v>-46538165.692943603</v>
      </c>
      <c r="AM200" s="4">
        <v>-47585276.533589698</v>
      </c>
      <c r="AN200" s="4">
        <v>-47585276.533589698</v>
      </c>
      <c r="AO200" s="4">
        <v>-48629071.476022102</v>
      </c>
      <c r="AP200" s="4">
        <v>-49666269.572067797</v>
      </c>
      <c r="AQ200" s="4">
        <v>-50697389.093859904</v>
      </c>
      <c r="AR200" s="4">
        <v>-51722133.807480402</v>
      </c>
      <c r="AS200" s="4">
        <v>-52739934.581371598</v>
      </c>
      <c r="AT200" s="4">
        <v>-53750735.030695699</v>
      </c>
      <c r="AU200" s="4">
        <v>-54754818.114181399</v>
      </c>
      <c r="AV200" s="4">
        <v>-55752555.780806698</v>
      </c>
      <c r="AW200" s="4">
        <v>-56743758.8522311</v>
      </c>
      <c r="AX200" s="4">
        <v>-57728393.513818502</v>
      </c>
      <c r="AY200" s="4">
        <v>-58706836.197397001</v>
      </c>
      <c r="AZ200" s="4">
        <v>-59679530.361126199</v>
      </c>
      <c r="BA200" s="4">
        <v>-59679530.361126199</v>
      </c>
    </row>
    <row r="201" spans="1:53" hidden="1" outlineLevel="1" x14ac:dyDescent="0.2">
      <c r="A201" s="5" t="s">
        <v>526</v>
      </c>
      <c r="B201" s="4">
        <v>-0.33192650422279202</v>
      </c>
      <c r="C201" s="4">
        <v>-0.36511916202143702</v>
      </c>
      <c r="D201" s="4">
        <v>-0.39831181982008201</v>
      </c>
      <c r="E201" s="4">
        <v>-0.36511916202143702</v>
      </c>
      <c r="F201" s="4">
        <v>-0.33192650422279202</v>
      </c>
      <c r="G201" s="4">
        <v>-0.29873384642414702</v>
      </c>
      <c r="H201" s="4">
        <v>-0.26554118862550202</v>
      </c>
      <c r="I201" s="4">
        <v>-0.232348530826857</v>
      </c>
      <c r="J201" s="4">
        <v>-0.199155895157309</v>
      </c>
      <c r="K201" s="4">
        <v>-0.16596324473502999</v>
      </c>
      <c r="L201" s="4">
        <v>-0.13277059431275101</v>
      </c>
      <c r="M201" s="4">
        <v>-9.9577943890471907E-2</v>
      </c>
      <c r="N201" s="4">
        <v>-9.9577943890471907E-2</v>
      </c>
      <c r="O201" s="4">
        <v>-6.6385297156375603E-2</v>
      </c>
      <c r="P201" s="4">
        <v>-3.3192648578187801E-2</v>
      </c>
    </row>
    <row r="202" spans="1:53" collapsed="1" x14ac:dyDescent="0.2">
      <c r="A202" s="5" t="s">
        <v>361</v>
      </c>
      <c r="B202" s="4">
        <v>-2618831.7398294401</v>
      </c>
      <c r="C202" s="4">
        <v>-1198941.18960003</v>
      </c>
      <c r="D202" s="4">
        <v>-31615.581200136101</v>
      </c>
      <c r="E202" s="4">
        <v>-2187901.10695779</v>
      </c>
      <c r="F202" s="4">
        <v>-5464367.8163590804</v>
      </c>
      <c r="G202" s="4">
        <v>-7088210.5932203997</v>
      </c>
      <c r="H202" s="4">
        <v>-7382861.9683459597</v>
      </c>
      <c r="I202" s="4">
        <v>-10312765.1134743</v>
      </c>
      <c r="J202" s="4">
        <v>-12274310.2635935</v>
      </c>
      <c r="K202" s="4">
        <v>-15938587.328585001</v>
      </c>
      <c r="L202" s="4">
        <v>-17024981.804153301</v>
      </c>
      <c r="M202" s="4">
        <v>-17921994.256964602</v>
      </c>
      <c r="N202" s="4">
        <v>-17921994.256964602</v>
      </c>
      <c r="O202" s="4">
        <v>-22209833.622428399</v>
      </c>
      <c r="P202" s="4">
        <v>-19636447.951255001</v>
      </c>
      <c r="Q202" s="4">
        <v>-19351349.8539466</v>
      </c>
      <c r="R202" s="4">
        <v>-21099568.045356501</v>
      </c>
      <c r="S202" s="4">
        <v>-24769554.983924601</v>
      </c>
      <c r="T202" s="4">
        <v>-30282287.046959799</v>
      </c>
      <c r="U202" s="4">
        <v>-36599981.339298502</v>
      </c>
      <c r="V202" s="4">
        <v>-47687121.4777923</v>
      </c>
      <c r="W202" s="4">
        <v>-52680211.069583699</v>
      </c>
      <c r="X202" s="4">
        <v>-54750494.134937301</v>
      </c>
      <c r="Y202" s="4">
        <v>-53846024.317830302</v>
      </c>
      <c r="Z202" s="4">
        <v>-44135401.4638687</v>
      </c>
      <c r="AA202" s="4">
        <v>-44135401.4638687</v>
      </c>
      <c r="AB202" s="4">
        <v>-44810387.814576298</v>
      </c>
      <c r="AC202" s="4">
        <v>-44880703.194975197</v>
      </c>
      <c r="AD202" s="4">
        <v>-44684291.173285097</v>
      </c>
      <c r="AE202" s="4">
        <v>-44627808.182531998</v>
      </c>
      <c r="AF202" s="4">
        <v>-44848916.665236503</v>
      </c>
      <c r="AG202" s="4">
        <v>-45050277.823818997</v>
      </c>
      <c r="AH202" s="4">
        <v>-45618844.463731401</v>
      </c>
      <c r="AI202" s="4">
        <v>-46956743.419693403</v>
      </c>
      <c r="AJ202" s="4">
        <v>-48001556.746934101</v>
      </c>
      <c r="AK202" s="4">
        <v>-49293441.269967496</v>
      </c>
      <c r="AL202" s="4">
        <v>-50346227.727915399</v>
      </c>
      <c r="AM202" s="4">
        <v>-50479295.864996597</v>
      </c>
      <c r="AN202" s="4">
        <v>-50479295.864996597</v>
      </c>
      <c r="AO202" s="4">
        <v>-52544700.003974497</v>
      </c>
      <c r="AP202" s="4">
        <v>-53803132.895954803</v>
      </c>
      <c r="AQ202" s="4">
        <v>-55634085.348032601</v>
      </c>
      <c r="AR202" s="4">
        <v>-57603604.929567397</v>
      </c>
      <c r="AS202" s="4">
        <v>-58705333.576681003</v>
      </c>
      <c r="AT202" s="4">
        <v>-59563506.988852099</v>
      </c>
      <c r="AU202" s="4">
        <v>-60334886.855862997</v>
      </c>
      <c r="AV202" s="4">
        <v>-61456432.011016302</v>
      </c>
      <c r="AW202" s="4">
        <v>-62021014.1638119</v>
      </c>
      <c r="AX202" s="4">
        <v>-62455296.708846599</v>
      </c>
      <c r="AY202" s="4">
        <v>-61271493.997470401</v>
      </c>
      <c r="AZ202" s="4">
        <v>-61431784.879705802</v>
      </c>
      <c r="BA202" s="4">
        <v>-61431784.879705802</v>
      </c>
    </row>
    <row r="203" spans="1:53" x14ac:dyDescent="0.2">
      <c r="A203" s="5" t="s">
        <v>362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</row>
    <row r="204" spans="1:53" x14ac:dyDescent="0.2">
      <c r="A204" s="5" t="s">
        <v>363</v>
      </c>
    </row>
    <row r="205" spans="1:53" x14ac:dyDescent="0.2">
      <c r="A205" s="5" t="s">
        <v>364</v>
      </c>
      <c r="B205" s="4">
        <v>-448107.99468421802</v>
      </c>
      <c r="C205" s="4">
        <v>-454920.98936843598</v>
      </c>
      <c r="D205" s="4">
        <v>-461733.98405265401</v>
      </c>
      <c r="E205" s="4">
        <v>-468546.97873687203</v>
      </c>
      <c r="F205" s="4">
        <v>-475359.97342108999</v>
      </c>
      <c r="G205" s="4">
        <v>-482172.96810530801</v>
      </c>
      <c r="H205" s="4">
        <v>-488985.96278952598</v>
      </c>
      <c r="I205" s="4">
        <v>-495798.957473744</v>
      </c>
      <c r="J205" s="4">
        <v>-502611.95215796202</v>
      </c>
      <c r="K205" s="4">
        <v>-509424.94684217998</v>
      </c>
      <c r="L205" s="4">
        <v>-516237.941526398</v>
      </c>
      <c r="M205" s="4">
        <v>-523050.93621061603</v>
      </c>
      <c r="N205" s="4">
        <v>-523050.93621061603</v>
      </c>
      <c r="O205" s="4">
        <v>-563785.07806033897</v>
      </c>
      <c r="P205" s="4">
        <v>-604519.21991006297</v>
      </c>
      <c r="Q205" s="4">
        <v>-645253.36175978603</v>
      </c>
      <c r="R205" s="4">
        <v>-685987.50360950897</v>
      </c>
      <c r="S205" s="4">
        <v>-726721.64545923297</v>
      </c>
      <c r="T205" s="4">
        <v>-767455.78730895603</v>
      </c>
      <c r="U205" s="4">
        <v>-808189.92915868002</v>
      </c>
      <c r="V205" s="4">
        <v>-848924.07100840297</v>
      </c>
      <c r="W205" s="4">
        <v>-889658.21285812603</v>
      </c>
      <c r="X205" s="4">
        <v>-930392.35470785003</v>
      </c>
      <c r="Y205" s="4">
        <v>-971126.49655757297</v>
      </c>
      <c r="Z205" s="4">
        <v>-1011860.63840729</v>
      </c>
      <c r="AA205" s="4">
        <v>-1011860.63840729</v>
      </c>
      <c r="AB205" s="4">
        <v>-1049064.3242261901</v>
      </c>
      <c r="AC205" s="4">
        <v>-1086268.0100451</v>
      </c>
      <c r="AD205" s="4">
        <v>-1123471.6958639999</v>
      </c>
      <c r="AE205" s="4">
        <v>-1160675.3816829</v>
      </c>
      <c r="AF205" s="4">
        <v>-1197879.0675018099</v>
      </c>
      <c r="AG205" s="4">
        <v>-1235082.75332071</v>
      </c>
      <c r="AH205" s="4">
        <v>-1272286.4391396099</v>
      </c>
      <c r="AI205" s="4">
        <v>-1309490.12495851</v>
      </c>
      <c r="AJ205" s="4">
        <v>-1346693.8107774199</v>
      </c>
      <c r="AK205" s="4">
        <v>-1383897.4965963201</v>
      </c>
      <c r="AL205" s="4">
        <v>-1421101.18241522</v>
      </c>
      <c r="AM205" s="4">
        <v>-1458304.8682341201</v>
      </c>
      <c r="AN205" s="4">
        <v>-1458304.8682341201</v>
      </c>
      <c r="AO205" s="4">
        <v>-1544878.3693898199</v>
      </c>
      <c r="AP205" s="4">
        <v>-1631451.87054551</v>
      </c>
      <c r="AQ205" s="4">
        <v>-1718025.37170121</v>
      </c>
      <c r="AR205" s="4">
        <v>-1804598.8728569001</v>
      </c>
      <c r="AS205" s="4">
        <v>-1891172.3740125999</v>
      </c>
      <c r="AT205" s="4">
        <v>-1977745.8751683</v>
      </c>
      <c r="AU205" s="4">
        <v>-2064319.3763239901</v>
      </c>
      <c r="AV205" s="4">
        <v>-2150892.8774796901</v>
      </c>
      <c r="AW205" s="4">
        <v>-2237466.37863538</v>
      </c>
      <c r="AX205" s="4">
        <v>-2324039.87979108</v>
      </c>
      <c r="AY205" s="4">
        <v>-2410613.3809467698</v>
      </c>
      <c r="AZ205" s="4">
        <v>-2497186.8821024699</v>
      </c>
      <c r="BA205" s="4">
        <v>-2497186.8821024699</v>
      </c>
    </row>
    <row r="206" spans="1:53" hidden="1" outlineLevel="1" x14ac:dyDescent="0.2">
      <c r="A206" s="5" t="s">
        <v>507</v>
      </c>
      <c r="O206" s="4">
        <v>-23773.5699920757</v>
      </c>
      <c r="P206" s="4">
        <v>-47547.139984151399</v>
      </c>
      <c r="Q206" s="4">
        <v>-71320.709976227095</v>
      </c>
      <c r="R206" s="4">
        <v>-95094.279968302799</v>
      </c>
      <c r="S206" s="4">
        <v>-118867.84996037799</v>
      </c>
      <c r="T206" s="4">
        <v>-142641.41995245399</v>
      </c>
      <c r="U206" s="4">
        <v>-166414.98994452899</v>
      </c>
      <c r="V206" s="4">
        <v>-190188.55993660499</v>
      </c>
      <c r="W206" s="4">
        <v>-213962.12992868101</v>
      </c>
      <c r="X206" s="4">
        <v>-237735.69992075599</v>
      </c>
      <c r="Y206" s="4">
        <v>-261509.26991283201</v>
      </c>
      <c r="Z206" s="4">
        <v>-285282.83990490797</v>
      </c>
      <c r="AA206" s="4">
        <v>-285282.83990490797</v>
      </c>
      <c r="AB206" s="4">
        <v>-303676.85985990899</v>
      </c>
      <c r="AC206" s="4">
        <v>-322070.87981491</v>
      </c>
      <c r="AD206" s="4">
        <v>-340464.89976991201</v>
      </c>
      <c r="AE206" s="4">
        <v>-358858.91972491302</v>
      </c>
      <c r="AF206" s="4">
        <v>-377252.93967991398</v>
      </c>
      <c r="AG206" s="4">
        <v>-395646.95963491499</v>
      </c>
      <c r="AH206" s="4">
        <v>-414040.97958991601</v>
      </c>
      <c r="AI206" s="4">
        <v>-432434.99954491801</v>
      </c>
      <c r="AJ206" s="4">
        <v>-450829.01949991903</v>
      </c>
      <c r="AK206" s="4">
        <v>-469223.03945491998</v>
      </c>
      <c r="AL206" s="4">
        <v>-487617.059409921</v>
      </c>
      <c r="AM206" s="4">
        <v>-506011.07936492201</v>
      </c>
      <c r="AN206" s="4">
        <v>-506011.07936492201</v>
      </c>
      <c r="AO206" s="4">
        <v>-507444.525139859</v>
      </c>
      <c r="AP206" s="4">
        <v>-508877.97091479501</v>
      </c>
      <c r="AQ206" s="4">
        <v>-510311.41668973101</v>
      </c>
      <c r="AR206" s="4">
        <v>-511744.86246466701</v>
      </c>
      <c r="AS206" s="4">
        <v>-513178.308239604</v>
      </c>
      <c r="AT206" s="4">
        <v>-514611.75401454</v>
      </c>
      <c r="AU206" s="4">
        <v>-516045.199789476</v>
      </c>
      <c r="AV206" s="4">
        <v>-517478.64556441299</v>
      </c>
      <c r="AW206" s="4">
        <v>-518912.09133934899</v>
      </c>
      <c r="AX206" s="4">
        <v>-520345.53711428499</v>
      </c>
      <c r="AY206" s="4">
        <v>-521778.98288922198</v>
      </c>
      <c r="AZ206" s="4">
        <v>-523212.42866415798</v>
      </c>
      <c r="BA206" s="4">
        <v>-523212.42866415798</v>
      </c>
    </row>
    <row r="207" spans="1:53" collapsed="1" x14ac:dyDescent="0.2">
      <c r="A207" s="5" t="s">
        <v>365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-23773.5699920757</v>
      </c>
      <c r="P207" s="4">
        <v>-47547.139984151399</v>
      </c>
      <c r="Q207" s="4">
        <v>-71320.709976227095</v>
      </c>
      <c r="R207" s="4">
        <v>-95094.279968302799</v>
      </c>
      <c r="S207" s="4">
        <v>-118867.84996037799</v>
      </c>
      <c r="T207" s="4">
        <v>-142641.41995245399</v>
      </c>
      <c r="U207" s="4">
        <v>-166414.98994452899</v>
      </c>
      <c r="V207" s="4">
        <v>-190188.55993660499</v>
      </c>
      <c r="W207" s="4">
        <v>-213962.12992868101</v>
      </c>
      <c r="X207" s="4">
        <v>-237735.69992075599</v>
      </c>
      <c r="Y207" s="4">
        <v>-261509.26991283201</v>
      </c>
      <c r="Z207" s="4">
        <v>-285282.83990490797</v>
      </c>
      <c r="AA207" s="4">
        <v>-285282.83990490797</v>
      </c>
      <c r="AB207" s="4">
        <v>-303676.85985990899</v>
      </c>
      <c r="AC207" s="4">
        <v>-322070.87981491</v>
      </c>
      <c r="AD207" s="4">
        <v>-340464.89976991201</v>
      </c>
      <c r="AE207" s="4">
        <v>-358858.91972491302</v>
      </c>
      <c r="AF207" s="4">
        <v>-377252.93967991398</v>
      </c>
      <c r="AG207" s="4">
        <v>-395646.95963491499</v>
      </c>
      <c r="AH207" s="4">
        <v>-414040.97958991601</v>
      </c>
      <c r="AI207" s="4">
        <v>-432434.99954491801</v>
      </c>
      <c r="AJ207" s="4">
        <v>-450829.01949991903</v>
      </c>
      <c r="AK207" s="4">
        <v>-469223.03945491998</v>
      </c>
      <c r="AL207" s="4">
        <v>-487617.059409921</v>
      </c>
      <c r="AM207" s="4">
        <v>-506011.07936492201</v>
      </c>
      <c r="AN207" s="4">
        <v>-506011.07936492201</v>
      </c>
      <c r="AO207" s="4">
        <v>-507444.525139859</v>
      </c>
      <c r="AP207" s="4">
        <v>-508877.97091479501</v>
      </c>
      <c r="AQ207" s="4">
        <v>-510311.41668973101</v>
      </c>
      <c r="AR207" s="4">
        <v>-511744.86246466701</v>
      </c>
      <c r="AS207" s="4">
        <v>-513178.308239604</v>
      </c>
      <c r="AT207" s="4">
        <v>-514611.75401454</v>
      </c>
      <c r="AU207" s="4">
        <v>-516045.199789476</v>
      </c>
      <c r="AV207" s="4">
        <v>-517478.64556441299</v>
      </c>
      <c r="AW207" s="4">
        <v>-518912.09133934899</v>
      </c>
      <c r="AX207" s="4">
        <v>-520345.53711428499</v>
      </c>
      <c r="AY207" s="4">
        <v>-521778.98288922198</v>
      </c>
      <c r="AZ207" s="4">
        <v>-523212.42866415798</v>
      </c>
      <c r="BA207" s="4">
        <v>-523212.42866415798</v>
      </c>
    </row>
    <row r="208" spans="1:53" x14ac:dyDescent="0.2">
      <c r="A208" s="5" t="s">
        <v>366</v>
      </c>
      <c r="B208" s="4">
        <v>-448107.99468421802</v>
      </c>
      <c r="C208" s="4">
        <v>-454920.98936843598</v>
      </c>
      <c r="D208" s="4">
        <v>-461733.98405265401</v>
      </c>
      <c r="E208" s="4">
        <v>-468546.97873687203</v>
      </c>
      <c r="F208" s="4">
        <v>-475359.97342108999</v>
      </c>
      <c r="G208" s="4">
        <v>-482172.96810530801</v>
      </c>
      <c r="H208" s="4">
        <v>-488985.96278952598</v>
      </c>
      <c r="I208" s="4">
        <v>-495798.957473744</v>
      </c>
      <c r="J208" s="4">
        <v>-502611.95215796202</v>
      </c>
      <c r="K208" s="4">
        <v>-509424.94684217998</v>
      </c>
      <c r="L208" s="4">
        <v>-516237.941526398</v>
      </c>
      <c r="M208" s="4">
        <v>-523050.93621061603</v>
      </c>
      <c r="N208" s="4">
        <v>-523050.93621061603</v>
      </c>
      <c r="O208" s="4">
        <v>-587558.648052415</v>
      </c>
      <c r="P208" s="4">
        <v>-652066.35989421397</v>
      </c>
      <c r="Q208" s="4">
        <v>-716574.07173601305</v>
      </c>
      <c r="R208" s="4">
        <v>-781081.78357781202</v>
      </c>
      <c r="S208" s="4">
        <v>-845589.49541961099</v>
      </c>
      <c r="T208" s="4">
        <v>-910097.20726140996</v>
      </c>
      <c r="U208" s="4">
        <v>-974604.91910320905</v>
      </c>
      <c r="V208" s="4">
        <v>-1039112.630945</v>
      </c>
      <c r="W208" s="4">
        <v>-1103620.3427868001</v>
      </c>
      <c r="X208" s="4">
        <v>-1168128.0546285999</v>
      </c>
      <c r="Y208" s="4">
        <v>-1232635.7664703999</v>
      </c>
      <c r="Z208" s="4">
        <v>-1297143.4783121999</v>
      </c>
      <c r="AA208" s="4">
        <v>-1297143.4783121999</v>
      </c>
      <c r="AB208" s="4">
        <v>-1352741.1840861</v>
      </c>
      <c r="AC208" s="4">
        <v>-1408338.88986001</v>
      </c>
      <c r="AD208" s="4">
        <v>-1463936.59563391</v>
      </c>
      <c r="AE208" s="4">
        <v>-1519534.3014078201</v>
      </c>
      <c r="AF208" s="4">
        <v>-1575132.0071817201</v>
      </c>
      <c r="AG208" s="4">
        <v>-1630729.7129556199</v>
      </c>
      <c r="AH208" s="4">
        <v>-1686327.4187295299</v>
      </c>
      <c r="AI208" s="4">
        <v>-1741925.12450343</v>
      </c>
      <c r="AJ208" s="4">
        <v>-1797522.83027734</v>
      </c>
      <c r="AK208" s="4">
        <v>-1853120.5360512401</v>
      </c>
      <c r="AL208" s="4">
        <v>-1908718.2418251401</v>
      </c>
      <c r="AM208" s="4">
        <v>-1964315.9475990499</v>
      </c>
      <c r="AN208" s="4">
        <v>-1964315.9475990499</v>
      </c>
      <c r="AO208" s="4">
        <v>-2052322.89452968</v>
      </c>
      <c r="AP208" s="4">
        <v>-2140329.8414603099</v>
      </c>
      <c r="AQ208" s="4">
        <v>-2228336.7883909401</v>
      </c>
      <c r="AR208" s="4">
        <v>-2316343.7353215702</v>
      </c>
      <c r="AS208" s="4">
        <v>-2404350.6822521999</v>
      </c>
      <c r="AT208" s="4">
        <v>-2492357.6291828402</v>
      </c>
      <c r="AU208" s="4">
        <v>-2580364.5761134699</v>
      </c>
      <c r="AV208" s="4">
        <v>-2668371.5230441</v>
      </c>
      <c r="AW208" s="4">
        <v>-2756378.4699747302</v>
      </c>
      <c r="AX208" s="4">
        <v>-2844385.4169053598</v>
      </c>
      <c r="AY208" s="4">
        <v>-2932392.36383599</v>
      </c>
      <c r="AZ208" s="4">
        <v>-3020399.3107666201</v>
      </c>
      <c r="BA208" s="4">
        <v>-3020399.3107666201</v>
      </c>
    </row>
    <row r="209" spans="1:53" x14ac:dyDescent="0.2">
      <c r="A209" s="5" t="s">
        <v>367</v>
      </c>
    </row>
    <row r="210" spans="1:53" x14ac:dyDescent="0.2">
      <c r="A210" s="5" t="s">
        <v>368</v>
      </c>
    </row>
    <row r="211" spans="1:53" x14ac:dyDescent="0.2">
      <c r="A211" s="5" t="s">
        <v>369</v>
      </c>
    </row>
    <row r="212" spans="1:53" x14ac:dyDescent="0.2">
      <c r="A212" s="5" t="s">
        <v>370</v>
      </c>
    </row>
    <row r="213" spans="1:53" x14ac:dyDescent="0.2">
      <c r="A213" s="5" t="s">
        <v>371</v>
      </c>
    </row>
    <row r="214" spans="1:53" x14ac:dyDescent="0.2">
      <c r="A214" s="5" t="s">
        <v>372</v>
      </c>
    </row>
    <row r="215" spans="1:53" x14ac:dyDescent="0.2">
      <c r="A215" s="5" t="s">
        <v>373</v>
      </c>
    </row>
    <row r="216" spans="1:53" x14ac:dyDescent="0.2">
      <c r="A216" s="5" t="s">
        <v>374</v>
      </c>
    </row>
    <row r="217" spans="1:53" x14ac:dyDescent="0.2">
      <c r="A217" s="5" t="s">
        <v>375</v>
      </c>
    </row>
    <row r="218" spans="1:53" x14ac:dyDescent="0.2">
      <c r="A218" s="5" t="s">
        <v>376</v>
      </c>
    </row>
    <row r="219" spans="1:53" ht="10.8" thickBot="1" x14ac:dyDescent="0.25">
      <c r="A219" s="11" t="s">
        <v>377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</row>
    <row r="220" spans="1:53" x14ac:dyDescent="0.2">
      <c r="A220" s="5" t="s">
        <v>378</v>
      </c>
    </row>
    <row r="221" spans="1:53" x14ac:dyDescent="0.2">
      <c r="A221" s="5" t="s">
        <v>379</v>
      </c>
    </row>
    <row r="222" spans="1:53" x14ac:dyDescent="0.2">
      <c r="A222" s="5" t="s">
        <v>380</v>
      </c>
    </row>
    <row r="223" spans="1:53" x14ac:dyDescent="0.2">
      <c r="A223" s="5" t="s">
        <v>381</v>
      </c>
    </row>
    <row r="224" spans="1:53" x14ac:dyDescent="0.2">
      <c r="A224" s="5" t="s">
        <v>382</v>
      </c>
    </row>
    <row r="225" spans="1:1" x14ac:dyDescent="0.2">
      <c r="A225" s="5" t="s">
        <v>383</v>
      </c>
    </row>
    <row r="226" spans="1:1" x14ac:dyDescent="0.2">
      <c r="A226" s="5" t="s">
        <v>384</v>
      </c>
    </row>
    <row r="227" spans="1:1" x14ac:dyDescent="0.2">
      <c r="A227" s="5" t="s">
        <v>385</v>
      </c>
    </row>
    <row r="228" spans="1:1" x14ac:dyDescent="0.2">
      <c r="A228" s="5" t="s">
        <v>386</v>
      </c>
    </row>
    <row r="229" spans="1:1" x14ac:dyDescent="0.2">
      <c r="A229" s="5" t="s">
        <v>387</v>
      </c>
    </row>
    <row r="230" spans="1:1" x14ac:dyDescent="0.2">
      <c r="A230" s="5" t="s">
        <v>388</v>
      </c>
    </row>
    <row r="231" spans="1:1" x14ac:dyDescent="0.2">
      <c r="A231" s="5" t="s">
        <v>389</v>
      </c>
    </row>
    <row r="232" spans="1:1" x14ac:dyDescent="0.2">
      <c r="A232" s="5" t="s">
        <v>390</v>
      </c>
    </row>
    <row r="233" spans="1:1" x14ac:dyDescent="0.2">
      <c r="A233" s="5" t="s">
        <v>391</v>
      </c>
    </row>
    <row r="234" spans="1:1" ht="10.8" thickBot="1" x14ac:dyDescent="0.25">
      <c r="A234" s="18" t="s">
        <v>392</v>
      </c>
    </row>
    <row r="235" spans="1:1" x14ac:dyDescent="0.2">
      <c r="A235" s="5" t="s">
        <v>393</v>
      </c>
    </row>
    <row r="236" spans="1:1" x14ac:dyDescent="0.2">
      <c r="A236" s="5" t="s">
        <v>394</v>
      </c>
    </row>
    <row r="237" spans="1:1" x14ac:dyDescent="0.2">
      <c r="A237" s="5" t="s">
        <v>395</v>
      </c>
    </row>
    <row r="238" spans="1:1" x14ac:dyDescent="0.2">
      <c r="A238" s="5" t="s">
        <v>396</v>
      </c>
    </row>
    <row r="239" spans="1:1" x14ac:dyDescent="0.2">
      <c r="A239" s="5" t="s">
        <v>397</v>
      </c>
    </row>
    <row r="240" spans="1:1" x14ac:dyDescent="0.2">
      <c r="A240" s="5" t="s">
        <v>398</v>
      </c>
    </row>
    <row r="241" spans="1:1" x14ac:dyDescent="0.2">
      <c r="A241" s="19" t="s">
        <v>399</v>
      </c>
    </row>
    <row r="242" spans="1:1" x14ac:dyDescent="0.2">
      <c r="A242" s="5" t="s">
        <v>400</v>
      </c>
    </row>
    <row r="243" spans="1:1" x14ac:dyDescent="0.2">
      <c r="A243" s="5" t="s">
        <v>401</v>
      </c>
    </row>
    <row r="244" spans="1:1" x14ac:dyDescent="0.2">
      <c r="A244" s="5" t="s">
        <v>402</v>
      </c>
    </row>
    <row r="245" spans="1:1" x14ac:dyDescent="0.2">
      <c r="A245" s="5" t="s">
        <v>403</v>
      </c>
    </row>
    <row r="246" spans="1:1" x14ac:dyDescent="0.2">
      <c r="A246" s="5" t="s">
        <v>404</v>
      </c>
    </row>
    <row r="247" spans="1:1" x14ac:dyDescent="0.2">
      <c r="A247" s="5" t="s">
        <v>405</v>
      </c>
    </row>
    <row r="248" spans="1:1" x14ac:dyDescent="0.2">
      <c r="A248" s="5" t="s">
        <v>406</v>
      </c>
    </row>
    <row r="249" spans="1:1" x14ac:dyDescent="0.2">
      <c r="A249" s="3" t="s">
        <v>407</v>
      </c>
    </row>
    <row r="250" spans="1:1" x14ac:dyDescent="0.2">
      <c r="A250" s="5" t="s">
        <v>408</v>
      </c>
    </row>
    <row r="251" spans="1:1" x14ac:dyDescent="0.2">
      <c r="A251" s="5" t="s">
        <v>409</v>
      </c>
    </row>
    <row r="252" spans="1:1" x14ac:dyDescent="0.2">
      <c r="A252" s="5" t="s">
        <v>410</v>
      </c>
    </row>
    <row r="253" spans="1:1" x14ac:dyDescent="0.2">
      <c r="A253" s="5" t="s">
        <v>411</v>
      </c>
    </row>
    <row r="254" spans="1:1" x14ac:dyDescent="0.2">
      <c r="A254" s="5" t="s">
        <v>412</v>
      </c>
    </row>
    <row r="255" spans="1:1" x14ac:dyDescent="0.2">
      <c r="A255" s="5" t="s">
        <v>413</v>
      </c>
    </row>
    <row r="256" spans="1:1" x14ac:dyDescent="0.2">
      <c r="A256" s="5" t="s">
        <v>414</v>
      </c>
    </row>
    <row r="257" spans="1:53" x14ac:dyDescent="0.2">
      <c r="A257" s="5" t="s">
        <v>415</v>
      </c>
    </row>
    <row r="258" spans="1:53" x14ac:dyDescent="0.2">
      <c r="A258" s="5" t="s">
        <v>416</v>
      </c>
    </row>
    <row r="259" spans="1:53" x14ac:dyDescent="0.2">
      <c r="A259" s="5" t="s">
        <v>417</v>
      </c>
    </row>
    <row r="260" spans="1:53" x14ac:dyDescent="0.2">
      <c r="A260" s="5" t="s">
        <v>418</v>
      </c>
    </row>
    <row r="261" spans="1:53" x14ac:dyDescent="0.2">
      <c r="A261" s="5" t="s">
        <v>419</v>
      </c>
    </row>
    <row r="262" spans="1:53" x14ac:dyDescent="0.2">
      <c r="A262" s="5" t="s">
        <v>420</v>
      </c>
    </row>
    <row r="263" spans="1:53" x14ac:dyDescent="0.2">
      <c r="A263" s="5" t="s">
        <v>421</v>
      </c>
    </row>
    <row r="264" spans="1:53" x14ac:dyDescent="0.2">
      <c r="A264" s="5" t="s">
        <v>422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v>0</v>
      </c>
      <c r="BA264" s="4">
        <v>0</v>
      </c>
    </row>
    <row r="265" spans="1:53" x14ac:dyDescent="0.2">
      <c r="A265" s="5" t="s">
        <v>423</v>
      </c>
    </row>
    <row r="266" spans="1:53" x14ac:dyDescent="0.2">
      <c r="A266" s="5" t="s">
        <v>424</v>
      </c>
    </row>
    <row r="267" spans="1:53" x14ac:dyDescent="0.2">
      <c r="A267" s="5" t="s">
        <v>425</v>
      </c>
    </row>
    <row r="268" spans="1:53" x14ac:dyDescent="0.2">
      <c r="A268" s="5" t="s">
        <v>426</v>
      </c>
    </row>
    <row r="269" spans="1:53" x14ac:dyDescent="0.2">
      <c r="A269" s="5" t="s">
        <v>427</v>
      </c>
    </row>
    <row r="270" spans="1:53" x14ac:dyDescent="0.2">
      <c r="A270" s="5" t="s">
        <v>428</v>
      </c>
    </row>
    <row r="271" spans="1:53" x14ac:dyDescent="0.2">
      <c r="A271" s="5" t="s">
        <v>429</v>
      </c>
    </row>
    <row r="272" spans="1:53" x14ac:dyDescent="0.2">
      <c r="A272" s="5" t="s">
        <v>430</v>
      </c>
    </row>
    <row r="273" spans="1:1" x14ac:dyDescent="0.2">
      <c r="A273" s="5" t="s">
        <v>431</v>
      </c>
    </row>
    <row r="274" spans="1:1" x14ac:dyDescent="0.2">
      <c r="A274" s="5" t="s">
        <v>432</v>
      </c>
    </row>
    <row r="275" spans="1:1" x14ac:dyDescent="0.2">
      <c r="A275" s="5" t="s">
        <v>433</v>
      </c>
    </row>
    <row r="276" spans="1:1" x14ac:dyDescent="0.2">
      <c r="A276" s="5" t="s">
        <v>434</v>
      </c>
    </row>
    <row r="277" spans="1:1" x14ac:dyDescent="0.2">
      <c r="A277" s="5" t="s">
        <v>435</v>
      </c>
    </row>
    <row r="278" spans="1:1" x14ac:dyDescent="0.2">
      <c r="A278" s="5" t="s">
        <v>436</v>
      </c>
    </row>
    <row r="279" spans="1:1" x14ac:dyDescent="0.2">
      <c r="A279" s="5" t="s">
        <v>437</v>
      </c>
    </row>
    <row r="280" spans="1:1" x14ac:dyDescent="0.2">
      <c r="A280" s="5" t="s">
        <v>438</v>
      </c>
    </row>
    <row r="281" spans="1:1" x14ac:dyDescent="0.2">
      <c r="A281" s="5" t="s">
        <v>439</v>
      </c>
    </row>
    <row r="282" spans="1:1" x14ac:dyDescent="0.2">
      <c r="A282" s="5" t="s">
        <v>440</v>
      </c>
    </row>
    <row r="283" spans="1:1" x14ac:dyDescent="0.2">
      <c r="A283" s="5" t="s">
        <v>441</v>
      </c>
    </row>
    <row r="284" spans="1:1" x14ac:dyDescent="0.2">
      <c r="A284" s="5" t="s">
        <v>442</v>
      </c>
    </row>
    <row r="285" spans="1:1" x14ac:dyDescent="0.2">
      <c r="A285" s="5" t="s">
        <v>443</v>
      </c>
    </row>
    <row r="286" spans="1:1" x14ac:dyDescent="0.2">
      <c r="A286" s="5" t="s">
        <v>444</v>
      </c>
    </row>
    <row r="287" spans="1:1" x14ac:dyDescent="0.2">
      <c r="A287" s="5" t="s">
        <v>445</v>
      </c>
    </row>
    <row r="288" spans="1:1" x14ac:dyDescent="0.2">
      <c r="A288" s="5" t="s">
        <v>446</v>
      </c>
    </row>
    <row r="289" spans="1:1" x14ac:dyDescent="0.2">
      <c r="A289" s="5" t="s">
        <v>447</v>
      </c>
    </row>
    <row r="290" spans="1:1" x14ac:dyDescent="0.2">
      <c r="A290" s="5" t="s">
        <v>448</v>
      </c>
    </row>
    <row r="291" spans="1:1" x14ac:dyDescent="0.2">
      <c r="A291" s="5" t="s">
        <v>449</v>
      </c>
    </row>
    <row r="292" spans="1:1" x14ac:dyDescent="0.2">
      <c r="A292" s="5" t="s">
        <v>450</v>
      </c>
    </row>
    <row r="293" spans="1:1" x14ac:dyDescent="0.2">
      <c r="A293" s="5" t="s">
        <v>451</v>
      </c>
    </row>
    <row r="294" spans="1:1" x14ac:dyDescent="0.2">
      <c r="A294" s="5" t="s">
        <v>452</v>
      </c>
    </row>
    <row r="295" spans="1:1" x14ac:dyDescent="0.2">
      <c r="A295" s="5" t="s">
        <v>453</v>
      </c>
    </row>
    <row r="296" spans="1:1" x14ac:dyDescent="0.2">
      <c r="A296" s="5" t="s">
        <v>454</v>
      </c>
    </row>
    <row r="297" spans="1:1" x14ac:dyDescent="0.2">
      <c r="A297" s="5" t="s">
        <v>455</v>
      </c>
    </row>
    <row r="298" spans="1:1" x14ac:dyDescent="0.2">
      <c r="A298" s="5" t="s">
        <v>456</v>
      </c>
    </row>
    <row r="299" spans="1:1" x14ac:dyDescent="0.2">
      <c r="A299" s="5" t="s">
        <v>457</v>
      </c>
    </row>
    <row r="300" spans="1:1" x14ac:dyDescent="0.2">
      <c r="A300" s="5" t="s">
        <v>458</v>
      </c>
    </row>
    <row r="301" spans="1:1" x14ac:dyDescent="0.2">
      <c r="A301" s="5" t="s">
        <v>459</v>
      </c>
    </row>
    <row r="302" spans="1:1" x14ac:dyDescent="0.2">
      <c r="A302" s="5" t="s">
        <v>460</v>
      </c>
    </row>
    <row r="303" spans="1:1" x14ac:dyDescent="0.2">
      <c r="A303" s="5" t="s">
        <v>461</v>
      </c>
    </row>
    <row r="304" spans="1:1" x14ac:dyDescent="0.2">
      <c r="A304" s="5" t="s">
        <v>462</v>
      </c>
    </row>
    <row r="305" spans="1:53" x14ac:dyDescent="0.2">
      <c r="A305" s="5" t="s">
        <v>463</v>
      </c>
    </row>
    <row r="306" spans="1:53" x14ac:dyDescent="0.2">
      <c r="A306" s="5" t="s">
        <v>464</v>
      </c>
    </row>
    <row r="307" spans="1:53" x14ac:dyDescent="0.2">
      <c r="A307" s="5" t="s">
        <v>465</v>
      </c>
    </row>
    <row r="308" spans="1:53" x14ac:dyDescent="0.2">
      <c r="A308" s="5" t="s">
        <v>466</v>
      </c>
    </row>
    <row r="309" spans="1:53" x14ac:dyDescent="0.2">
      <c r="A309" s="5" t="s">
        <v>467</v>
      </c>
    </row>
    <row r="310" spans="1:53" x14ac:dyDescent="0.2">
      <c r="A310" s="5" t="s">
        <v>468</v>
      </c>
    </row>
    <row r="311" spans="1:53" ht="10.8" thickBot="1" x14ac:dyDescent="0.25">
      <c r="A311" s="15" t="s">
        <v>469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</row>
    <row r="312" spans="1:53" x14ac:dyDescent="0.2">
      <c r="A312" s="5" t="s">
        <v>470</v>
      </c>
      <c r="B312" s="4">
        <v>12000</v>
      </c>
      <c r="C312" s="4">
        <v>12000</v>
      </c>
      <c r="D312" s="4">
        <v>12000</v>
      </c>
      <c r="E312" s="4">
        <v>12000</v>
      </c>
      <c r="F312" s="4">
        <v>12000</v>
      </c>
      <c r="G312" s="4">
        <v>12000</v>
      </c>
      <c r="H312" s="4">
        <v>12000</v>
      </c>
      <c r="I312" s="4">
        <v>12000</v>
      </c>
      <c r="J312" s="4">
        <v>12000</v>
      </c>
      <c r="K312" s="4">
        <v>12000</v>
      </c>
      <c r="L312" s="4">
        <v>12000</v>
      </c>
      <c r="M312" s="4">
        <v>12000</v>
      </c>
      <c r="N312" s="4">
        <v>12000</v>
      </c>
      <c r="O312" s="4">
        <v>12000</v>
      </c>
      <c r="P312" s="4">
        <v>12000</v>
      </c>
      <c r="Q312" s="4">
        <v>12000</v>
      </c>
      <c r="R312" s="4">
        <v>12000</v>
      </c>
      <c r="S312" s="4">
        <v>12000</v>
      </c>
      <c r="T312" s="4">
        <v>12000</v>
      </c>
      <c r="U312" s="4">
        <v>12000</v>
      </c>
      <c r="V312" s="4">
        <v>12000</v>
      </c>
      <c r="W312" s="4">
        <v>12000</v>
      </c>
      <c r="X312" s="4">
        <v>12000</v>
      </c>
      <c r="Y312" s="4">
        <v>12000</v>
      </c>
      <c r="Z312" s="4">
        <v>12000</v>
      </c>
      <c r="AA312" s="4">
        <v>12000</v>
      </c>
      <c r="AB312" s="4">
        <v>12000</v>
      </c>
      <c r="AC312" s="4">
        <v>12000</v>
      </c>
      <c r="AD312" s="4">
        <v>12000</v>
      </c>
      <c r="AE312" s="4">
        <v>12000</v>
      </c>
      <c r="AF312" s="4">
        <v>12000</v>
      </c>
      <c r="AG312" s="4">
        <v>12000</v>
      </c>
      <c r="AH312" s="4">
        <v>12000</v>
      </c>
      <c r="AI312" s="4">
        <v>12000</v>
      </c>
      <c r="AJ312" s="4">
        <v>12000</v>
      </c>
      <c r="AK312" s="4">
        <v>12000</v>
      </c>
      <c r="AL312" s="4">
        <v>12000</v>
      </c>
      <c r="AM312" s="4">
        <v>12000</v>
      </c>
      <c r="AN312" s="4">
        <v>12000</v>
      </c>
      <c r="AO312" s="4">
        <v>12000</v>
      </c>
      <c r="AP312" s="4">
        <v>12000</v>
      </c>
      <c r="AQ312" s="4">
        <v>12000</v>
      </c>
      <c r="AR312" s="4">
        <v>12000</v>
      </c>
      <c r="AS312" s="4">
        <v>12000</v>
      </c>
      <c r="AT312" s="4">
        <v>12000</v>
      </c>
      <c r="AU312" s="4">
        <v>12000</v>
      </c>
      <c r="AV312" s="4">
        <v>12000</v>
      </c>
      <c r="AW312" s="4">
        <v>12000</v>
      </c>
      <c r="AX312" s="4">
        <v>12000</v>
      </c>
      <c r="AY312" s="4">
        <v>12000</v>
      </c>
      <c r="AZ312" s="4">
        <v>12000</v>
      </c>
      <c r="BA312" s="4">
        <v>12000</v>
      </c>
    </row>
    <row r="313" spans="1:53" x14ac:dyDescent="0.2">
      <c r="A313" s="5" t="s">
        <v>471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</row>
    <row r="314" spans="1:53" x14ac:dyDescent="0.2">
      <c r="A314" s="5" t="s">
        <v>472</v>
      </c>
      <c r="B314" s="4">
        <v>571447521.34526002</v>
      </c>
      <c r="C314" s="4">
        <v>579529744.19760704</v>
      </c>
      <c r="D314" s="4">
        <v>586522604.34432399</v>
      </c>
      <c r="E314" s="4">
        <v>584844882.08350897</v>
      </c>
      <c r="F314" s="4">
        <v>586171208.82615995</v>
      </c>
      <c r="G314" s="4">
        <v>581739369.09281397</v>
      </c>
      <c r="H314" s="4">
        <v>577201694.402035</v>
      </c>
      <c r="I314" s="4">
        <v>572500479.19708896</v>
      </c>
      <c r="J314" s="4">
        <v>568626944.40910196</v>
      </c>
      <c r="K314" s="4">
        <v>561921592.10235202</v>
      </c>
      <c r="L314" s="4">
        <v>554220720.90831304</v>
      </c>
      <c r="M314" s="4">
        <v>543408992.32580996</v>
      </c>
      <c r="N314" s="4">
        <v>543408992.32580996</v>
      </c>
      <c r="O314" s="4">
        <v>550016079.98464298</v>
      </c>
      <c r="P314" s="4">
        <v>553454548.43899298</v>
      </c>
      <c r="Q314" s="4">
        <v>550714237.02269804</v>
      </c>
      <c r="R314" s="4">
        <v>551017443.99142504</v>
      </c>
      <c r="S314" s="4">
        <v>555257188.00494397</v>
      </c>
      <c r="T314" s="4">
        <v>562141120.69702399</v>
      </c>
      <c r="U314" s="4">
        <v>568086066.30911696</v>
      </c>
      <c r="V314" s="4">
        <v>575217890.98881698</v>
      </c>
      <c r="W314" s="4">
        <v>580490217.103441</v>
      </c>
      <c r="X314" s="4">
        <v>585152063.97250998</v>
      </c>
      <c r="Y314" s="4">
        <v>591696444.45857799</v>
      </c>
      <c r="Z314" s="4">
        <v>598088530.25376201</v>
      </c>
      <c r="AA314" s="4">
        <v>598088530.25376201</v>
      </c>
      <c r="AB314" s="4">
        <v>600276826.94101095</v>
      </c>
      <c r="AC314" s="4">
        <v>602464132.27994096</v>
      </c>
      <c r="AD314" s="4">
        <v>604664596.17696595</v>
      </c>
      <c r="AE314" s="4">
        <v>606857061.62012196</v>
      </c>
      <c r="AF314" s="4">
        <v>609046002.66855395</v>
      </c>
      <c r="AG314" s="4">
        <v>611232442.345312</v>
      </c>
      <c r="AH314" s="4">
        <v>613422479.76923203</v>
      </c>
      <c r="AI314" s="4">
        <v>615613360.16714203</v>
      </c>
      <c r="AJ314" s="4">
        <v>617787801.14693499</v>
      </c>
      <c r="AK314" s="4">
        <v>619965195.35442805</v>
      </c>
      <c r="AL314" s="4">
        <v>622155262.23453796</v>
      </c>
      <c r="AM314" s="4">
        <v>624340279.67786002</v>
      </c>
      <c r="AN314" s="4">
        <v>624340279.67786002</v>
      </c>
      <c r="AO314" s="4">
        <v>631611031.15454197</v>
      </c>
      <c r="AP314" s="4">
        <v>634839562.45559001</v>
      </c>
      <c r="AQ314" s="4">
        <v>637881059.37097001</v>
      </c>
      <c r="AR314" s="4">
        <v>641116666.08414996</v>
      </c>
      <c r="AS314" s="4">
        <v>644348076.32281899</v>
      </c>
      <c r="AT314" s="4">
        <v>647325577.43111396</v>
      </c>
      <c r="AU314" s="4">
        <v>650554452.99971604</v>
      </c>
      <c r="AV314" s="4">
        <v>653783819.51454401</v>
      </c>
      <c r="AW314" s="4">
        <v>656751676.15381598</v>
      </c>
      <c r="AX314" s="4">
        <v>659971924.24445605</v>
      </c>
      <c r="AY314" s="4">
        <v>663201115.37297297</v>
      </c>
      <c r="AZ314" s="4">
        <v>666175997.43882406</v>
      </c>
      <c r="BA314" s="4">
        <v>666175997.43882406</v>
      </c>
    </row>
    <row r="315" spans="1:53" x14ac:dyDescent="0.2">
      <c r="A315" s="5" t="s">
        <v>473</v>
      </c>
      <c r="B315" s="4">
        <v>592394361.618945</v>
      </c>
      <c r="C315" s="4">
        <v>600155096.39393401</v>
      </c>
      <c r="D315" s="4">
        <v>606799251.25243604</v>
      </c>
      <c r="E315" s="4">
        <v>604426926.893906</v>
      </c>
      <c r="F315" s="4">
        <v>605166720.40586603</v>
      </c>
      <c r="G315" s="4">
        <v>600047422.34458005</v>
      </c>
      <c r="H315" s="4">
        <v>595566597.67229903</v>
      </c>
      <c r="I315" s="4">
        <v>590916691.11775398</v>
      </c>
      <c r="J315" s="4">
        <v>587133425.07951605</v>
      </c>
      <c r="K315" s="4">
        <v>580475529.95493805</v>
      </c>
      <c r="L315" s="4">
        <v>572813979.04475296</v>
      </c>
      <c r="M315" s="4">
        <v>561911680.086007</v>
      </c>
      <c r="N315" s="4">
        <v>561911680.086007</v>
      </c>
      <c r="O315" s="4">
        <v>568290562.16862404</v>
      </c>
      <c r="P315" s="4">
        <v>571582902.14483595</v>
      </c>
      <c r="Q315" s="4">
        <v>568506180.56496406</v>
      </c>
      <c r="R315" s="4">
        <v>568588261.30091798</v>
      </c>
      <c r="S315" s="4">
        <v>572614122.42672002</v>
      </c>
      <c r="T315" s="4">
        <v>579410187.44953203</v>
      </c>
      <c r="U315" s="4">
        <v>585245975.43335795</v>
      </c>
      <c r="V315" s="4">
        <v>592237874.06741798</v>
      </c>
      <c r="W315" s="4">
        <v>597355120.78094697</v>
      </c>
      <c r="X315" s="4">
        <v>601858484.29607606</v>
      </c>
      <c r="Y315" s="4">
        <v>608205021.65654397</v>
      </c>
      <c r="Z315" s="4">
        <v>614590667.12573802</v>
      </c>
      <c r="AA315" s="4">
        <v>614590667.12573802</v>
      </c>
      <c r="AB315" s="4">
        <v>616858550.75583398</v>
      </c>
      <c r="AC315" s="4">
        <v>619124262.07705402</v>
      </c>
      <c r="AD315" s="4">
        <v>621391521.22008801</v>
      </c>
      <c r="AE315" s="4">
        <v>623659043.49208403</v>
      </c>
      <c r="AF315" s="4">
        <v>625926846.19182003</v>
      </c>
      <c r="AG315" s="4">
        <v>628193037.18353999</v>
      </c>
      <c r="AH315" s="4">
        <v>630459439.72310305</v>
      </c>
      <c r="AI315" s="4">
        <v>632726824.43050897</v>
      </c>
      <c r="AJ315" s="4">
        <v>634992941.02962697</v>
      </c>
      <c r="AK315" s="4">
        <v>637258109.37522995</v>
      </c>
      <c r="AL315" s="4">
        <v>639524315.76675498</v>
      </c>
      <c r="AM315" s="4">
        <v>641789959.316728</v>
      </c>
      <c r="AN315" s="4">
        <v>641789959.316728</v>
      </c>
      <c r="AO315" s="4">
        <v>649164207.80283201</v>
      </c>
      <c r="AP315" s="4">
        <v>652494856.23986697</v>
      </c>
      <c r="AQ315" s="4">
        <v>655571261.105106</v>
      </c>
      <c r="AR315" s="4">
        <v>658902833.25071394</v>
      </c>
      <c r="AS315" s="4">
        <v>662233617.88203502</v>
      </c>
      <c r="AT315" s="4">
        <v>665308433.46972001</v>
      </c>
      <c r="AU315" s="4">
        <v>668638046.14393699</v>
      </c>
      <c r="AV315" s="4">
        <v>671968042.85137904</v>
      </c>
      <c r="AW315" s="4">
        <v>675042108.371104</v>
      </c>
      <c r="AX315" s="4">
        <v>678371125.94791603</v>
      </c>
      <c r="AY315" s="4">
        <v>681699817.059183</v>
      </c>
      <c r="AZ315" s="4">
        <v>684773126.68586195</v>
      </c>
      <c r="BA315" s="4">
        <v>684773126.68586195</v>
      </c>
    </row>
    <row r="316" spans="1:53" s="114" customFormat="1" x14ac:dyDescent="0.2">
      <c r="A316" s="113" t="s">
        <v>474</v>
      </c>
      <c r="B316" s="114">
        <v>0.96464037872264696</v>
      </c>
      <c r="C316" s="114">
        <v>0.96563329659240504</v>
      </c>
      <c r="D316" s="114">
        <v>0.96658425852329</v>
      </c>
      <c r="E316" s="114">
        <v>0.96760229576298495</v>
      </c>
      <c r="F316" s="114">
        <v>0.96861111006407197</v>
      </c>
      <c r="G316" s="114">
        <v>0.96948898941981898</v>
      </c>
      <c r="H316" s="114">
        <v>0.96916398041454799</v>
      </c>
      <c r="I316" s="114">
        <v>0.968834503750724</v>
      </c>
      <c r="J316" s="114">
        <v>0.96847994019773698</v>
      </c>
      <c r="K316" s="114">
        <v>0.96803665805856298</v>
      </c>
      <c r="L316" s="114">
        <v>0.96754049514041596</v>
      </c>
      <c r="M316" s="114">
        <v>0.96707189329582</v>
      </c>
      <c r="N316" s="114">
        <v>0.96707189329582</v>
      </c>
      <c r="O316" s="114">
        <v>0.96784306585306501</v>
      </c>
      <c r="P316" s="114">
        <v>0.96828394684687502</v>
      </c>
      <c r="Q316" s="114">
        <v>0.96870404553107103</v>
      </c>
      <c r="R316" s="114">
        <v>0.96909746734958602</v>
      </c>
      <c r="S316" s="114">
        <v>0.96968825297528805</v>
      </c>
      <c r="T316" s="114">
        <v>0.97019543817735798</v>
      </c>
      <c r="U316" s="114">
        <v>0.97067915057162901</v>
      </c>
      <c r="V316" s="114">
        <v>0.97126157609321795</v>
      </c>
      <c r="W316" s="114">
        <v>0.971767374061416</v>
      </c>
      <c r="X316" s="114">
        <v>0.972241945973221</v>
      </c>
      <c r="Y316" s="114">
        <v>0.97285688771032797</v>
      </c>
      <c r="Z316" s="114">
        <v>0.97314938583569599</v>
      </c>
      <c r="AA316" s="114">
        <v>0.97314938583569599</v>
      </c>
      <c r="AB316" s="114">
        <v>0.97311908249548196</v>
      </c>
      <c r="AC316" s="114">
        <v>0.97309081420711696</v>
      </c>
      <c r="AD316" s="114">
        <v>0.97308150421769701</v>
      </c>
      <c r="AE316" s="114">
        <v>0.97305902632649699</v>
      </c>
      <c r="AF316" s="114">
        <v>0.97303064467362199</v>
      </c>
      <c r="AG316" s="114">
        <v>0.97300098244598399</v>
      </c>
      <c r="AH316" s="114">
        <v>0.97297691353252802</v>
      </c>
      <c r="AI316" s="114">
        <v>0.97295283904112895</v>
      </c>
      <c r="AJ316" s="114">
        <v>0.97290499032194899</v>
      </c>
      <c r="AK316" s="114">
        <v>0.97286356381128503</v>
      </c>
      <c r="AL316" s="114">
        <v>0.97284066750238896</v>
      </c>
      <c r="AM316" s="114">
        <v>0.97281091829880695</v>
      </c>
      <c r="AN316" s="114">
        <v>0.97281091829880695</v>
      </c>
      <c r="AO316" s="114">
        <v>0.97296034433614098</v>
      </c>
      <c r="AP316" s="114">
        <v>0.97294186518799597</v>
      </c>
      <c r="AQ316" s="114">
        <v>0.97301559298936302</v>
      </c>
      <c r="AR316" s="114">
        <v>0.97300638839445197</v>
      </c>
      <c r="AS316" s="114">
        <v>0.97299209663136899</v>
      </c>
      <c r="AT316" s="114">
        <v>0.97297064769670505</v>
      </c>
      <c r="AU316" s="114">
        <v>0.97295458544647595</v>
      </c>
      <c r="AV316" s="114">
        <v>0.97293885694374105</v>
      </c>
      <c r="AW316" s="114">
        <v>0.97290475365837004</v>
      </c>
      <c r="AX316" s="114">
        <v>0.97287738083228303</v>
      </c>
      <c r="AY316" s="114">
        <v>0.97286385998163605</v>
      </c>
      <c r="AZ316" s="114">
        <v>0.97284191139765697</v>
      </c>
      <c r="BA316" s="114">
        <v>0.97284191139765697</v>
      </c>
    </row>
    <row r="317" spans="1:53" s="114" customFormat="1" x14ac:dyDescent="0.2">
      <c r="A317" s="113" t="s">
        <v>475</v>
      </c>
      <c r="B317" s="114">
        <v>0.96707189329582</v>
      </c>
      <c r="C317" s="114">
        <v>0.96707189329582</v>
      </c>
      <c r="D317" s="114">
        <v>0.96707189329582</v>
      </c>
      <c r="E317" s="114">
        <v>0.96707189329582</v>
      </c>
      <c r="F317" s="114">
        <v>0.96707189329582</v>
      </c>
      <c r="G317" s="114">
        <v>0.96707189329582</v>
      </c>
      <c r="H317" s="114">
        <v>0.96707189329582</v>
      </c>
      <c r="I317" s="114">
        <v>0.96707189329582</v>
      </c>
      <c r="J317" s="114">
        <v>0.96707189329582</v>
      </c>
      <c r="K317" s="114">
        <v>0.96707189329582</v>
      </c>
      <c r="L317" s="114">
        <v>0.96707189329582</v>
      </c>
      <c r="M317" s="114">
        <v>0.96707189329582</v>
      </c>
      <c r="N317" s="114">
        <v>0.96707189329582</v>
      </c>
      <c r="O317" s="114">
        <v>0.97314938583569599</v>
      </c>
      <c r="P317" s="114">
        <v>0.97314938583569599</v>
      </c>
      <c r="Q317" s="114">
        <v>0.97314938583569599</v>
      </c>
      <c r="R317" s="114">
        <v>0.97314938583569599</v>
      </c>
      <c r="S317" s="114">
        <v>0.97314938583569599</v>
      </c>
      <c r="T317" s="114">
        <v>0.97314938583569599</v>
      </c>
      <c r="U317" s="114">
        <v>0.97314938583569599</v>
      </c>
      <c r="V317" s="114">
        <v>0.97314938583569599</v>
      </c>
      <c r="W317" s="114">
        <v>0.97314938583569599</v>
      </c>
      <c r="X317" s="114">
        <v>0.97314938583569599</v>
      </c>
      <c r="Y317" s="114">
        <v>0.97314938583569599</v>
      </c>
      <c r="Z317" s="114">
        <v>0.97314938583569599</v>
      </c>
      <c r="AA317" s="114">
        <v>0.97314938583569599</v>
      </c>
      <c r="AB317" s="114">
        <v>0.97281091829880695</v>
      </c>
      <c r="AC317" s="114">
        <v>0.97281091829880695</v>
      </c>
      <c r="AD317" s="114">
        <v>0.97281091829880695</v>
      </c>
      <c r="AE317" s="114">
        <v>0.97281091829880695</v>
      </c>
      <c r="AF317" s="114">
        <v>0.97281091829880695</v>
      </c>
      <c r="AG317" s="114">
        <v>0.97281091829880695</v>
      </c>
      <c r="AH317" s="114">
        <v>0.97281091829880695</v>
      </c>
      <c r="AI317" s="114">
        <v>0.97281091829880695</v>
      </c>
      <c r="AJ317" s="114">
        <v>0.97281091829880695</v>
      </c>
      <c r="AK317" s="114">
        <v>0.97281091829880695</v>
      </c>
      <c r="AL317" s="114">
        <v>0.97281091829880695</v>
      </c>
      <c r="AM317" s="114">
        <v>0.97281091829880695</v>
      </c>
      <c r="AN317" s="114">
        <v>0.97281091829880695</v>
      </c>
      <c r="AO317" s="114">
        <v>0.97284191139765697</v>
      </c>
      <c r="AP317" s="114">
        <v>0.97284191139765697</v>
      </c>
      <c r="AQ317" s="114">
        <v>0.97284191139765697</v>
      </c>
      <c r="AR317" s="114">
        <v>0.97284191139765697</v>
      </c>
      <c r="AS317" s="114">
        <v>0.97284191139765697</v>
      </c>
      <c r="AT317" s="114">
        <v>0.97284191139765697</v>
      </c>
      <c r="AU317" s="114">
        <v>0.97284191139765697</v>
      </c>
      <c r="AV317" s="114">
        <v>0.97284191139765697</v>
      </c>
      <c r="AW317" s="114">
        <v>0.97284191139765697</v>
      </c>
      <c r="AX317" s="114">
        <v>0.97284191139765697</v>
      </c>
      <c r="AY317" s="114">
        <v>0.97284191139765697</v>
      </c>
      <c r="AZ317" s="114">
        <v>0.97284191139765697</v>
      </c>
      <c r="BA317" s="114">
        <v>0.97284191139765697</v>
      </c>
    </row>
    <row r="318" spans="1:53" x14ac:dyDescent="0.2">
      <c r="A318" s="5" t="s">
        <v>476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</row>
    <row r="319" spans="1:53" x14ac:dyDescent="0.2">
      <c r="A319" s="5" t="s">
        <v>477</v>
      </c>
      <c r="B319" s="4">
        <v>211825.65</v>
      </c>
      <c r="C319" s="4">
        <v>214326.37999999899</v>
      </c>
      <c r="D319" s="4">
        <v>216840.28999999899</v>
      </c>
      <c r="E319" s="4">
        <v>219354.2</v>
      </c>
      <c r="F319" s="4">
        <v>255496.45</v>
      </c>
      <c r="G319" s="4">
        <v>225519.24</v>
      </c>
      <c r="H319" s="4">
        <v>228033.15</v>
      </c>
      <c r="I319" s="4">
        <v>230547.06</v>
      </c>
      <c r="J319" s="4">
        <v>233060.97</v>
      </c>
      <c r="K319" s="4">
        <v>235574.88</v>
      </c>
      <c r="L319" s="4">
        <v>271717.13</v>
      </c>
      <c r="M319" s="4">
        <v>240752.59</v>
      </c>
      <c r="N319" s="4">
        <v>240752.59</v>
      </c>
      <c r="O319" s="4">
        <v>240752.59</v>
      </c>
      <c r="P319" s="4">
        <v>240752.59</v>
      </c>
      <c r="Q319" s="4">
        <v>240752.59</v>
      </c>
      <c r="R319" s="4">
        <v>240752.59</v>
      </c>
      <c r="S319" s="4">
        <v>240752.59</v>
      </c>
      <c r="T319" s="4">
        <v>240752.59</v>
      </c>
      <c r="U319" s="4">
        <v>240752.59</v>
      </c>
      <c r="V319" s="4">
        <v>240752.59</v>
      </c>
      <c r="W319" s="4">
        <v>240752.59</v>
      </c>
      <c r="X319" s="4">
        <v>240752.59</v>
      </c>
      <c r="Y319" s="4">
        <v>240752.59</v>
      </c>
      <c r="Z319" s="4">
        <v>240752.59</v>
      </c>
      <c r="AA319" s="4">
        <v>240752.59</v>
      </c>
      <c r="AB319" s="4">
        <v>240752.59</v>
      </c>
      <c r="AC319" s="4">
        <v>240752.59</v>
      </c>
      <c r="AD319" s="4">
        <v>240752.59</v>
      </c>
      <c r="AE319" s="4">
        <v>240752.59</v>
      </c>
      <c r="AF319" s="4">
        <v>240752.59</v>
      </c>
      <c r="AG319" s="4">
        <v>240752.59</v>
      </c>
      <c r="AH319" s="4">
        <v>240752.59</v>
      </c>
      <c r="AI319" s="4">
        <v>240752.59</v>
      </c>
      <c r="AJ319" s="4">
        <v>240752.59</v>
      </c>
      <c r="AK319" s="4">
        <v>240752.59</v>
      </c>
      <c r="AL319" s="4">
        <v>240752.59</v>
      </c>
      <c r="AM319" s="4">
        <v>240752.59</v>
      </c>
      <c r="AN319" s="4">
        <v>240752.59</v>
      </c>
      <c r="AO319" s="4">
        <v>240752.59</v>
      </c>
      <c r="AP319" s="4">
        <v>240752.59</v>
      </c>
      <c r="AQ319" s="4">
        <v>240752.59</v>
      </c>
      <c r="AR319" s="4">
        <v>240752.59</v>
      </c>
      <c r="AS319" s="4">
        <v>240752.59</v>
      </c>
      <c r="AT319" s="4">
        <v>240752.59</v>
      </c>
      <c r="AU319" s="4">
        <v>240752.59</v>
      </c>
      <c r="AV319" s="4">
        <v>240752.59</v>
      </c>
      <c r="AW319" s="4">
        <v>240752.59</v>
      </c>
      <c r="AX319" s="4">
        <v>240752.59</v>
      </c>
      <c r="AY319" s="4">
        <v>240752.59</v>
      </c>
      <c r="AZ319" s="4">
        <v>240752.59</v>
      </c>
      <c r="BA319" s="4">
        <v>240752.59</v>
      </c>
    </row>
    <row r="320" spans="1:53" x14ac:dyDescent="0.2">
      <c r="A320" s="5" t="s">
        <v>478</v>
      </c>
      <c r="B320" s="4">
        <v>58901863.317229599</v>
      </c>
      <c r="C320" s="4">
        <v>58809549.438059203</v>
      </c>
      <c r="D320" s="4">
        <v>58319354.758888803</v>
      </c>
      <c r="E320" s="4">
        <v>58361775.189718403</v>
      </c>
      <c r="F320" s="4">
        <v>58869492.370548099</v>
      </c>
      <c r="G320" s="4">
        <v>58426028.5813777</v>
      </c>
      <c r="H320" s="4">
        <v>58454037.622207299</v>
      </c>
      <c r="I320" s="4">
        <v>58482507.383036897</v>
      </c>
      <c r="J320" s="4">
        <v>58510516.353866503</v>
      </c>
      <c r="K320" s="4">
        <v>58539151.114696197</v>
      </c>
      <c r="L320" s="4">
        <v>59044940.525525801</v>
      </c>
      <c r="M320" s="4">
        <v>58644860.186355397</v>
      </c>
      <c r="N320" s="4">
        <v>58644860.186355397</v>
      </c>
      <c r="O320" s="4">
        <v>58960922.253038801</v>
      </c>
      <c r="P320" s="4">
        <v>59190984.319722198</v>
      </c>
      <c r="Q320" s="4">
        <v>59490046.386405602</v>
      </c>
      <c r="R320" s="4">
        <v>59804108.453088999</v>
      </c>
      <c r="S320" s="4">
        <v>60030170.519772403</v>
      </c>
      <c r="T320" s="4">
        <v>60264232.586455896</v>
      </c>
      <c r="U320" s="4">
        <v>60506294.653139301</v>
      </c>
      <c r="V320" s="4">
        <v>60820356.719822697</v>
      </c>
      <c r="W320" s="4">
        <v>61122418.786506101</v>
      </c>
      <c r="X320" s="4">
        <v>61427480.853189498</v>
      </c>
      <c r="Y320" s="4">
        <v>61741542.919872902</v>
      </c>
      <c r="Z320" s="4">
        <v>62055604.986556299</v>
      </c>
      <c r="AA320" s="4">
        <v>62055604.986556299</v>
      </c>
      <c r="AB320" s="4">
        <v>62265633.482992098</v>
      </c>
      <c r="AC320" s="4">
        <v>62475661.979427896</v>
      </c>
      <c r="AD320" s="4">
        <v>62685690.475863598</v>
      </c>
      <c r="AE320" s="4">
        <v>62895718.972299397</v>
      </c>
      <c r="AF320" s="4">
        <v>63105747.468735203</v>
      </c>
      <c r="AG320" s="4">
        <v>63315775.965171002</v>
      </c>
      <c r="AH320" s="4">
        <v>63525804.461606704</v>
      </c>
      <c r="AI320" s="4">
        <v>63735832.958042502</v>
      </c>
      <c r="AJ320" s="4">
        <v>63945861.454478301</v>
      </c>
      <c r="AK320" s="4">
        <v>64155889.9509141</v>
      </c>
      <c r="AL320" s="4">
        <v>64365918.447349899</v>
      </c>
      <c r="AM320" s="4">
        <v>64575946.9437856</v>
      </c>
      <c r="AN320" s="4">
        <v>64575946.9437856</v>
      </c>
      <c r="AO320" s="4">
        <v>64797246.0543117</v>
      </c>
      <c r="AP320" s="4">
        <v>65018545.1648378</v>
      </c>
      <c r="AQ320" s="4">
        <v>65239844.275363803</v>
      </c>
      <c r="AR320" s="4">
        <v>65461143.385889903</v>
      </c>
      <c r="AS320" s="4">
        <v>65682442.496415898</v>
      </c>
      <c r="AT320" s="4">
        <v>65903741.606941998</v>
      </c>
      <c r="AU320" s="4">
        <v>66125040.717468098</v>
      </c>
      <c r="AV320" s="4">
        <v>66346339.827994101</v>
      </c>
      <c r="AW320" s="4">
        <v>66567638.938520201</v>
      </c>
      <c r="AX320" s="4">
        <v>66788938.049046203</v>
      </c>
      <c r="AY320" s="4">
        <v>67010237.159572303</v>
      </c>
      <c r="AZ320" s="4">
        <v>67231536.270098403</v>
      </c>
      <c r="BA320" s="4">
        <v>67231536.270098403</v>
      </c>
    </row>
    <row r="321" spans="1:53" x14ac:dyDescent="0.2">
      <c r="A321" s="5" t="s">
        <v>479</v>
      </c>
      <c r="B321" s="4">
        <v>59113688.967229597</v>
      </c>
      <c r="C321" s="4">
        <v>59023875.818059199</v>
      </c>
      <c r="D321" s="4">
        <v>58536195.048888803</v>
      </c>
      <c r="E321" s="4">
        <v>58581129.389718398</v>
      </c>
      <c r="F321" s="4">
        <v>59124988.820548102</v>
      </c>
      <c r="G321" s="4">
        <v>58651547.821377702</v>
      </c>
      <c r="H321" s="4">
        <v>58682070.772207297</v>
      </c>
      <c r="I321" s="4">
        <v>58713054.443036899</v>
      </c>
      <c r="J321" s="4">
        <v>58743577.323866501</v>
      </c>
      <c r="K321" s="4">
        <v>58774725.9946962</v>
      </c>
      <c r="L321" s="4">
        <v>59316657.655525804</v>
      </c>
      <c r="M321" s="4">
        <v>58885612.776355401</v>
      </c>
      <c r="N321" s="4">
        <v>58885612.776355401</v>
      </c>
      <c r="O321" s="4">
        <v>59201674.843038797</v>
      </c>
      <c r="P321" s="4">
        <v>59431736.909722202</v>
      </c>
      <c r="Q321" s="4">
        <v>59730798.976405598</v>
      </c>
      <c r="R321" s="4">
        <v>60044861.043089099</v>
      </c>
      <c r="S321" s="4">
        <v>60270923.109772399</v>
      </c>
      <c r="T321" s="4">
        <v>60504985.1764559</v>
      </c>
      <c r="U321" s="4">
        <v>60747047.243139297</v>
      </c>
      <c r="V321" s="4">
        <v>61061109.309822701</v>
      </c>
      <c r="W321" s="4">
        <v>61363171.376506098</v>
      </c>
      <c r="X321" s="4">
        <v>61668233.443189502</v>
      </c>
      <c r="Y321" s="4">
        <v>61982295.509872898</v>
      </c>
      <c r="Z321" s="4">
        <v>62296357.576556303</v>
      </c>
      <c r="AA321" s="4">
        <v>62296357.576556303</v>
      </c>
      <c r="AB321" s="4">
        <v>62506386.072992101</v>
      </c>
      <c r="AC321" s="4">
        <v>62716414.5694279</v>
      </c>
      <c r="AD321" s="4">
        <v>62926443.065863602</v>
      </c>
      <c r="AE321" s="4">
        <v>63136471.562299401</v>
      </c>
      <c r="AF321" s="4">
        <v>63346500.058735199</v>
      </c>
      <c r="AG321" s="4">
        <v>63556528.555170998</v>
      </c>
      <c r="AH321" s="4">
        <v>63766557.051606797</v>
      </c>
      <c r="AI321" s="4">
        <v>63976585.548042499</v>
      </c>
      <c r="AJ321" s="4">
        <v>64186614.044478297</v>
      </c>
      <c r="AK321" s="4">
        <v>64396642.540914103</v>
      </c>
      <c r="AL321" s="4">
        <v>64606671.037349798</v>
      </c>
      <c r="AM321" s="4">
        <v>64816699.533785596</v>
      </c>
      <c r="AN321" s="4">
        <v>64816699.533785596</v>
      </c>
      <c r="AO321" s="4">
        <v>65037998.644311696</v>
      </c>
      <c r="AP321" s="4">
        <v>65259297.754837804</v>
      </c>
      <c r="AQ321" s="4">
        <v>65480596.865363799</v>
      </c>
      <c r="AR321" s="4">
        <v>65701895.975889899</v>
      </c>
      <c r="AS321" s="4">
        <v>65923195.086415902</v>
      </c>
      <c r="AT321" s="4">
        <v>66144494.196942002</v>
      </c>
      <c r="AU321" s="4">
        <v>66365793.307468101</v>
      </c>
      <c r="AV321" s="4">
        <v>66587092.417994097</v>
      </c>
      <c r="AW321" s="4">
        <v>66808391.528520197</v>
      </c>
      <c r="AX321" s="4">
        <v>67029690.6390462</v>
      </c>
      <c r="AY321" s="4">
        <v>67250989.749572307</v>
      </c>
      <c r="AZ321" s="4">
        <v>67472288.860098407</v>
      </c>
      <c r="BA321" s="4">
        <v>67472288.860098407</v>
      </c>
    </row>
    <row r="322" spans="1:53" s="114" customFormat="1" x14ac:dyDescent="0.2">
      <c r="A322" s="113" t="s">
        <v>480</v>
      </c>
      <c r="B322" s="114">
        <v>3.5833603637463402E-3</v>
      </c>
      <c r="C322" s="114">
        <v>3.6311810607059999E-3</v>
      </c>
      <c r="D322" s="114">
        <v>3.7043796546546398E-3</v>
      </c>
      <c r="E322" s="114">
        <v>3.7444515372982599E-3</v>
      </c>
      <c r="F322" s="114">
        <v>4.3212938403331298E-3</v>
      </c>
      <c r="G322" s="114">
        <v>3.8450688579748098E-3</v>
      </c>
      <c r="H322" s="114">
        <v>3.8859083702956101E-3</v>
      </c>
      <c r="I322" s="114">
        <v>3.9266746073256201E-3</v>
      </c>
      <c r="J322" s="114">
        <v>3.96742896189454E-3</v>
      </c>
      <c r="K322" s="114">
        <v>4.0080983111900502E-3</v>
      </c>
      <c r="L322" s="114">
        <v>4.5807896253690396E-3</v>
      </c>
      <c r="M322" s="114">
        <v>4.0884789789717496E-3</v>
      </c>
      <c r="N322" s="114">
        <v>4.0884789789717496E-3</v>
      </c>
      <c r="O322" s="114">
        <v>4.0666516722424797E-3</v>
      </c>
      <c r="P322" s="114">
        <v>4.0509095395563901E-3</v>
      </c>
      <c r="Q322" s="114">
        <v>4.0306273166561797E-3</v>
      </c>
      <c r="R322" s="114">
        <v>4.0095452935969304E-3</v>
      </c>
      <c r="S322" s="114">
        <v>3.9945064315924398E-3</v>
      </c>
      <c r="T322" s="114">
        <v>3.9790537804095397E-3</v>
      </c>
      <c r="U322" s="114">
        <v>3.9631982281606304E-3</v>
      </c>
      <c r="V322" s="114">
        <v>3.94281389121882E-3</v>
      </c>
      <c r="W322" s="114">
        <v>3.9234052706111598E-3</v>
      </c>
      <c r="X322" s="114">
        <v>3.9039968644762201E-3</v>
      </c>
      <c r="Y322" s="114">
        <v>3.88421545248596E-3</v>
      </c>
      <c r="Z322" s="114">
        <v>3.8646334932847001E-3</v>
      </c>
      <c r="AA322" s="114">
        <v>3.8646334932847001E-3</v>
      </c>
      <c r="AB322" s="114">
        <v>3.8516478895269999E-3</v>
      </c>
      <c r="AC322" s="114">
        <v>3.83874925970909E-3</v>
      </c>
      <c r="AD322" s="114">
        <v>3.8259367329567598E-3</v>
      </c>
      <c r="AE322" s="114">
        <v>3.8132094499838901E-3</v>
      </c>
      <c r="AF322" s="114">
        <v>3.8005665629004398E-3</v>
      </c>
      <c r="AG322" s="114">
        <v>3.7880072350240401E-3</v>
      </c>
      <c r="AH322" s="114">
        <v>3.7755306406955101E-3</v>
      </c>
      <c r="AI322" s="114">
        <v>3.76313596509787E-3</v>
      </c>
      <c r="AJ322" s="114">
        <v>3.7508224040789799E-3</v>
      </c>
      <c r="AK322" s="114">
        <v>3.7385891639775898E-3</v>
      </c>
      <c r="AL322" s="114">
        <v>3.7264354614528501E-3</v>
      </c>
      <c r="AM322" s="114">
        <v>3.71436052331711E-3</v>
      </c>
      <c r="AN322" s="114">
        <v>3.71436052331711E-3</v>
      </c>
      <c r="AO322" s="114">
        <v>3.7017219935788401E-3</v>
      </c>
      <c r="AP322" s="114">
        <v>3.6891691802207901E-3</v>
      </c>
      <c r="AQ322" s="114">
        <v>3.6767012141782499E-3</v>
      </c>
      <c r="AR322" s="114">
        <v>3.6643172380953302E-3</v>
      </c>
      <c r="AS322" s="114">
        <v>3.6520164061284799E-3</v>
      </c>
      <c r="AT322" s="114">
        <v>3.6397978837538702E-3</v>
      </c>
      <c r="AU322" s="114">
        <v>3.62766084757866E-3</v>
      </c>
      <c r="AV322" s="114">
        <v>3.61560448515604E-3</v>
      </c>
      <c r="AW322" s="114">
        <v>3.60362799480397E-3</v>
      </c>
      <c r="AX322" s="114">
        <v>3.5917305854274101E-3</v>
      </c>
      <c r="AY322" s="114">
        <v>3.5799114763441901E-3</v>
      </c>
      <c r="AZ322" s="114">
        <v>3.56816989711424E-3</v>
      </c>
      <c r="BA322" s="114">
        <v>3.56816989711424E-3</v>
      </c>
    </row>
    <row r="323" spans="1:53" s="114" customFormat="1" x14ac:dyDescent="0.2">
      <c r="A323" s="113" t="s">
        <v>481</v>
      </c>
      <c r="B323" s="114">
        <v>0.99641663963625304</v>
      </c>
      <c r="C323" s="114">
        <v>0.99636881893929397</v>
      </c>
      <c r="D323" s="114">
        <v>0.99629562034534502</v>
      </c>
      <c r="E323" s="114">
        <v>0.99625554846270103</v>
      </c>
      <c r="F323" s="114">
        <v>0.99567870615966603</v>
      </c>
      <c r="G323" s="114">
        <v>0.99615493114202502</v>
      </c>
      <c r="H323" s="114">
        <v>0.99611409162970399</v>
      </c>
      <c r="I323" s="114">
        <v>0.99607332539267401</v>
      </c>
      <c r="J323" s="114">
        <v>0.99603257103810505</v>
      </c>
      <c r="K323" s="114">
        <v>0.99599190168880902</v>
      </c>
      <c r="L323" s="114">
        <v>0.99541921037463099</v>
      </c>
      <c r="M323" s="114">
        <v>0.99591152102102798</v>
      </c>
      <c r="N323" s="114">
        <v>0.99591152102102798</v>
      </c>
      <c r="O323" s="114">
        <v>0.99593334832775704</v>
      </c>
      <c r="P323" s="114">
        <v>0.995949090460443</v>
      </c>
      <c r="Q323" s="114">
        <v>0.99596937268334296</v>
      </c>
      <c r="R323" s="114">
        <v>0.99599045470640302</v>
      </c>
      <c r="S323" s="114">
        <v>0.99600549356840695</v>
      </c>
      <c r="T323" s="114">
        <v>0.99602094621959003</v>
      </c>
      <c r="U323" s="114">
        <v>0.99603680177183895</v>
      </c>
      <c r="V323" s="114">
        <v>0.99605718610878102</v>
      </c>
      <c r="W323" s="114">
        <v>0.99607659472938803</v>
      </c>
      <c r="X323" s="114">
        <v>0.99609600313552304</v>
      </c>
      <c r="Y323" s="114">
        <v>0.99611578454751404</v>
      </c>
      <c r="Z323" s="114">
        <v>0.99613536650671497</v>
      </c>
      <c r="AA323" s="114">
        <v>0.99613536650671497</v>
      </c>
      <c r="AB323" s="114">
        <v>0.99614835211047303</v>
      </c>
      <c r="AC323" s="114">
        <v>0.99616125074029005</v>
      </c>
      <c r="AD323" s="114">
        <v>0.99617406326704305</v>
      </c>
      <c r="AE323" s="114">
        <v>0.99618679055001602</v>
      </c>
      <c r="AF323" s="114">
        <v>0.99619943343709905</v>
      </c>
      <c r="AG323" s="114">
        <v>0.99621199276497496</v>
      </c>
      <c r="AH323" s="114">
        <v>0.99622446935930398</v>
      </c>
      <c r="AI323" s="114">
        <v>0.99623686403490197</v>
      </c>
      <c r="AJ323" s="114">
        <v>0.99624917759592002</v>
      </c>
      <c r="AK323" s="114">
        <v>0.99626141083602204</v>
      </c>
      <c r="AL323" s="114">
        <v>0.99627356453854699</v>
      </c>
      <c r="AM323" s="114">
        <v>0.99628563947668203</v>
      </c>
      <c r="AN323" s="114">
        <v>0.99628563947668203</v>
      </c>
      <c r="AO323" s="114">
        <v>0.99629827800642101</v>
      </c>
      <c r="AP323" s="114">
        <v>0.996310830819779</v>
      </c>
      <c r="AQ323" s="114">
        <v>0.99632329878582104</v>
      </c>
      <c r="AR323" s="114">
        <v>0.99633568276190398</v>
      </c>
      <c r="AS323" s="114">
        <v>0.996347983593871</v>
      </c>
      <c r="AT323" s="114">
        <v>0.99636020211624599</v>
      </c>
      <c r="AU323" s="114">
        <v>0.99637233915242096</v>
      </c>
      <c r="AV323" s="114">
        <v>0.99638439551484304</v>
      </c>
      <c r="AW323" s="114">
        <v>0.99639637200519504</v>
      </c>
      <c r="AX323" s="114">
        <v>0.99640826941457195</v>
      </c>
      <c r="AY323" s="114">
        <v>0.99642008852365505</v>
      </c>
      <c r="AZ323" s="114">
        <v>0.99643183010288505</v>
      </c>
      <c r="BA323" s="114">
        <v>0.99643183010288505</v>
      </c>
    </row>
    <row r="324" spans="1:53" s="114" customFormat="1" x14ac:dyDescent="0.2">
      <c r="A324" s="113" t="s">
        <v>482</v>
      </c>
      <c r="B324" s="114">
        <v>0.98770000000000002</v>
      </c>
      <c r="C324" s="114">
        <v>0.98770000000000002</v>
      </c>
      <c r="D324" s="114">
        <v>0.98770000000000002</v>
      </c>
      <c r="E324" s="114">
        <v>0.98770000000000002</v>
      </c>
      <c r="F324" s="114">
        <v>0.98770000000000002</v>
      </c>
      <c r="G324" s="114">
        <v>0.98770000000000002</v>
      </c>
      <c r="H324" s="114">
        <v>0.98770000000000002</v>
      </c>
      <c r="I324" s="114">
        <v>0.98770000000000002</v>
      </c>
      <c r="J324" s="114">
        <v>0.98770000000000002</v>
      </c>
      <c r="K324" s="114">
        <v>0.98770000000000002</v>
      </c>
      <c r="L324" s="114">
        <v>0.98770000000000002</v>
      </c>
      <c r="M324" s="114">
        <v>0.98770000000000002</v>
      </c>
      <c r="N324" s="114">
        <v>0.98770000000000002</v>
      </c>
      <c r="O324" s="114">
        <v>1</v>
      </c>
      <c r="P324" s="114">
        <v>1</v>
      </c>
      <c r="Q324" s="114">
        <v>1</v>
      </c>
      <c r="R324" s="114">
        <v>1</v>
      </c>
      <c r="S324" s="114">
        <v>1</v>
      </c>
      <c r="T324" s="114">
        <v>1</v>
      </c>
      <c r="U324" s="114">
        <v>1</v>
      </c>
      <c r="V324" s="114">
        <v>1</v>
      </c>
      <c r="W324" s="114">
        <v>1</v>
      </c>
      <c r="X324" s="114">
        <v>1</v>
      </c>
      <c r="Y324" s="114">
        <v>1</v>
      </c>
      <c r="Z324" s="114">
        <v>1</v>
      </c>
      <c r="AA324" s="114">
        <v>1</v>
      </c>
      <c r="AB324" s="114">
        <v>1</v>
      </c>
      <c r="AC324" s="114">
        <v>1</v>
      </c>
      <c r="AD324" s="114">
        <v>1</v>
      </c>
      <c r="AE324" s="114">
        <v>1</v>
      </c>
      <c r="AF324" s="114">
        <v>1</v>
      </c>
      <c r="AG324" s="114">
        <v>1</v>
      </c>
      <c r="AH324" s="114">
        <v>1</v>
      </c>
      <c r="AI324" s="114">
        <v>1</v>
      </c>
      <c r="AJ324" s="114">
        <v>1</v>
      </c>
      <c r="AK324" s="114">
        <v>1</v>
      </c>
      <c r="AL324" s="114">
        <v>1</v>
      </c>
      <c r="AM324" s="114">
        <v>1</v>
      </c>
      <c r="AN324" s="114">
        <v>1</v>
      </c>
      <c r="AO324" s="114">
        <v>1</v>
      </c>
      <c r="AP324" s="114">
        <v>1</v>
      </c>
      <c r="AQ324" s="114">
        <v>1</v>
      </c>
      <c r="AR324" s="114">
        <v>1</v>
      </c>
      <c r="AS324" s="114">
        <v>1</v>
      </c>
      <c r="AT324" s="114">
        <v>1</v>
      </c>
      <c r="AU324" s="114">
        <v>1</v>
      </c>
      <c r="AV324" s="114">
        <v>1</v>
      </c>
      <c r="AW324" s="114">
        <v>1</v>
      </c>
      <c r="AX324" s="114">
        <v>1</v>
      </c>
      <c r="AY324" s="114">
        <v>1</v>
      </c>
      <c r="AZ324" s="114">
        <v>1</v>
      </c>
      <c r="BA324" s="114">
        <v>1</v>
      </c>
    </row>
    <row r="325" spans="1:53" s="114" customFormat="1" x14ac:dyDescent="0.2">
      <c r="A325" s="113" t="s">
        <v>483</v>
      </c>
      <c r="B325" s="114">
        <v>1</v>
      </c>
      <c r="C325" s="114">
        <v>1</v>
      </c>
      <c r="D325" s="114">
        <v>1</v>
      </c>
      <c r="E325" s="114">
        <v>1</v>
      </c>
      <c r="F325" s="114">
        <v>1</v>
      </c>
      <c r="G325" s="114">
        <v>1</v>
      </c>
      <c r="H325" s="114">
        <v>1</v>
      </c>
      <c r="I325" s="114">
        <v>1</v>
      </c>
      <c r="J325" s="114">
        <v>1</v>
      </c>
      <c r="K325" s="114">
        <v>1</v>
      </c>
      <c r="L325" s="114">
        <v>1</v>
      </c>
      <c r="M325" s="114">
        <v>1</v>
      </c>
      <c r="N325" s="114">
        <v>1</v>
      </c>
      <c r="O325" s="114">
        <v>1</v>
      </c>
      <c r="P325" s="114">
        <v>1</v>
      </c>
      <c r="Q325" s="114">
        <v>1</v>
      </c>
      <c r="R325" s="114">
        <v>1</v>
      </c>
      <c r="S325" s="114">
        <v>1</v>
      </c>
      <c r="T325" s="114">
        <v>1</v>
      </c>
      <c r="U325" s="114">
        <v>1</v>
      </c>
      <c r="V325" s="114">
        <v>1</v>
      </c>
      <c r="W325" s="114">
        <v>1</v>
      </c>
      <c r="X325" s="114">
        <v>1</v>
      </c>
      <c r="Y325" s="114">
        <v>1</v>
      </c>
      <c r="Z325" s="114">
        <v>1</v>
      </c>
      <c r="AA325" s="114">
        <v>1</v>
      </c>
      <c r="AB325" s="114">
        <v>1</v>
      </c>
      <c r="AC325" s="114">
        <v>1</v>
      </c>
      <c r="AD325" s="114">
        <v>1</v>
      </c>
      <c r="AE325" s="114">
        <v>1</v>
      </c>
      <c r="AF325" s="114">
        <v>1</v>
      </c>
      <c r="AG325" s="114">
        <v>1</v>
      </c>
      <c r="AH325" s="114">
        <v>1</v>
      </c>
      <c r="AI325" s="114">
        <v>1</v>
      </c>
      <c r="AJ325" s="114">
        <v>1</v>
      </c>
      <c r="AK325" s="114">
        <v>1</v>
      </c>
      <c r="AL325" s="114">
        <v>1</v>
      </c>
      <c r="AM325" s="114">
        <v>1</v>
      </c>
      <c r="AN325" s="114">
        <v>1</v>
      </c>
      <c r="AO325" s="114">
        <v>1</v>
      </c>
      <c r="AP325" s="114">
        <v>1</v>
      </c>
      <c r="AQ325" s="114">
        <v>1</v>
      </c>
      <c r="AR325" s="114">
        <v>1</v>
      </c>
      <c r="AS325" s="114">
        <v>1</v>
      </c>
      <c r="AT325" s="114">
        <v>1</v>
      </c>
      <c r="AU325" s="114">
        <v>1</v>
      </c>
      <c r="AV325" s="114">
        <v>1</v>
      </c>
      <c r="AW325" s="114">
        <v>1</v>
      </c>
      <c r="AX325" s="114">
        <v>1</v>
      </c>
      <c r="AY325" s="114">
        <v>1</v>
      </c>
      <c r="AZ325" s="114">
        <v>1</v>
      </c>
      <c r="BA325" s="114">
        <v>1</v>
      </c>
    </row>
    <row r="326" spans="1:53" s="114" customFormat="1" x14ac:dyDescent="0.2">
      <c r="A326" s="113" t="s">
        <v>484</v>
      </c>
      <c r="B326" s="114">
        <v>0.99995592466752503</v>
      </c>
      <c r="C326" s="114">
        <v>0.99995533647295298</v>
      </c>
      <c r="D326" s="114">
        <v>0.99995443613024704</v>
      </c>
      <c r="E326" s="114">
        <v>0.99995394324609099</v>
      </c>
      <c r="F326" s="114">
        <v>0.99994684808576395</v>
      </c>
      <c r="G326" s="114">
        <v>0.99995270565304595</v>
      </c>
      <c r="H326" s="114">
        <v>0.99995220332704504</v>
      </c>
      <c r="I326" s="114">
        <v>0.99995170190232996</v>
      </c>
      <c r="J326" s="114">
        <v>0.99995120062376797</v>
      </c>
      <c r="K326" s="114">
        <v>0.99995070039077205</v>
      </c>
      <c r="L326" s="114">
        <v>0.99994365628760795</v>
      </c>
      <c r="M326" s="114">
        <v>0.99994971170855795</v>
      </c>
      <c r="N326" s="114">
        <v>0.99994971170855795</v>
      </c>
      <c r="O326" s="114">
        <v>1</v>
      </c>
      <c r="P326" s="114">
        <v>1</v>
      </c>
      <c r="Q326" s="114">
        <v>1</v>
      </c>
      <c r="R326" s="114">
        <v>1</v>
      </c>
      <c r="S326" s="114">
        <v>1</v>
      </c>
      <c r="T326" s="114">
        <v>1</v>
      </c>
      <c r="U326" s="114">
        <v>0.999999999999999</v>
      </c>
      <c r="V326" s="114">
        <v>1</v>
      </c>
      <c r="W326" s="114">
        <v>1</v>
      </c>
      <c r="X326" s="114">
        <v>0.999999999999999</v>
      </c>
      <c r="Y326" s="114">
        <v>1</v>
      </c>
      <c r="Z326" s="114">
        <v>0.999999999999999</v>
      </c>
      <c r="AA326" s="114">
        <v>0.999999999999999</v>
      </c>
      <c r="AB326" s="114">
        <v>1</v>
      </c>
      <c r="AC326" s="114">
        <v>0.999999999999999</v>
      </c>
      <c r="AD326" s="114">
        <v>1</v>
      </c>
      <c r="AE326" s="114">
        <v>0.999999999999999</v>
      </c>
      <c r="AF326" s="114">
        <v>0.999999999999999</v>
      </c>
      <c r="AG326" s="114">
        <v>0.999999999999999</v>
      </c>
      <c r="AH326" s="114">
        <v>0.999999999999999</v>
      </c>
      <c r="AI326" s="114">
        <v>1</v>
      </c>
      <c r="AJ326" s="114">
        <v>0.999999999999999</v>
      </c>
      <c r="AK326" s="114">
        <v>1</v>
      </c>
      <c r="AL326" s="114">
        <v>1</v>
      </c>
      <c r="AM326" s="114">
        <v>0.999999999999999</v>
      </c>
      <c r="AN326" s="114">
        <v>0.999999999999999</v>
      </c>
      <c r="AO326" s="114">
        <v>1</v>
      </c>
      <c r="AP326" s="114">
        <v>0.999999999999999</v>
      </c>
      <c r="AQ326" s="114">
        <v>1</v>
      </c>
      <c r="AR326" s="114">
        <v>1</v>
      </c>
      <c r="AS326" s="114">
        <v>0.999999999999999</v>
      </c>
      <c r="AT326" s="114">
        <v>1</v>
      </c>
      <c r="AU326" s="114">
        <v>1</v>
      </c>
      <c r="AV326" s="114">
        <v>1</v>
      </c>
      <c r="AW326" s="114">
        <v>0.999999999999999</v>
      </c>
      <c r="AX326" s="114">
        <v>0.999999999999999</v>
      </c>
      <c r="AY326" s="114">
        <v>0.999999999999999</v>
      </c>
      <c r="AZ326" s="114">
        <v>1</v>
      </c>
      <c r="BA326" s="114">
        <v>1</v>
      </c>
    </row>
    <row r="327" spans="1:53" x14ac:dyDescent="0.2">
      <c r="A327" s="5" t="s">
        <v>485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</row>
    <row r="328" spans="1:53" x14ac:dyDescent="0.2">
      <c r="A328" s="5" t="s">
        <v>486</v>
      </c>
      <c r="B328" s="4">
        <v>16738296966.7327</v>
      </c>
      <c r="C328" s="4">
        <v>16857206282.181601</v>
      </c>
      <c r="D328" s="4">
        <v>16976322092.0459</v>
      </c>
      <c r="E328" s="4">
        <v>17056682536.331699</v>
      </c>
      <c r="F328" s="4">
        <v>17129877747.547001</v>
      </c>
      <c r="G328" s="4">
        <v>17213733602.8573</v>
      </c>
      <c r="H328" s="4">
        <v>17289113070.442799</v>
      </c>
      <c r="I328" s="4">
        <v>17365051633.728699</v>
      </c>
      <c r="J328" s="4">
        <v>17446789835.499199</v>
      </c>
      <c r="K328" s="4">
        <v>17531168409.583302</v>
      </c>
      <c r="L328" s="4">
        <v>17620151362.0383</v>
      </c>
      <c r="M328" s="4">
        <v>17747941901.594398</v>
      </c>
      <c r="N328" s="4">
        <v>17747941901.594398</v>
      </c>
      <c r="O328" s="4">
        <v>17909050161.4916</v>
      </c>
      <c r="P328" s="4">
        <v>17981624651.0714</v>
      </c>
      <c r="Q328" s="4">
        <v>18064228387.302101</v>
      </c>
      <c r="R328" s="4">
        <v>18141158952.246498</v>
      </c>
      <c r="S328" s="4">
        <v>18218687886.322201</v>
      </c>
      <c r="T328" s="4">
        <v>18306102439.707298</v>
      </c>
      <c r="U328" s="4">
        <v>18369635080.039398</v>
      </c>
      <c r="V328" s="4">
        <v>18434139475.502998</v>
      </c>
      <c r="W328" s="4">
        <v>18505631713.180599</v>
      </c>
      <c r="X328" s="4">
        <v>18570683609.935398</v>
      </c>
      <c r="Y328" s="4">
        <v>18628221710.729</v>
      </c>
      <c r="Z328" s="4">
        <v>18750869860.404301</v>
      </c>
      <c r="AA328" s="4">
        <v>18750869860.404301</v>
      </c>
      <c r="AB328" s="4">
        <v>18825356688.959202</v>
      </c>
      <c r="AC328" s="4">
        <v>18908878794.044998</v>
      </c>
      <c r="AD328" s="4">
        <v>18996967191.0541</v>
      </c>
      <c r="AE328" s="4">
        <v>19064366447.133598</v>
      </c>
      <c r="AF328" s="4">
        <v>19131975188.486698</v>
      </c>
      <c r="AG328" s="4">
        <v>19234030724.426498</v>
      </c>
      <c r="AH328" s="4">
        <v>19332279747.392101</v>
      </c>
      <c r="AI328" s="4">
        <v>19433072933.852001</v>
      </c>
      <c r="AJ328" s="4">
        <v>19538343709.635101</v>
      </c>
      <c r="AK328" s="4">
        <v>19634599283.2836</v>
      </c>
      <c r="AL328" s="4">
        <v>19732626304.322601</v>
      </c>
      <c r="AM328" s="4">
        <v>19854567233.2514</v>
      </c>
      <c r="AN328" s="4">
        <v>19854567233.2514</v>
      </c>
      <c r="AO328" s="4">
        <v>19890254466.6245</v>
      </c>
      <c r="AP328" s="4">
        <v>19938464195.613499</v>
      </c>
      <c r="AQ328" s="4">
        <v>19999128289.773899</v>
      </c>
      <c r="AR328" s="4">
        <v>20055369709.546101</v>
      </c>
      <c r="AS328" s="4">
        <v>20112929472.059502</v>
      </c>
      <c r="AT328" s="4">
        <v>20203206511.100899</v>
      </c>
      <c r="AU328" s="4">
        <v>20267084814.287201</v>
      </c>
      <c r="AV328" s="4">
        <v>20324461042.966099</v>
      </c>
      <c r="AW328" s="4">
        <v>20385516389.399502</v>
      </c>
      <c r="AX328" s="4">
        <v>20444920898.5149</v>
      </c>
      <c r="AY328" s="4">
        <v>20504804363.8405</v>
      </c>
      <c r="AZ328" s="4">
        <v>20590323818.4515</v>
      </c>
      <c r="BA328" s="4">
        <v>20590323818.4515</v>
      </c>
    </row>
    <row r="329" spans="1:53" x14ac:dyDescent="0.2">
      <c r="A329" s="5" t="s">
        <v>487</v>
      </c>
      <c r="B329" s="4">
        <v>18163001268.377499</v>
      </c>
      <c r="C329" s="4">
        <v>18294279277.171299</v>
      </c>
      <c r="D329" s="4">
        <v>18427258060.664101</v>
      </c>
      <c r="E329" s="4">
        <v>18519048725.990101</v>
      </c>
      <c r="F329" s="4">
        <v>18603695309.091</v>
      </c>
      <c r="G329" s="4">
        <v>18695589460.697102</v>
      </c>
      <c r="H329" s="4">
        <v>18778058634.345001</v>
      </c>
      <c r="I329" s="4">
        <v>18860565344.968498</v>
      </c>
      <c r="J329" s="4">
        <v>18949741381.9445</v>
      </c>
      <c r="K329" s="4">
        <v>19043451170.487099</v>
      </c>
      <c r="L329" s="4">
        <v>19142134863.339001</v>
      </c>
      <c r="M329" s="4">
        <v>19279340410.468601</v>
      </c>
      <c r="N329" s="4">
        <v>19279340410.468601</v>
      </c>
      <c r="O329" s="4">
        <v>19383683765.871899</v>
      </c>
      <c r="P329" s="4">
        <v>19470785342.411598</v>
      </c>
      <c r="Q329" s="4">
        <v>19564813526.243801</v>
      </c>
      <c r="R329" s="4">
        <v>19652215192.278301</v>
      </c>
      <c r="S329" s="4">
        <v>19740220796.2024</v>
      </c>
      <c r="T329" s="4">
        <v>19839420308.0513</v>
      </c>
      <c r="U329" s="4">
        <v>19914016168.852402</v>
      </c>
      <c r="V329" s="4">
        <v>19989561554.5144</v>
      </c>
      <c r="W329" s="4">
        <v>20073178308.097401</v>
      </c>
      <c r="X329" s="4">
        <v>20149409468.131199</v>
      </c>
      <c r="Y329" s="4">
        <v>20215030854.6982</v>
      </c>
      <c r="Z329" s="4">
        <v>20350829710.558701</v>
      </c>
      <c r="AA329" s="4">
        <v>20350829710.558701</v>
      </c>
      <c r="AB329" s="4">
        <v>20444275578.147202</v>
      </c>
      <c r="AC329" s="4">
        <v>20535390944.7766</v>
      </c>
      <c r="AD329" s="4">
        <v>20632009070.919899</v>
      </c>
      <c r="AE329" s="4">
        <v>20706540399.7617</v>
      </c>
      <c r="AF329" s="4">
        <v>20781699235.294601</v>
      </c>
      <c r="AG329" s="4">
        <v>20892107679.709702</v>
      </c>
      <c r="AH329" s="4">
        <v>21000211720.495201</v>
      </c>
      <c r="AI329" s="4">
        <v>21110997193.5243</v>
      </c>
      <c r="AJ329" s="4">
        <v>21227293323.396301</v>
      </c>
      <c r="AK329" s="4">
        <v>21333512269.429199</v>
      </c>
      <c r="AL329" s="4">
        <v>21441539392.011799</v>
      </c>
      <c r="AM329" s="4">
        <v>21574561955.225399</v>
      </c>
      <c r="AN329" s="4">
        <v>21574561955.225399</v>
      </c>
      <c r="AO329" s="4">
        <v>21629827793.004799</v>
      </c>
      <c r="AP329" s="4">
        <v>21683025453.7453</v>
      </c>
      <c r="AQ329" s="4">
        <v>21749169078.792801</v>
      </c>
      <c r="AR329" s="4">
        <v>21809893674.797798</v>
      </c>
      <c r="AS329" s="4">
        <v>21872338219.519901</v>
      </c>
      <c r="AT329" s="4">
        <v>21966847926.7728</v>
      </c>
      <c r="AU329" s="4">
        <v>22037321474.585602</v>
      </c>
      <c r="AV329" s="4">
        <v>22098493158.758301</v>
      </c>
      <c r="AW329" s="4">
        <v>22164198350.4813</v>
      </c>
      <c r="AX329" s="4">
        <v>22228479804.330799</v>
      </c>
      <c r="AY329" s="4">
        <v>22293246862.5467</v>
      </c>
      <c r="AZ329" s="4">
        <v>22385612900.250401</v>
      </c>
      <c r="BA329" s="4">
        <v>22385612900.250401</v>
      </c>
    </row>
    <row r="330" spans="1:53" s="114" customFormat="1" x14ac:dyDescent="0.2">
      <c r="A330" s="113" t="s">
        <v>488</v>
      </c>
      <c r="B330" s="114">
        <v>0.92156008356805796</v>
      </c>
      <c r="C330" s="114">
        <v>0.92144686471562698</v>
      </c>
      <c r="D330" s="114">
        <v>0.92126142892005003</v>
      </c>
      <c r="E330" s="114">
        <v>0.92103448663612497</v>
      </c>
      <c r="F330" s="114">
        <v>0.92077823587962804</v>
      </c>
      <c r="G330" s="114">
        <v>0.92073767660789196</v>
      </c>
      <c r="H330" s="114">
        <v>0.92070822693146404</v>
      </c>
      <c r="I330" s="114">
        <v>0.92070684606287501</v>
      </c>
      <c r="J330" s="114">
        <v>0.92068749033813602</v>
      </c>
      <c r="K330" s="114">
        <v>0.92058777858251495</v>
      </c>
      <c r="L330" s="114">
        <v>0.92049039920748099</v>
      </c>
      <c r="M330" s="114">
        <v>0.92056789930205696</v>
      </c>
      <c r="N330" s="114">
        <v>0.92056789930205696</v>
      </c>
      <c r="O330" s="114">
        <v>0.92392397532936399</v>
      </c>
      <c r="P330" s="114">
        <v>0.92351820097895498</v>
      </c>
      <c r="Q330" s="114">
        <v>0.92330184302912499</v>
      </c>
      <c r="R330" s="114">
        <v>0.92311013159343502</v>
      </c>
      <c r="S330" s="114">
        <v>0.92292219395170805</v>
      </c>
      <c r="T330" s="114">
        <v>0.92271357506742901</v>
      </c>
      <c r="U330" s="114">
        <v>0.92244753264644896</v>
      </c>
      <c r="V330" s="114">
        <v>0.92218828438184997</v>
      </c>
      <c r="W330" s="114">
        <v>0.92190840080942904</v>
      </c>
      <c r="X330" s="114">
        <v>0.921649025958168</v>
      </c>
      <c r="Y330" s="114">
        <v>0.92150350126225999</v>
      </c>
      <c r="Z330" s="114">
        <v>0.92138109979249005</v>
      </c>
      <c r="AA330" s="114">
        <v>0.92138109979249005</v>
      </c>
      <c r="AB330" s="114">
        <v>0.92081309592018301</v>
      </c>
      <c r="AC330" s="114">
        <v>0.92079468294002598</v>
      </c>
      <c r="AD330" s="114">
        <v>0.92075217327379</v>
      </c>
      <c r="AE330" s="114">
        <v>0.92069298294528201</v>
      </c>
      <c r="AF330" s="114">
        <v>0.92061649876993001</v>
      </c>
      <c r="AG330" s="114">
        <v>0.92063620479548403</v>
      </c>
      <c r="AH330" s="114">
        <v>0.92057546869990503</v>
      </c>
      <c r="AI330" s="114">
        <v>0.92051894828601599</v>
      </c>
      <c r="AJ330" s="114">
        <v>0.92043499903495896</v>
      </c>
      <c r="AK330" s="114">
        <v>0.92036412173066695</v>
      </c>
      <c r="AL330" s="114">
        <v>0.92029895538536699</v>
      </c>
      <c r="AM330" s="114">
        <v>0.92027672563903595</v>
      </c>
      <c r="AN330" s="114">
        <v>0.92027672563903595</v>
      </c>
      <c r="AO330" s="114">
        <v>0.91957525769378401</v>
      </c>
      <c r="AP330" s="114">
        <v>0.91954253515712903</v>
      </c>
      <c r="AQ330" s="114">
        <v>0.91953528051214695</v>
      </c>
      <c r="AR330" s="114">
        <v>0.91955375888516599</v>
      </c>
      <c r="AS330" s="114">
        <v>0.91956009779100101</v>
      </c>
      <c r="AT330" s="114">
        <v>0.91971349637640198</v>
      </c>
      <c r="AU330" s="114">
        <v>0.91967096988897201</v>
      </c>
      <c r="AV330" s="114">
        <v>0.91972157997166004</v>
      </c>
      <c r="AW330" s="114">
        <v>0.91974977245034395</v>
      </c>
      <c r="AX330" s="114">
        <v>0.91976244342771496</v>
      </c>
      <c r="AY330" s="114">
        <v>0.91977649062367794</v>
      </c>
      <c r="AZ330" s="114">
        <v>0.91980165609944697</v>
      </c>
      <c r="BA330" s="114">
        <v>0.91980165609944697</v>
      </c>
    </row>
    <row r="331" spans="1:53" s="114" customFormat="1" x14ac:dyDescent="0.2">
      <c r="A331" s="113" t="s">
        <v>489</v>
      </c>
      <c r="B331" s="114">
        <v>0.92056789930205696</v>
      </c>
      <c r="C331" s="114">
        <v>0.92056789930205696</v>
      </c>
      <c r="D331" s="114">
        <v>0.92056789930205696</v>
      </c>
      <c r="E331" s="114">
        <v>0.92056789930205696</v>
      </c>
      <c r="F331" s="114">
        <v>0.92056789930205696</v>
      </c>
      <c r="G331" s="114">
        <v>0.92056789930205696</v>
      </c>
      <c r="H331" s="114">
        <v>0.92056789930205696</v>
      </c>
      <c r="I331" s="114">
        <v>0.92056789930205696</v>
      </c>
      <c r="J331" s="114">
        <v>0.92056789930205696</v>
      </c>
      <c r="K331" s="114">
        <v>0.92056789930205696</v>
      </c>
      <c r="L331" s="114">
        <v>0.92056789930205696</v>
      </c>
      <c r="M331" s="114">
        <v>0.92056789930205696</v>
      </c>
      <c r="N331" s="114">
        <v>0.92056789930205696</v>
      </c>
      <c r="O331" s="114">
        <v>0.92138109979249005</v>
      </c>
      <c r="P331" s="114">
        <v>0.92138109979249005</v>
      </c>
      <c r="Q331" s="114">
        <v>0.92138109979249005</v>
      </c>
      <c r="R331" s="114">
        <v>0.92138109979249005</v>
      </c>
      <c r="S331" s="114">
        <v>0.92138109979249005</v>
      </c>
      <c r="T331" s="114">
        <v>0.92138109979249005</v>
      </c>
      <c r="U331" s="114">
        <v>0.92138109979249005</v>
      </c>
      <c r="V331" s="114">
        <v>0.92138109979249005</v>
      </c>
      <c r="W331" s="114">
        <v>0.92138109979249005</v>
      </c>
      <c r="X331" s="114">
        <v>0.92138109979249005</v>
      </c>
      <c r="Y331" s="114">
        <v>0.92138109979249005</v>
      </c>
      <c r="Z331" s="114">
        <v>0.92138109979249005</v>
      </c>
      <c r="AA331" s="114">
        <v>0.92138109979249005</v>
      </c>
      <c r="AB331" s="114">
        <v>0.92027672563903595</v>
      </c>
      <c r="AC331" s="114">
        <v>0.92027672563903595</v>
      </c>
      <c r="AD331" s="114">
        <v>0.92027672563903595</v>
      </c>
      <c r="AE331" s="114">
        <v>0.92027672563903595</v>
      </c>
      <c r="AF331" s="114">
        <v>0.92027672563903595</v>
      </c>
      <c r="AG331" s="114">
        <v>0.92027672563903595</v>
      </c>
      <c r="AH331" s="114">
        <v>0.92027672563903595</v>
      </c>
      <c r="AI331" s="114">
        <v>0.92027672563903595</v>
      </c>
      <c r="AJ331" s="114">
        <v>0.92027672563903595</v>
      </c>
      <c r="AK331" s="114">
        <v>0.92027672563903595</v>
      </c>
      <c r="AL331" s="114">
        <v>0.92027672563903595</v>
      </c>
      <c r="AM331" s="114">
        <v>0.92027672563903595</v>
      </c>
      <c r="AN331" s="114">
        <v>0.92027672563903595</v>
      </c>
      <c r="AO331" s="114">
        <v>0.91980165609944697</v>
      </c>
      <c r="AP331" s="114">
        <v>0.91980165609944697</v>
      </c>
      <c r="AQ331" s="114">
        <v>0.91980165609944697</v>
      </c>
      <c r="AR331" s="114">
        <v>0.91980165609944697</v>
      </c>
      <c r="AS331" s="114">
        <v>0.91980165609944697</v>
      </c>
      <c r="AT331" s="114">
        <v>0.91980165609944697</v>
      </c>
      <c r="AU331" s="114">
        <v>0.91980165609944697</v>
      </c>
      <c r="AV331" s="114">
        <v>0.91980165609944697</v>
      </c>
      <c r="AW331" s="114">
        <v>0.91980165609944697</v>
      </c>
      <c r="AX331" s="114">
        <v>0.91980165609944697</v>
      </c>
      <c r="AY331" s="114">
        <v>0.91980165609944697</v>
      </c>
      <c r="AZ331" s="114">
        <v>0.91980165609944697</v>
      </c>
      <c r="BA331" s="114">
        <v>0.91980165609944697</v>
      </c>
    </row>
    <row r="332" spans="1:53" x14ac:dyDescent="0.2">
      <c r="A332" s="5" t="s">
        <v>490</v>
      </c>
      <c r="B332" s="4">
        <v>18357295315.242599</v>
      </c>
      <c r="C332" s="4">
        <v>18439123806.589401</v>
      </c>
      <c r="D332" s="4">
        <v>18530411788.130901</v>
      </c>
      <c r="E332" s="4">
        <v>18616865398.195499</v>
      </c>
      <c r="F332" s="4">
        <v>18703710044.1898</v>
      </c>
      <c r="G332" s="4">
        <v>18788704736.655201</v>
      </c>
      <c r="H332" s="4">
        <v>18860653086.445</v>
      </c>
      <c r="I332" s="4">
        <v>18936472465.432999</v>
      </c>
      <c r="J332" s="4">
        <v>19009826415.405899</v>
      </c>
      <c r="K332" s="4">
        <v>19079128738.665798</v>
      </c>
      <c r="L332" s="4">
        <v>19169167432.283901</v>
      </c>
      <c r="M332" s="4">
        <v>19276516462.884102</v>
      </c>
      <c r="N332" s="4">
        <v>19276516462.884102</v>
      </c>
      <c r="O332" s="4">
        <v>19452787648.246399</v>
      </c>
      <c r="P332" s="4">
        <v>19542145521.987801</v>
      </c>
      <c r="Q332" s="4">
        <v>19639551414.930698</v>
      </c>
      <c r="R332" s="4">
        <v>19737587370.412399</v>
      </c>
      <c r="S332" s="4">
        <v>19840665994.044701</v>
      </c>
      <c r="T332" s="4">
        <v>19946224524.933498</v>
      </c>
      <c r="U332" s="4">
        <v>20040799540.993198</v>
      </c>
      <c r="V332" s="4">
        <v>20139657983.687599</v>
      </c>
      <c r="W332" s="4">
        <v>20232653711.941601</v>
      </c>
      <c r="X332" s="4">
        <v>20321447193.579601</v>
      </c>
      <c r="Y332" s="4">
        <v>20424640291.504299</v>
      </c>
      <c r="Z332" s="4">
        <v>20534270878.5895</v>
      </c>
      <c r="AA332" s="4">
        <v>20534270878.5895</v>
      </c>
      <c r="AB332" s="4">
        <v>20616199104.220501</v>
      </c>
      <c r="AC332" s="4">
        <v>20693098256.900799</v>
      </c>
      <c r="AD332" s="4">
        <v>20777729032.753399</v>
      </c>
      <c r="AE332" s="4">
        <v>20855667619.9799</v>
      </c>
      <c r="AF332" s="4">
        <v>20934895443.0546</v>
      </c>
      <c r="AG332" s="4">
        <v>21012596331.2388</v>
      </c>
      <c r="AH332" s="4">
        <v>21081490345.815201</v>
      </c>
      <c r="AI332" s="4">
        <v>21147260536.319302</v>
      </c>
      <c r="AJ332" s="4">
        <v>21209020201.207298</v>
      </c>
      <c r="AK332" s="4">
        <v>21268852203.076302</v>
      </c>
      <c r="AL332" s="4">
        <v>21353651306.698601</v>
      </c>
      <c r="AM332" s="4">
        <v>21428995341.897202</v>
      </c>
      <c r="AN332" s="4">
        <v>21428995341.897202</v>
      </c>
      <c r="AO332" s="4">
        <v>21475907044.171902</v>
      </c>
      <c r="AP332" s="4">
        <v>21526878099.426498</v>
      </c>
      <c r="AQ332" s="4">
        <v>21596473694.281601</v>
      </c>
      <c r="AR332" s="4">
        <v>21663670189.577801</v>
      </c>
      <c r="AS332" s="4">
        <v>21734108533.9804</v>
      </c>
      <c r="AT332" s="4">
        <v>21804108599.4548</v>
      </c>
      <c r="AU332" s="4">
        <v>21866872220.278</v>
      </c>
      <c r="AV332" s="4">
        <v>21927920179.769299</v>
      </c>
      <c r="AW332" s="4">
        <v>21984845794.551201</v>
      </c>
      <c r="AX332" s="4">
        <v>22041378202.1064</v>
      </c>
      <c r="AY332" s="4">
        <v>22124849297.115101</v>
      </c>
      <c r="AZ332" s="4">
        <v>22198156847.7304</v>
      </c>
      <c r="BA332" s="4">
        <v>22198156847.7304</v>
      </c>
    </row>
    <row r="333" spans="1:53" x14ac:dyDescent="0.2">
      <c r="A333" s="5" t="s">
        <v>491</v>
      </c>
      <c r="B333" s="4">
        <v>19898385390.5145</v>
      </c>
      <c r="C333" s="4">
        <v>19989868312.403999</v>
      </c>
      <c r="D333" s="4">
        <v>20090742334.157001</v>
      </c>
      <c r="E333" s="4">
        <v>20188026833.5653</v>
      </c>
      <c r="F333" s="4">
        <v>20285783522.548199</v>
      </c>
      <c r="G333" s="4">
        <v>20378746244.103001</v>
      </c>
      <c r="H333" s="4">
        <v>20459098746.038101</v>
      </c>
      <c r="I333" s="4">
        <v>20544043661.081402</v>
      </c>
      <c r="J333" s="4">
        <v>20625938248.2985</v>
      </c>
      <c r="K333" s="4">
        <v>20706712336.310398</v>
      </c>
      <c r="L333" s="4">
        <v>20808747702.7052</v>
      </c>
      <c r="M333" s="4">
        <v>20926617956.5042</v>
      </c>
      <c r="N333" s="4">
        <v>20926617956.5042</v>
      </c>
      <c r="O333" s="4">
        <v>21044770145.329201</v>
      </c>
      <c r="P333" s="4">
        <v>21151124503.181301</v>
      </c>
      <c r="Q333" s="4">
        <v>21260767470.7911</v>
      </c>
      <c r="R333" s="4">
        <v>21371336759.742401</v>
      </c>
      <c r="S333" s="4">
        <v>21487244539.716099</v>
      </c>
      <c r="T333" s="4">
        <v>21605286200.693802</v>
      </c>
      <c r="U333" s="4">
        <v>21712686346.082001</v>
      </c>
      <c r="V333" s="4">
        <v>21824744673.779999</v>
      </c>
      <c r="W333" s="4">
        <v>21929698571.067902</v>
      </c>
      <c r="X333" s="4">
        <v>22031193849.721199</v>
      </c>
      <c r="Y333" s="4">
        <v>22144946236.430901</v>
      </c>
      <c r="Z333" s="4">
        <v>22267882163.525902</v>
      </c>
      <c r="AA333" s="4">
        <v>22267882163.525902</v>
      </c>
      <c r="AB333" s="4">
        <v>22371658349.411701</v>
      </c>
      <c r="AC333" s="4">
        <v>22458313675.843899</v>
      </c>
      <c r="AD333" s="4">
        <v>22552137627.247101</v>
      </c>
      <c r="AE333" s="4">
        <v>22639311613.080502</v>
      </c>
      <c r="AF333" s="4">
        <v>22727658419.406101</v>
      </c>
      <c r="AG333" s="4">
        <v>22813997344.054001</v>
      </c>
      <c r="AH333" s="4">
        <v>22891578183.041901</v>
      </c>
      <c r="AI333" s="4">
        <v>22966511140.596901</v>
      </c>
      <c r="AJ333" s="4">
        <v>23036556378.578899</v>
      </c>
      <c r="AK333" s="4">
        <v>23105182722.8181</v>
      </c>
      <c r="AL333" s="4">
        <v>23199305378.0168</v>
      </c>
      <c r="AM333" s="4">
        <v>23283225653.640202</v>
      </c>
      <c r="AN333" s="4">
        <v>23283225653.640202</v>
      </c>
      <c r="AO333" s="4">
        <v>23351047316.763599</v>
      </c>
      <c r="AP333" s="4">
        <v>23407069864.452499</v>
      </c>
      <c r="AQ333" s="4">
        <v>23481593539.2271</v>
      </c>
      <c r="AR333" s="4">
        <v>23553914471.024101</v>
      </c>
      <c r="AS333" s="4">
        <v>23629611253.762798</v>
      </c>
      <c r="AT333" s="4">
        <v>23704583307.536098</v>
      </c>
      <c r="AU333" s="4">
        <v>23772366204.8731</v>
      </c>
      <c r="AV333" s="4">
        <v>23838942966.82</v>
      </c>
      <c r="AW333" s="4">
        <v>23900167482.852299</v>
      </c>
      <c r="AX333" s="4">
        <v>23961408943.809799</v>
      </c>
      <c r="AY333" s="4">
        <v>24050578955.5289</v>
      </c>
      <c r="AZ333" s="4">
        <v>24130455600.190601</v>
      </c>
      <c r="BA333" s="4">
        <v>24130455600.190601</v>
      </c>
    </row>
    <row r="334" spans="1:53" s="114" customFormat="1" x14ac:dyDescent="0.2">
      <c r="A334" s="113" t="s">
        <v>492</v>
      </c>
      <c r="B334" s="114">
        <v>0.92255200384215197</v>
      </c>
      <c r="C334" s="114">
        <v>0.92242347565380101</v>
      </c>
      <c r="D334" s="114">
        <v>0.92233584403830804</v>
      </c>
      <c r="E334" s="114">
        <v>0.92217360080196098</v>
      </c>
      <c r="F334" s="114">
        <v>0.92201072851832799</v>
      </c>
      <c r="G334" s="114">
        <v>0.92197549896339104</v>
      </c>
      <c r="H334" s="114">
        <v>0.92187115965200495</v>
      </c>
      <c r="I334" s="114">
        <v>0.92175001074916196</v>
      </c>
      <c r="J334" s="114">
        <v>0.92164662700733302</v>
      </c>
      <c r="K334" s="114">
        <v>0.92139826104646505</v>
      </c>
      <c r="L334" s="114">
        <v>0.92120716278336601</v>
      </c>
      <c r="M334" s="114">
        <v>0.92114820000776998</v>
      </c>
      <c r="N334" s="114">
        <v>0.92114820000776998</v>
      </c>
      <c r="O334" s="114">
        <v>0.92435258327417602</v>
      </c>
      <c r="P334" s="114">
        <v>0.923929388201013</v>
      </c>
      <c r="Q334" s="114">
        <v>0.92374611791001104</v>
      </c>
      <c r="R334" s="114">
        <v>0.92355417877240498</v>
      </c>
      <c r="S334" s="114">
        <v>0.92336948822693599</v>
      </c>
      <c r="T334" s="114">
        <v>0.92321038192463101</v>
      </c>
      <c r="U334" s="114">
        <v>0.92299954144593699</v>
      </c>
      <c r="V334" s="114">
        <v>0.92279008459068301</v>
      </c>
      <c r="W334" s="114">
        <v>0.92261430983072101</v>
      </c>
      <c r="X334" s="114">
        <v>0.92239428022810999</v>
      </c>
      <c r="Y334" s="114">
        <v>0.92231609295593597</v>
      </c>
      <c r="Z334" s="114">
        <v>0.92214745559521505</v>
      </c>
      <c r="AA334" s="114">
        <v>0.92214745559521505</v>
      </c>
      <c r="AB334" s="114">
        <v>0.92153200188499096</v>
      </c>
      <c r="AC334" s="114">
        <v>0.92140035781752705</v>
      </c>
      <c r="AD334" s="114">
        <v>0.92131971594790396</v>
      </c>
      <c r="AE334" s="114">
        <v>0.92121474258651503</v>
      </c>
      <c r="AF334" s="114">
        <v>0.92111976767387704</v>
      </c>
      <c r="AG334" s="114">
        <v>0.92103965887044803</v>
      </c>
      <c r="AH334" s="114">
        <v>0.92092778301464695</v>
      </c>
      <c r="AI334" s="114">
        <v>0.92078681027603704</v>
      </c>
      <c r="AJ334" s="114">
        <v>0.92066799623441198</v>
      </c>
      <c r="AK334" s="114">
        <v>0.92052300378787899</v>
      </c>
      <c r="AL334" s="114">
        <v>0.92044356323413101</v>
      </c>
      <c r="AM334" s="114">
        <v>0.92036196619289801</v>
      </c>
      <c r="AN334" s="114">
        <v>0.92036196619289801</v>
      </c>
      <c r="AO334" s="114">
        <v>0.91969780853274696</v>
      </c>
      <c r="AP334" s="114">
        <v>0.91967419348453405</v>
      </c>
      <c r="AQ334" s="114">
        <v>0.91971925407036903</v>
      </c>
      <c r="AR334" s="114">
        <v>0.91974818946669501</v>
      </c>
      <c r="AS334" s="114">
        <v>0.91978273787806897</v>
      </c>
      <c r="AT334" s="114">
        <v>0.91982669834668296</v>
      </c>
      <c r="AU334" s="114">
        <v>0.91984415988827595</v>
      </c>
      <c r="AV334" s="114">
        <v>0.91983609383559894</v>
      </c>
      <c r="AW334" s="114">
        <v>0.91986157880795805</v>
      </c>
      <c r="AX334" s="114">
        <v>0.91986987300262801</v>
      </c>
      <c r="AY334" s="114">
        <v>0.919930008255743</v>
      </c>
      <c r="AZ334" s="114">
        <v>0.91992282348598098</v>
      </c>
      <c r="BA334" s="114">
        <v>0.91992282348598098</v>
      </c>
    </row>
    <row r="335" spans="1:53" s="114" customFormat="1" x14ac:dyDescent="0.2">
      <c r="A335" s="113" t="s">
        <v>493</v>
      </c>
      <c r="B335" s="114">
        <v>0.92114820000776998</v>
      </c>
      <c r="C335" s="114">
        <v>0.92114820000776998</v>
      </c>
      <c r="D335" s="114">
        <v>0.92114820000776998</v>
      </c>
      <c r="E335" s="114">
        <v>0.92114820000776998</v>
      </c>
      <c r="F335" s="114">
        <v>0.92114820000776998</v>
      </c>
      <c r="G335" s="114">
        <v>0.92114820000776998</v>
      </c>
      <c r="H335" s="114">
        <v>0.92114820000776998</v>
      </c>
      <c r="I335" s="114">
        <v>0.92114820000776998</v>
      </c>
      <c r="J335" s="114">
        <v>0.92114820000776998</v>
      </c>
      <c r="K335" s="114">
        <v>0.92114820000776998</v>
      </c>
      <c r="L335" s="114">
        <v>0.92114820000776998</v>
      </c>
      <c r="M335" s="114">
        <v>0.92114820000776998</v>
      </c>
      <c r="N335" s="114">
        <v>0.92114820000776998</v>
      </c>
      <c r="O335" s="114">
        <v>0.92214745559521505</v>
      </c>
      <c r="P335" s="114">
        <v>0.92214745559521505</v>
      </c>
      <c r="Q335" s="114">
        <v>0.92214745559521505</v>
      </c>
      <c r="R335" s="114">
        <v>0.92214745559521505</v>
      </c>
      <c r="S335" s="114">
        <v>0.92214745559521505</v>
      </c>
      <c r="T335" s="114">
        <v>0.92214745559521505</v>
      </c>
      <c r="U335" s="114">
        <v>0.92214745559521505</v>
      </c>
      <c r="V335" s="114">
        <v>0.92214745559521505</v>
      </c>
      <c r="W335" s="114">
        <v>0.92214745559521505</v>
      </c>
      <c r="X335" s="114">
        <v>0.92214745559521505</v>
      </c>
      <c r="Y335" s="114">
        <v>0.92214745559521505</v>
      </c>
      <c r="Z335" s="114">
        <v>0.92214745559521505</v>
      </c>
      <c r="AA335" s="114">
        <v>0.92214745559521505</v>
      </c>
      <c r="AB335" s="114">
        <v>0.92036196619289801</v>
      </c>
      <c r="AC335" s="114">
        <v>0.92036196619289801</v>
      </c>
      <c r="AD335" s="114">
        <v>0.92036196619289801</v>
      </c>
      <c r="AE335" s="114">
        <v>0.92036196619289801</v>
      </c>
      <c r="AF335" s="114">
        <v>0.92036196619289801</v>
      </c>
      <c r="AG335" s="114">
        <v>0.92036196619289801</v>
      </c>
      <c r="AH335" s="114">
        <v>0.92036196619289801</v>
      </c>
      <c r="AI335" s="114">
        <v>0.92036196619289801</v>
      </c>
      <c r="AJ335" s="114">
        <v>0.92036196619289801</v>
      </c>
      <c r="AK335" s="114">
        <v>0.92036196619289801</v>
      </c>
      <c r="AL335" s="114">
        <v>0.92036196619289801</v>
      </c>
      <c r="AM335" s="114">
        <v>0.92036196619289801</v>
      </c>
      <c r="AN335" s="114">
        <v>0.92036196619289801</v>
      </c>
      <c r="AO335" s="114">
        <v>0.91992282348598098</v>
      </c>
      <c r="AP335" s="114">
        <v>0.91992282348598098</v>
      </c>
      <c r="AQ335" s="114">
        <v>0.91992282348598098</v>
      </c>
      <c r="AR335" s="114">
        <v>0.91992282348598098</v>
      </c>
      <c r="AS335" s="114">
        <v>0.91992282348598098</v>
      </c>
      <c r="AT335" s="114">
        <v>0.91992282348598098</v>
      </c>
      <c r="AU335" s="114">
        <v>0.91992282348598098</v>
      </c>
      <c r="AV335" s="114">
        <v>0.91992282348598098</v>
      </c>
      <c r="AW335" s="114">
        <v>0.91992282348598098</v>
      </c>
      <c r="AX335" s="114">
        <v>0.91992282348598098</v>
      </c>
      <c r="AY335" s="114">
        <v>0.91992282348598098</v>
      </c>
      <c r="AZ335" s="114">
        <v>0.91992282348598098</v>
      </c>
      <c r="BA335" s="114">
        <v>0.91992282348598098</v>
      </c>
    </row>
    <row r="336" spans="1:53" x14ac:dyDescent="0.2">
      <c r="A336" s="5" t="s">
        <v>494</v>
      </c>
    </row>
    <row r="337" spans="1:1" x14ac:dyDescent="0.2">
      <c r="A337" s="5" t="s">
        <v>495</v>
      </c>
    </row>
    <row r="338" spans="1:1" x14ac:dyDescent="0.2">
      <c r="A338" s="5" t="s">
        <v>496</v>
      </c>
    </row>
    <row r="339" spans="1:1" x14ac:dyDescent="0.2">
      <c r="A339" s="5" t="s">
        <v>497</v>
      </c>
    </row>
    <row r="340" spans="1:1" x14ac:dyDescent="0.2">
      <c r="A340" s="5" t="s">
        <v>498</v>
      </c>
    </row>
  </sheetData>
  <pageMargins left="0.7" right="0.7" top="0.75" bottom="0.75" header="0.3" footer="0.3"/>
  <pageSetup paperSize="119" scale="21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71A4-FA75-481B-9C26-C039288B713B}">
  <sheetPr>
    <tabColor theme="4" tint="0.59999389629810485"/>
    <pageSetUpPr fitToPage="1"/>
  </sheetPr>
  <dimension ref="A1"/>
  <sheetViews>
    <sheetView tabSelected="1" workbookViewId="0">
      <selection activeCell="D23" sqref="D23"/>
    </sheetView>
  </sheetViews>
  <sheetFormatPr defaultColWidth="8.6640625" defaultRowHeight="13.2" x14ac:dyDescent="0.25"/>
  <cols>
    <col min="1" max="16384" width="8.6640625" style="24"/>
  </cols>
  <sheetData/>
  <pageMargins left="0.7" right="0.7" top="0.75" bottom="0.75" header="0.3" footer="0.3"/>
  <pageSetup paperSize="119" orientation="landscape" r:id="rId1"/>
  <headerFooter>
    <oddHeader>&amp;RDEF’s Response to OPC POD 1 (1-26)
Q7
Page &amp;P of &amp;N</oddHeader>
    <oddFooter>&amp;R20240025-OPCPOD1-00004210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CBB1-16E7-4429-97DB-F1984FD45C6E}">
  <sheetPr>
    <pageSetUpPr fitToPage="1"/>
  </sheetPr>
  <dimension ref="A1:N307"/>
  <sheetViews>
    <sheetView tabSelected="1" workbookViewId="0">
      <pane xSplit="1" ySplit="2" topLeftCell="M3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09375" defaultRowHeight="10.199999999999999" x14ac:dyDescent="0.2"/>
  <cols>
    <col min="1" max="1" width="34.5546875" style="5" customWidth="1"/>
    <col min="2" max="13" width="10.6640625" style="4" customWidth="1"/>
    <col min="14" max="14" width="11.6640625" style="4" bestFit="1" customWidth="1"/>
    <col min="15" max="16384" width="9.109375" style="4"/>
  </cols>
  <sheetData>
    <row r="1" spans="1:14" s="2" customFormat="1" x14ac:dyDescent="0.2">
      <c r="A1" s="1"/>
    </row>
    <row r="2" spans="1:14" s="2" customFormat="1" x14ac:dyDescent="0.2">
      <c r="A2" s="1" t="s">
        <v>527</v>
      </c>
      <c r="B2" s="2" t="s">
        <v>528</v>
      </c>
      <c r="C2" s="2" t="s">
        <v>529</v>
      </c>
      <c r="D2" s="2" t="s">
        <v>530</v>
      </c>
      <c r="E2" s="2" t="s">
        <v>531</v>
      </c>
      <c r="F2" s="2" t="s">
        <v>532</v>
      </c>
      <c r="G2" s="2" t="s">
        <v>533</v>
      </c>
      <c r="H2" s="2" t="s">
        <v>534</v>
      </c>
      <c r="I2" s="2" t="s">
        <v>535</v>
      </c>
      <c r="J2" s="2" t="s">
        <v>536</v>
      </c>
      <c r="K2" s="2" t="s">
        <v>537</v>
      </c>
      <c r="L2" s="2" t="s">
        <v>538</v>
      </c>
      <c r="M2" s="2" t="s">
        <v>539</v>
      </c>
      <c r="N2" s="2" t="s">
        <v>540</v>
      </c>
    </row>
    <row r="3" spans="1:14" s="2" customFormat="1" x14ac:dyDescent="0.2">
      <c r="A3" s="1"/>
    </row>
    <row r="4" spans="1:14" x14ac:dyDescent="0.2">
      <c r="A4" s="3" t="s">
        <v>191</v>
      </c>
    </row>
    <row r="5" spans="1:14" x14ac:dyDescent="0.2">
      <c r="A5" s="5" t="s">
        <v>192</v>
      </c>
    </row>
    <row r="6" spans="1:14" x14ac:dyDescent="0.2">
      <c r="A6" s="5" t="s">
        <v>193</v>
      </c>
      <c r="B6" s="4">
        <v>1493412000</v>
      </c>
      <c r="C6" s="4">
        <v>1493412000</v>
      </c>
      <c r="D6" s="4">
        <v>1493412000</v>
      </c>
      <c r="E6" s="4">
        <v>1493412000</v>
      </c>
      <c r="F6" s="4">
        <v>1493412000</v>
      </c>
      <c r="G6" s="4">
        <v>1493412000</v>
      </c>
      <c r="H6" s="4">
        <v>1493412000</v>
      </c>
      <c r="I6" s="4">
        <v>1493412000</v>
      </c>
      <c r="J6" s="4">
        <v>1493412000</v>
      </c>
      <c r="K6" s="4">
        <v>1493412000</v>
      </c>
      <c r="L6" s="4">
        <v>1493412000</v>
      </c>
      <c r="M6" s="4">
        <v>1493412000</v>
      </c>
      <c r="N6" s="4">
        <v>17920944000</v>
      </c>
    </row>
    <row r="7" spans="1:14" x14ac:dyDescent="0.2">
      <c r="A7" s="5" t="s">
        <v>194</v>
      </c>
      <c r="B7" s="4">
        <v>1493412000</v>
      </c>
      <c r="C7" s="4">
        <v>1493412000</v>
      </c>
      <c r="D7" s="4">
        <v>1493412000</v>
      </c>
      <c r="E7" s="4">
        <v>1493412000</v>
      </c>
      <c r="F7" s="4">
        <v>1493412000</v>
      </c>
      <c r="G7" s="4">
        <v>1493412000</v>
      </c>
      <c r="H7" s="4">
        <v>1493412000</v>
      </c>
      <c r="I7" s="4">
        <v>1493412000</v>
      </c>
      <c r="J7" s="4">
        <v>1493412000</v>
      </c>
      <c r="K7" s="4">
        <v>1493412000</v>
      </c>
      <c r="L7" s="4">
        <v>1493412000</v>
      </c>
      <c r="M7" s="4">
        <v>1493412000</v>
      </c>
      <c r="N7" s="4">
        <v>17920944000</v>
      </c>
    </row>
    <row r="8" spans="1:14" x14ac:dyDescent="0.2">
      <c r="A8" s="5" t="s">
        <v>195</v>
      </c>
    </row>
    <row r="9" spans="1:14" x14ac:dyDescent="0.2">
      <c r="A9" s="5" t="s">
        <v>196</v>
      </c>
      <c r="B9" s="4">
        <v>1000</v>
      </c>
      <c r="C9" s="4">
        <v>1000</v>
      </c>
      <c r="D9" s="4">
        <v>1000</v>
      </c>
      <c r="E9" s="4">
        <v>1000</v>
      </c>
      <c r="F9" s="4">
        <v>1000</v>
      </c>
      <c r="G9" s="4">
        <v>1000</v>
      </c>
      <c r="H9" s="4">
        <v>1000</v>
      </c>
      <c r="I9" s="4">
        <v>1000</v>
      </c>
      <c r="J9" s="4">
        <v>1000</v>
      </c>
      <c r="K9" s="4">
        <v>1000</v>
      </c>
      <c r="L9" s="4">
        <v>1000</v>
      </c>
      <c r="M9" s="4">
        <v>1000</v>
      </c>
      <c r="N9" s="4">
        <v>12000</v>
      </c>
    </row>
    <row r="10" spans="1:14" x14ac:dyDescent="0.2">
      <c r="A10" s="5" t="s">
        <v>197</v>
      </c>
    </row>
    <row r="11" spans="1:14" x14ac:dyDescent="0.2">
      <c r="A11" s="5" t="s">
        <v>198</v>
      </c>
    </row>
    <row r="12" spans="1:14" x14ac:dyDescent="0.2">
      <c r="A12" s="5" t="s">
        <v>199</v>
      </c>
    </row>
    <row r="13" spans="1:14" x14ac:dyDescent="0.2">
      <c r="A13" s="5" t="s">
        <v>200</v>
      </c>
    </row>
    <row r="14" spans="1:14" x14ac:dyDescent="0.2">
      <c r="A14" s="5" t="s">
        <v>201</v>
      </c>
    </row>
    <row r="15" spans="1:14" x14ac:dyDescent="0.2">
      <c r="A15" s="5" t="s">
        <v>202</v>
      </c>
    </row>
    <row r="16" spans="1:14" x14ac:dyDescent="0.2">
      <c r="A16" s="5" t="s">
        <v>203</v>
      </c>
    </row>
    <row r="17" spans="1:14" x14ac:dyDescent="0.2">
      <c r="A17" s="5" t="s">
        <v>204</v>
      </c>
    </row>
    <row r="18" spans="1:14" x14ac:dyDescent="0.2">
      <c r="A18" s="5" t="s">
        <v>205</v>
      </c>
      <c r="B18" s="4">
        <v>23906493442.932999</v>
      </c>
      <c r="C18" s="4">
        <v>24043255649.996101</v>
      </c>
      <c r="D18" s="4">
        <v>24188169219.033798</v>
      </c>
      <c r="E18" s="4">
        <v>24367040196.630699</v>
      </c>
      <c r="F18" s="4">
        <v>24542721778.4007</v>
      </c>
      <c r="G18" s="4">
        <v>24717885839.943001</v>
      </c>
      <c r="H18" s="4">
        <v>24876252123.739899</v>
      </c>
      <c r="I18" s="4">
        <v>25034886825.612301</v>
      </c>
      <c r="J18" s="4">
        <v>25188785999.284599</v>
      </c>
      <c r="K18" s="4">
        <v>25345252823.357601</v>
      </c>
      <c r="L18" s="4">
        <v>25503853293.226898</v>
      </c>
      <c r="M18" s="4">
        <v>25677179689.196098</v>
      </c>
      <c r="N18" s="4">
        <v>25677179689.196098</v>
      </c>
    </row>
    <row r="19" spans="1:14" x14ac:dyDescent="0.2">
      <c r="A19" s="5" t="s">
        <v>206</v>
      </c>
      <c r="B19" s="4">
        <v>6462835532.8692303</v>
      </c>
      <c r="C19" s="4">
        <v>6508257172.9184599</v>
      </c>
      <c r="D19" s="4">
        <v>6553861075.8515396</v>
      </c>
      <c r="E19" s="4">
        <v>6601591053.2015305</v>
      </c>
      <c r="F19" s="4">
        <v>6650448208.1392298</v>
      </c>
      <c r="G19" s="4">
        <v>6698558493.7499905</v>
      </c>
      <c r="H19" s="4">
        <v>6753737849.2092304</v>
      </c>
      <c r="I19" s="4">
        <v>6808347044.44384</v>
      </c>
      <c r="J19" s="4">
        <v>6857960087.2069197</v>
      </c>
      <c r="K19" s="4">
        <v>6910567074.7576799</v>
      </c>
      <c r="L19" s="4">
        <v>6958283721.9576797</v>
      </c>
      <c r="M19" s="4">
        <v>7009212986.9346104</v>
      </c>
      <c r="N19" s="4">
        <v>7009212986.9346104</v>
      </c>
    </row>
    <row r="20" spans="1:14" x14ac:dyDescent="0.2">
      <c r="A20" s="5" t="s">
        <v>207</v>
      </c>
      <c r="B20" s="6">
        <v>17443657910.063801</v>
      </c>
      <c r="C20" s="6">
        <v>17534998477.077599</v>
      </c>
      <c r="D20" s="6">
        <v>17634308143.182301</v>
      </c>
      <c r="E20" s="6">
        <v>17765449143.429199</v>
      </c>
      <c r="F20" s="6">
        <v>17892273570.261501</v>
      </c>
      <c r="G20" s="6">
        <v>18019327346.193001</v>
      </c>
      <c r="H20" s="6">
        <v>18122514274.530701</v>
      </c>
      <c r="I20" s="6">
        <v>18226539781.1684</v>
      </c>
      <c r="J20" s="6">
        <v>18330825912.077599</v>
      </c>
      <c r="K20" s="6">
        <v>18434685748.599998</v>
      </c>
      <c r="L20" s="6">
        <v>18545569571.269199</v>
      </c>
      <c r="M20" s="6">
        <v>18667966702.261501</v>
      </c>
      <c r="N20" s="6">
        <v>18667966702.261501</v>
      </c>
    </row>
    <row r="21" spans="1:14" x14ac:dyDescent="0.2">
      <c r="A21" s="5" t="s">
        <v>208</v>
      </c>
      <c r="B21" s="4">
        <v>130369980.868461</v>
      </c>
      <c r="C21" s="4">
        <v>129798789.00769199</v>
      </c>
      <c r="D21" s="4">
        <v>129786795.726153</v>
      </c>
      <c r="E21" s="4">
        <v>129774802.44461501</v>
      </c>
      <c r="F21" s="4">
        <v>129762809.163076</v>
      </c>
      <c r="G21" s="4">
        <v>129751968.446153</v>
      </c>
      <c r="H21" s="4">
        <v>129741138.906923</v>
      </c>
      <c r="I21" s="4">
        <v>129730444.490769</v>
      </c>
      <c r="J21" s="4">
        <v>129719614.951538</v>
      </c>
      <c r="K21" s="4">
        <v>129721602.51000001</v>
      </c>
      <c r="L21" s="4">
        <v>129724038.294615</v>
      </c>
      <c r="M21" s="4">
        <v>124530512.300769</v>
      </c>
      <c r="N21" s="4">
        <v>124530512.300769</v>
      </c>
    </row>
    <row r="22" spans="1:14" x14ac:dyDescent="0.2">
      <c r="A22" s="5" t="s">
        <v>209</v>
      </c>
      <c r="B22" s="4">
        <v>1492207470.64307</v>
      </c>
      <c r="C22" s="4">
        <v>1532474270.86538</v>
      </c>
      <c r="D22" s="4">
        <v>1569233827.3223</v>
      </c>
      <c r="E22" s="4">
        <v>1577378749.14153</v>
      </c>
      <c r="F22" s="4">
        <v>1593597622.6484599</v>
      </c>
      <c r="G22" s="4">
        <v>1611464980.4384601</v>
      </c>
      <c r="H22" s="4">
        <v>1649770949.9646101</v>
      </c>
      <c r="I22" s="4">
        <v>1690555226.0999999</v>
      </c>
      <c r="J22" s="4">
        <v>1737762384.92153</v>
      </c>
      <c r="K22" s="4">
        <v>1788189593.7630701</v>
      </c>
      <c r="L22" s="4">
        <v>1836206233.3053801</v>
      </c>
      <c r="M22" s="4">
        <v>1882927055.11538</v>
      </c>
      <c r="N22" s="4">
        <v>1882927055.11538</v>
      </c>
    </row>
    <row r="23" spans="1:14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">
      <c r="A24" s="5" t="s">
        <v>211</v>
      </c>
      <c r="B24" s="6">
        <v>19066235361.575298</v>
      </c>
      <c r="C24" s="6">
        <v>19197271536.950699</v>
      </c>
      <c r="D24" s="6">
        <v>19333328766.230701</v>
      </c>
      <c r="E24" s="6">
        <v>19472602695.015301</v>
      </c>
      <c r="F24" s="6">
        <v>19615634002.073002</v>
      </c>
      <c r="G24" s="6">
        <v>19760544295.077599</v>
      </c>
      <c r="H24" s="6">
        <v>19902026363.402199</v>
      </c>
      <c r="I24" s="6">
        <v>20046825451.759201</v>
      </c>
      <c r="J24" s="6">
        <v>20198307911.950699</v>
      </c>
      <c r="K24" s="6">
        <v>20352596944.873001</v>
      </c>
      <c r="L24" s="6">
        <v>20511499842.869202</v>
      </c>
      <c r="M24" s="6">
        <v>20675424269.677601</v>
      </c>
      <c r="N24" s="6">
        <v>20675424269.677601</v>
      </c>
    </row>
    <row r="25" spans="1:14" x14ac:dyDescent="0.2">
      <c r="A25" s="5" t="s">
        <v>212</v>
      </c>
      <c r="B25" s="4">
        <v>1717872877.45769</v>
      </c>
      <c r="C25" s="4">
        <v>1794524573.75231</v>
      </c>
      <c r="D25" s="4">
        <v>1876044367.9346099</v>
      </c>
      <c r="E25" s="4">
        <v>1950816058.9784501</v>
      </c>
      <c r="F25" s="4">
        <v>2014859923.99384</v>
      </c>
      <c r="G25" s="4">
        <v>2079455920.5738399</v>
      </c>
      <c r="H25" s="4">
        <v>2143890018.6969199</v>
      </c>
      <c r="I25" s="4">
        <v>2177037082.6430702</v>
      </c>
      <c r="J25" s="4">
        <v>2181399408.13307</v>
      </c>
      <c r="K25" s="4">
        <v>2136779131.1823001</v>
      </c>
      <c r="L25" s="4">
        <v>2076387052.29691</v>
      </c>
      <c r="M25" s="4">
        <v>2028331733.6246099</v>
      </c>
      <c r="N25" s="4">
        <v>2028331733.6246099</v>
      </c>
    </row>
    <row r="26" spans="1:14" x14ac:dyDescent="0.2">
      <c r="A26" s="5" t="s">
        <v>213</v>
      </c>
      <c r="B26" s="9">
        <v>20784108239.033001</v>
      </c>
      <c r="C26" s="9">
        <v>20991796110.702999</v>
      </c>
      <c r="D26" s="9">
        <v>21209373134.165298</v>
      </c>
      <c r="E26" s="9">
        <v>21423418753.993801</v>
      </c>
      <c r="F26" s="9">
        <v>21630493926.066898</v>
      </c>
      <c r="G26" s="9">
        <v>21840000215.651501</v>
      </c>
      <c r="H26" s="9">
        <v>22045916382.099201</v>
      </c>
      <c r="I26" s="9">
        <v>22223862534.402302</v>
      </c>
      <c r="J26" s="9">
        <v>22379707320.083801</v>
      </c>
      <c r="K26" s="9">
        <v>22489376076.055302</v>
      </c>
      <c r="L26" s="9">
        <v>22587886895.1661</v>
      </c>
      <c r="M26" s="9">
        <v>22703756003.302299</v>
      </c>
      <c r="N26" s="9">
        <v>22703756003.302299</v>
      </c>
    </row>
    <row r="27" spans="1:14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">
      <c r="A30" s="3" t="s">
        <v>217</v>
      </c>
      <c r="B30" s="4">
        <v>20784339034.673801</v>
      </c>
      <c r="C30" s="4">
        <v>20991988440.012299</v>
      </c>
      <c r="D30" s="4">
        <v>21209530494.0546</v>
      </c>
      <c r="E30" s="4">
        <v>21423544641.463001</v>
      </c>
      <c r="F30" s="4">
        <v>21630591838.048401</v>
      </c>
      <c r="G30" s="4">
        <v>21840073649.0853</v>
      </c>
      <c r="H30" s="4">
        <v>22045968833.8923</v>
      </c>
      <c r="I30" s="4">
        <v>22223897501.4715</v>
      </c>
      <c r="J30" s="4">
        <v>22379728299.368401</v>
      </c>
      <c r="K30" s="4">
        <v>22489386565.5592</v>
      </c>
      <c r="L30" s="4">
        <v>22587890391.834599</v>
      </c>
      <c r="M30" s="4">
        <v>22703756004.086102</v>
      </c>
      <c r="N30" s="4">
        <v>22703756004.086102</v>
      </c>
    </row>
    <row r="31" spans="1:14" x14ac:dyDescent="0.2">
      <c r="A31" s="3" t="s">
        <v>218</v>
      </c>
      <c r="B31" s="4">
        <v>-230795.64076662</v>
      </c>
      <c r="C31" s="4">
        <v>-192329.30922135699</v>
      </c>
      <c r="D31" s="4">
        <v>-157359.889227896</v>
      </c>
      <c r="E31" s="4">
        <v>-125887.46924325801</v>
      </c>
      <c r="F31" s="4">
        <v>-97911.981537938103</v>
      </c>
      <c r="G31" s="4">
        <v>-73433.433849364505</v>
      </c>
      <c r="H31" s="4">
        <v>-52451.793085783698</v>
      </c>
      <c r="I31" s="4">
        <v>-34967.069234699004</v>
      </c>
      <c r="J31" s="4">
        <v>-20979.284614324501</v>
      </c>
      <c r="K31" s="4">
        <v>-10489.503841847099</v>
      </c>
      <c r="L31" s="4">
        <v>-3496.6684654354999</v>
      </c>
      <c r="M31" s="4">
        <v>-0.78385323286056496</v>
      </c>
      <c r="N31" s="4">
        <v>-0.78385323286056496</v>
      </c>
    </row>
    <row r="32" spans="1:14" x14ac:dyDescent="0.2">
      <c r="A32" s="5" t="s">
        <v>219</v>
      </c>
    </row>
    <row r="33" spans="1:1" x14ac:dyDescent="0.2">
      <c r="A33" s="5" t="s">
        <v>220</v>
      </c>
    </row>
    <row r="34" spans="1:1" x14ac:dyDescent="0.2">
      <c r="A34" s="5" t="s">
        <v>221</v>
      </c>
    </row>
    <row r="35" spans="1:1" x14ac:dyDescent="0.2">
      <c r="A35" s="5" t="s">
        <v>222</v>
      </c>
    </row>
    <row r="36" spans="1:1" x14ac:dyDescent="0.2">
      <c r="A36" s="5" t="s">
        <v>223</v>
      </c>
    </row>
    <row r="37" spans="1:1" x14ac:dyDescent="0.2">
      <c r="A37" s="5" t="s">
        <v>224</v>
      </c>
    </row>
    <row r="38" spans="1:1" x14ac:dyDescent="0.2">
      <c r="A38" s="5" t="s">
        <v>225</v>
      </c>
    </row>
    <row r="39" spans="1:1" x14ac:dyDescent="0.2">
      <c r="A39" s="5" t="s">
        <v>226</v>
      </c>
    </row>
    <row r="40" spans="1:1" x14ac:dyDescent="0.2">
      <c r="A40" s="5" t="s">
        <v>227</v>
      </c>
    </row>
    <row r="41" spans="1:1" x14ac:dyDescent="0.2">
      <c r="A41" s="5" t="s">
        <v>228</v>
      </c>
    </row>
    <row r="42" spans="1:1" x14ac:dyDescent="0.2">
      <c r="A42" s="5" t="s">
        <v>229</v>
      </c>
    </row>
    <row r="43" spans="1:1" x14ac:dyDescent="0.2">
      <c r="A43" s="3" t="s">
        <v>230</v>
      </c>
    </row>
    <row r="44" spans="1:1" x14ac:dyDescent="0.2">
      <c r="A44" s="5" t="s">
        <v>231</v>
      </c>
    </row>
    <row r="45" spans="1:1" x14ac:dyDescent="0.2">
      <c r="A45" s="5" t="s">
        <v>232</v>
      </c>
    </row>
    <row r="46" spans="1:1" x14ac:dyDescent="0.2">
      <c r="A46" s="3" t="s">
        <v>233</v>
      </c>
    </row>
    <row r="47" spans="1:1" x14ac:dyDescent="0.2">
      <c r="A47" s="5" t="s">
        <v>234</v>
      </c>
    </row>
    <row r="48" spans="1:1" x14ac:dyDescent="0.2">
      <c r="A48" s="5" t="s">
        <v>235</v>
      </c>
    </row>
    <row r="49" spans="1:14" x14ac:dyDescent="0.2">
      <c r="A49" s="5" t="s">
        <v>236</v>
      </c>
      <c r="B49" s="4">
        <v>5984061591.1499996</v>
      </c>
      <c r="C49" s="4">
        <v>6006174674.4099998</v>
      </c>
      <c r="D49" s="4">
        <v>6047776148.6700001</v>
      </c>
      <c r="E49" s="4">
        <v>6143530610.0699997</v>
      </c>
      <c r="F49" s="4">
        <v>6185127484.6999998</v>
      </c>
      <c r="G49" s="4">
        <v>6210512148.5</v>
      </c>
      <c r="H49" s="4">
        <v>6256223742.3199997</v>
      </c>
      <c r="I49" s="4">
        <v>6337216816.8599997</v>
      </c>
      <c r="J49" s="4">
        <v>6429228721.6799898</v>
      </c>
      <c r="K49" s="4">
        <v>6520796563.6399899</v>
      </c>
      <c r="L49" s="4">
        <v>6570973530.2299995</v>
      </c>
      <c r="M49" s="4">
        <v>6586001944.25</v>
      </c>
      <c r="N49" s="4">
        <v>6586001944.25</v>
      </c>
    </row>
    <row r="50" spans="1:14" x14ac:dyDescent="0.2">
      <c r="A50" s="5" t="s">
        <v>237</v>
      </c>
      <c r="B50" s="4">
        <v>298766123.72000003</v>
      </c>
      <c r="C50" s="4">
        <v>312471846.25999999</v>
      </c>
      <c r="D50" s="4">
        <v>313209890.72000003</v>
      </c>
      <c r="E50" s="4">
        <v>320971090.86000001</v>
      </c>
      <c r="F50" s="4">
        <v>312893848.12</v>
      </c>
      <c r="G50" s="4">
        <v>307838610.47000003</v>
      </c>
      <c r="H50" s="4">
        <v>327692416.75</v>
      </c>
      <c r="I50" s="4">
        <v>339670075.50999999</v>
      </c>
      <c r="J50" s="4">
        <v>349014722.38</v>
      </c>
      <c r="K50" s="4">
        <v>319378534.989999</v>
      </c>
      <c r="L50" s="4">
        <v>313364396.40999901</v>
      </c>
      <c r="M50" s="4">
        <v>314147364.91000003</v>
      </c>
      <c r="N50" s="4">
        <v>314147364.91000003</v>
      </c>
    </row>
    <row r="51" spans="1:14" x14ac:dyDescent="0.2">
      <c r="A51" s="5" t="s">
        <v>238</v>
      </c>
    </row>
    <row r="52" spans="1:14" x14ac:dyDescent="0.2">
      <c r="A52" s="5" t="s">
        <v>239</v>
      </c>
      <c r="B52" s="4">
        <v>6282827714.8699999</v>
      </c>
      <c r="C52" s="4">
        <v>6318646520.6700001</v>
      </c>
      <c r="D52" s="4">
        <v>6360986039.3900003</v>
      </c>
      <c r="E52" s="4">
        <v>6464501700.9300003</v>
      </c>
      <c r="F52" s="4">
        <v>6498021332.8199997</v>
      </c>
      <c r="G52" s="4">
        <v>6518350758.9700003</v>
      </c>
      <c r="H52" s="4">
        <v>6583916159.0699997</v>
      </c>
      <c r="I52" s="4">
        <v>6676886892.3699999</v>
      </c>
      <c r="J52" s="4">
        <v>6778243444.0600004</v>
      </c>
      <c r="K52" s="4">
        <v>6840175098.6300001</v>
      </c>
      <c r="L52" s="4">
        <v>6884337926.6400003</v>
      </c>
      <c r="M52" s="4">
        <v>6900149309.1599998</v>
      </c>
      <c r="N52" s="4">
        <v>6900149309.1599998</v>
      </c>
    </row>
    <row r="53" spans="1:14" x14ac:dyDescent="0.2">
      <c r="A53" s="5" t="s">
        <v>240</v>
      </c>
    </row>
    <row r="54" spans="1:14" x14ac:dyDescent="0.2">
      <c r="A54" s="5" t="s">
        <v>241</v>
      </c>
      <c r="B54" s="4">
        <v>2671322162.8899999</v>
      </c>
      <c r="C54" s="4">
        <v>2703860213.2199998</v>
      </c>
      <c r="D54" s="4">
        <v>2741540681.1500001</v>
      </c>
      <c r="E54" s="4">
        <v>2775053947.8299899</v>
      </c>
      <c r="F54" s="4">
        <v>2782410479.5900002</v>
      </c>
      <c r="G54" s="4">
        <v>2764064800.1199999</v>
      </c>
      <c r="H54" s="4">
        <v>2749169662.3299999</v>
      </c>
      <c r="I54" s="4">
        <v>2772890501.7800002</v>
      </c>
      <c r="J54" s="4">
        <v>2792882798.9499998</v>
      </c>
      <c r="K54" s="4">
        <v>2818750292.75</v>
      </c>
      <c r="L54" s="4">
        <v>2833770263.1099901</v>
      </c>
      <c r="M54" s="4">
        <v>2823193868.6599998</v>
      </c>
      <c r="N54" s="4">
        <v>2823193868.6599998</v>
      </c>
    </row>
    <row r="55" spans="1:14" x14ac:dyDescent="0.2">
      <c r="A55" s="5" t="s">
        <v>242</v>
      </c>
      <c r="B55" s="4">
        <v>907546757.70479202</v>
      </c>
      <c r="C55" s="4">
        <v>892713019.81657398</v>
      </c>
      <c r="D55" s="4">
        <v>870640892.08747196</v>
      </c>
      <c r="E55" s="4">
        <v>892900634.24177694</v>
      </c>
      <c r="F55" s="4">
        <v>914929145.05752897</v>
      </c>
      <c r="G55" s="4">
        <v>949642710.78594601</v>
      </c>
      <c r="H55" s="4">
        <v>984418799.69300795</v>
      </c>
      <c r="I55" s="4">
        <v>1033759635.78397</v>
      </c>
      <c r="J55" s="4">
        <v>1082491777.8389699</v>
      </c>
      <c r="K55" s="4">
        <v>1108977098.40049</v>
      </c>
      <c r="L55" s="4">
        <v>1146351818.4403701</v>
      </c>
      <c r="M55" s="4">
        <v>1148467425.4036601</v>
      </c>
      <c r="N55" s="4">
        <v>1148467425.4036601</v>
      </c>
    </row>
    <row r="56" spans="1:14" x14ac:dyDescent="0.2">
      <c r="A56" s="5" t="s">
        <v>243</v>
      </c>
      <c r="B56" s="4">
        <v>902397599.92999995</v>
      </c>
      <c r="C56" s="4">
        <v>907697707.52999902</v>
      </c>
      <c r="D56" s="4">
        <v>853089296.18999898</v>
      </c>
      <c r="E56" s="4">
        <v>860380581.169999</v>
      </c>
      <c r="F56" s="4">
        <v>865393084.38999903</v>
      </c>
      <c r="G56" s="4">
        <v>863493909.83999896</v>
      </c>
      <c r="H56" s="4">
        <v>870210932.95999897</v>
      </c>
      <c r="I56" s="4">
        <v>877181391.15999901</v>
      </c>
      <c r="J56" s="4">
        <v>855158089.80999899</v>
      </c>
      <c r="K56" s="4">
        <v>862522502.31999898</v>
      </c>
      <c r="L56" s="4">
        <v>874714401.98999906</v>
      </c>
      <c r="M56" s="4">
        <v>829702078.07999897</v>
      </c>
      <c r="N56" s="4">
        <v>829702078.07999897</v>
      </c>
    </row>
    <row r="57" spans="1:14" x14ac:dyDescent="0.2">
      <c r="A57" s="5" t="s">
        <v>244</v>
      </c>
      <c r="B57" s="4">
        <v>427527397.69</v>
      </c>
      <c r="C57" s="4">
        <v>432816458.81999999</v>
      </c>
      <c r="D57" s="4">
        <v>438628701.08999997</v>
      </c>
      <c r="E57" s="4">
        <v>444120898.30000001</v>
      </c>
      <c r="F57" s="4">
        <v>447862745.13999999</v>
      </c>
      <c r="G57" s="4">
        <v>454340172.51999998</v>
      </c>
      <c r="H57" s="4">
        <v>458693461.77999997</v>
      </c>
      <c r="I57" s="4">
        <v>468030727.38</v>
      </c>
      <c r="J57" s="4">
        <v>488114368.80000001</v>
      </c>
      <c r="K57" s="4">
        <v>494326983.08999997</v>
      </c>
      <c r="L57" s="4">
        <v>497593838.68000001</v>
      </c>
      <c r="M57" s="4">
        <v>479388060.50999999</v>
      </c>
      <c r="N57" s="4">
        <v>479388060.50999999</v>
      </c>
    </row>
    <row r="58" spans="1:14" x14ac:dyDescent="0.2">
      <c r="A58" s="5" t="s">
        <v>245</v>
      </c>
      <c r="B58" s="6">
        <v>4908793918.2147903</v>
      </c>
      <c r="C58" s="6">
        <v>4937087399.38657</v>
      </c>
      <c r="D58" s="6">
        <v>4903899570.5174704</v>
      </c>
      <c r="E58" s="6">
        <v>4972456061.54177</v>
      </c>
      <c r="F58" s="6">
        <v>5010595454.1775198</v>
      </c>
      <c r="G58" s="6">
        <v>5031541593.2659397</v>
      </c>
      <c r="H58" s="6">
        <v>5062492856.7629995</v>
      </c>
      <c r="I58" s="6">
        <v>5151862256.1039696</v>
      </c>
      <c r="J58" s="6">
        <v>5218647035.3989697</v>
      </c>
      <c r="K58" s="6">
        <v>5284576876.5604897</v>
      </c>
      <c r="L58" s="6">
        <v>5352430322.2203703</v>
      </c>
      <c r="M58" s="6">
        <v>5280751432.6536598</v>
      </c>
      <c r="N58" s="6">
        <v>5280751432.6536598</v>
      </c>
    </row>
    <row r="59" spans="1:14" x14ac:dyDescent="0.2">
      <c r="A59" s="5" t="s">
        <v>246</v>
      </c>
    </row>
    <row r="60" spans="1:14" x14ac:dyDescent="0.2">
      <c r="A60" s="3" t="s">
        <v>247</v>
      </c>
      <c r="B60" s="9">
        <v>1374033796.6552</v>
      </c>
      <c r="C60" s="9">
        <v>1381559121.2834201</v>
      </c>
      <c r="D60" s="9">
        <v>1457086468.87252</v>
      </c>
      <c r="E60" s="9">
        <v>1492045639.3882201</v>
      </c>
      <c r="F60" s="9">
        <v>1487425878.6424699</v>
      </c>
      <c r="G60" s="9">
        <v>1486809165.7040501</v>
      </c>
      <c r="H60" s="9">
        <v>1521423302.3069899</v>
      </c>
      <c r="I60" s="9">
        <v>1525024636.2660201</v>
      </c>
      <c r="J60" s="9">
        <v>1559596408.6610301</v>
      </c>
      <c r="K60" s="9">
        <v>1555598222.0695</v>
      </c>
      <c r="L60" s="9">
        <v>1531907604.41962</v>
      </c>
      <c r="M60" s="9">
        <v>1619397876.50633</v>
      </c>
      <c r="N60" s="9">
        <v>1619397876.50633</v>
      </c>
    </row>
    <row r="61" spans="1:14" x14ac:dyDescent="0.2">
      <c r="A61" s="5" t="s">
        <v>248</v>
      </c>
    </row>
    <row r="62" spans="1:14" x14ac:dyDescent="0.2">
      <c r="A62" s="5" t="s">
        <v>249</v>
      </c>
    </row>
    <row r="63" spans="1:14" x14ac:dyDescent="0.2">
      <c r="A63" s="5" t="s">
        <v>250</v>
      </c>
    </row>
    <row r="64" spans="1:14" x14ac:dyDescent="0.2">
      <c r="A64" s="3" t="s">
        <v>251</v>
      </c>
    </row>
    <row r="65" spans="1:14" s="8" customFormat="1" x14ac:dyDescent="0.2">
      <c r="A65" s="7" t="s">
        <v>252</v>
      </c>
      <c r="B65" s="8">
        <v>0.25345000000000001</v>
      </c>
      <c r="C65" s="8">
        <v>0.25345000000000001</v>
      </c>
      <c r="D65" s="8">
        <v>0.25345000000000001</v>
      </c>
      <c r="E65" s="8">
        <v>0.25345000000000001</v>
      </c>
      <c r="F65" s="8">
        <v>0.25345000000000001</v>
      </c>
      <c r="G65" s="8">
        <v>0.25345000000000001</v>
      </c>
      <c r="H65" s="8">
        <v>0.25345000000000001</v>
      </c>
      <c r="I65" s="8">
        <v>0.25345000000000001</v>
      </c>
      <c r="J65" s="8">
        <v>0.25345000000000001</v>
      </c>
      <c r="K65" s="8">
        <v>0.25345000000000001</v>
      </c>
      <c r="L65" s="8">
        <v>0.25345000000000001</v>
      </c>
      <c r="M65" s="8">
        <v>0.25345000000000001</v>
      </c>
      <c r="N65" s="8">
        <v>0.25345000000000001</v>
      </c>
    </row>
    <row r="66" spans="1:14" x14ac:dyDescent="0.2">
      <c r="A66" s="5" t="s">
        <v>253</v>
      </c>
    </row>
    <row r="67" spans="1:14" x14ac:dyDescent="0.2">
      <c r="A67" s="5" t="s">
        <v>254</v>
      </c>
    </row>
    <row r="68" spans="1:14" x14ac:dyDescent="0.2">
      <c r="A68" s="5" t="s">
        <v>255</v>
      </c>
    </row>
    <row r="69" spans="1:14" x14ac:dyDescent="0.2">
      <c r="A69" s="5" t="s">
        <v>256</v>
      </c>
    </row>
    <row r="70" spans="1:14" x14ac:dyDescent="0.2">
      <c r="A70" s="5" t="s">
        <v>257</v>
      </c>
    </row>
    <row r="71" spans="1:14" x14ac:dyDescent="0.2">
      <c r="A71" s="5" t="s">
        <v>258</v>
      </c>
    </row>
    <row r="72" spans="1:14" x14ac:dyDescent="0.2">
      <c r="A72" s="5" t="s">
        <v>259</v>
      </c>
    </row>
    <row r="73" spans="1:14" x14ac:dyDescent="0.2">
      <c r="A73" s="5" t="s">
        <v>260</v>
      </c>
    </row>
    <row r="74" spans="1:14" x14ac:dyDescent="0.2">
      <c r="A74" s="5" t="s">
        <v>261</v>
      </c>
    </row>
    <row r="75" spans="1:14" x14ac:dyDescent="0.2">
      <c r="A75" s="5" t="s">
        <v>262</v>
      </c>
    </row>
    <row r="76" spans="1:14" x14ac:dyDescent="0.2">
      <c r="A76" s="5" t="s">
        <v>263</v>
      </c>
    </row>
    <row r="77" spans="1:14" x14ac:dyDescent="0.2">
      <c r="A77" s="5" t="s">
        <v>264</v>
      </c>
    </row>
    <row r="78" spans="1:14" x14ac:dyDescent="0.2">
      <c r="A78" s="5" t="s">
        <v>265</v>
      </c>
    </row>
    <row r="79" spans="1:14" x14ac:dyDescent="0.2">
      <c r="A79" s="5" t="s">
        <v>266</v>
      </c>
    </row>
    <row r="80" spans="1:14" x14ac:dyDescent="0.2">
      <c r="A80" s="3" t="s">
        <v>267</v>
      </c>
      <c r="B80" s="4">
        <v>5112754439.2996597</v>
      </c>
      <c r="C80" s="4">
        <v>5139694939.8165703</v>
      </c>
      <c r="D80" s="4">
        <v>5127558539.9274702</v>
      </c>
      <c r="E80" s="4">
        <v>5201400725.8017702</v>
      </c>
      <c r="F80" s="4">
        <v>5233640301.2375298</v>
      </c>
      <c r="G80" s="4">
        <v>5258387179.98594</v>
      </c>
      <c r="H80" s="4">
        <v>5295630824.3330002</v>
      </c>
      <c r="I80" s="4">
        <v>5380702773.8039703</v>
      </c>
      <c r="J80" s="4">
        <v>5458322648.9489698</v>
      </c>
      <c r="K80" s="4">
        <v>5520592921.1704903</v>
      </c>
      <c r="L80" s="4">
        <v>5585967722.1803703</v>
      </c>
      <c r="M80" s="4">
        <v>5534397268.7936602</v>
      </c>
      <c r="N80" s="4">
        <v>5534397268.7936602</v>
      </c>
    </row>
    <row r="81" spans="1:14" x14ac:dyDescent="0.2">
      <c r="A81" s="5" t="s">
        <v>268</v>
      </c>
    </row>
    <row r="82" spans="1:14" ht="10.8" thickBot="1" x14ac:dyDescent="0.25">
      <c r="A82" s="3" t="s">
        <v>269</v>
      </c>
      <c r="B82" s="10">
        <v>1170073275.5703299</v>
      </c>
      <c r="C82" s="10">
        <v>1178951580.85342</v>
      </c>
      <c r="D82" s="10">
        <v>1233427499.4625199</v>
      </c>
      <c r="E82" s="10">
        <v>1263100975.1282201</v>
      </c>
      <c r="F82" s="10">
        <v>1264381031.5824699</v>
      </c>
      <c r="G82" s="10">
        <v>1259963578.98405</v>
      </c>
      <c r="H82" s="10">
        <v>1288285334.73699</v>
      </c>
      <c r="I82" s="10">
        <v>1296184118.56602</v>
      </c>
      <c r="J82" s="10">
        <v>1319920795.1110301</v>
      </c>
      <c r="K82" s="10">
        <v>1319582177.4595001</v>
      </c>
      <c r="L82" s="10">
        <v>1298370204.45962</v>
      </c>
      <c r="M82" s="10">
        <v>1365752040.3663299</v>
      </c>
      <c r="N82" s="10">
        <v>1365752040.3663299</v>
      </c>
    </row>
    <row r="83" spans="1:14" ht="10.8" thickTop="1" x14ac:dyDescent="0.2">
      <c r="A83" s="5" t="s">
        <v>270</v>
      </c>
    </row>
    <row r="84" spans="1:14" x14ac:dyDescent="0.2">
      <c r="A84" s="5" t="s">
        <v>271</v>
      </c>
    </row>
    <row r="85" spans="1:14" x14ac:dyDescent="0.2">
      <c r="A85" s="3" t="s">
        <v>272</v>
      </c>
    </row>
    <row r="86" spans="1:14" x14ac:dyDescent="0.2">
      <c r="A86" s="3" t="s">
        <v>273</v>
      </c>
    </row>
    <row r="87" spans="1:14" x14ac:dyDescent="0.2">
      <c r="A87" s="5" t="s">
        <v>274</v>
      </c>
    </row>
    <row r="88" spans="1:14" x14ac:dyDescent="0.2">
      <c r="A88" s="5" t="s">
        <v>275</v>
      </c>
    </row>
    <row r="89" spans="1:14" x14ac:dyDescent="0.2">
      <c r="A89" s="5" t="s">
        <v>276</v>
      </c>
    </row>
    <row r="90" spans="1:14" x14ac:dyDescent="0.2">
      <c r="A90" s="5" t="s">
        <v>277</v>
      </c>
    </row>
    <row r="91" spans="1:14" x14ac:dyDescent="0.2">
      <c r="A91" s="5" t="s">
        <v>278</v>
      </c>
    </row>
    <row r="92" spans="1:14" x14ac:dyDescent="0.2">
      <c r="A92" s="5" t="s">
        <v>279</v>
      </c>
    </row>
    <row r="93" spans="1:14" x14ac:dyDescent="0.2">
      <c r="A93" s="5" t="s">
        <v>280</v>
      </c>
    </row>
    <row r="94" spans="1:14" x14ac:dyDescent="0.2">
      <c r="A94" s="5" t="s">
        <v>281</v>
      </c>
    </row>
    <row r="95" spans="1:14" x14ac:dyDescent="0.2">
      <c r="A95" s="5" t="s">
        <v>282</v>
      </c>
    </row>
    <row r="96" spans="1:14" x14ac:dyDescent="0.2">
      <c r="A96" s="5" t="s">
        <v>283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5" t="s">
        <v>284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">
      <c r="A98" s="5" t="s">
        <v>285</v>
      </c>
    </row>
    <row r="99" spans="1:14" x14ac:dyDescent="0.2">
      <c r="A99" s="3" t="s">
        <v>286</v>
      </c>
    </row>
    <row r="100" spans="1:14" x14ac:dyDescent="0.2">
      <c r="A100" s="5" t="s">
        <v>287</v>
      </c>
    </row>
    <row r="101" spans="1:14" x14ac:dyDescent="0.2">
      <c r="A101" s="5" t="s">
        <v>288</v>
      </c>
    </row>
    <row r="102" spans="1:14" x14ac:dyDescent="0.2">
      <c r="A102" s="5" t="s">
        <v>289</v>
      </c>
    </row>
    <row r="103" spans="1:14" x14ac:dyDescent="0.2">
      <c r="A103" s="5" t="s">
        <v>290</v>
      </c>
    </row>
    <row r="104" spans="1:14" x14ac:dyDescent="0.2">
      <c r="A104" s="5" t="s">
        <v>291</v>
      </c>
    </row>
    <row r="105" spans="1:14" x14ac:dyDescent="0.2">
      <c r="A105" s="5" t="s">
        <v>292</v>
      </c>
    </row>
    <row r="106" spans="1:14" x14ac:dyDescent="0.2">
      <c r="A106" s="5" t="s">
        <v>293</v>
      </c>
    </row>
    <row r="107" spans="1:14" x14ac:dyDescent="0.2">
      <c r="A107" s="5" t="s">
        <v>294</v>
      </c>
    </row>
    <row r="108" spans="1:14" x14ac:dyDescent="0.2">
      <c r="A108" s="5" t="s">
        <v>295</v>
      </c>
    </row>
    <row r="109" spans="1:14" x14ac:dyDescent="0.2">
      <c r="A109" s="5" t="s">
        <v>296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">
      <c r="A110" s="5" t="s">
        <v>297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2">
      <c r="A111" s="5" t="s">
        <v>298</v>
      </c>
    </row>
    <row r="112" spans="1:14" x14ac:dyDescent="0.2">
      <c r="A112" s="3" t="s">
        <v>299</v>
      </c>
    </row>
    <row r="113" spans="1:14" x14ac:dyDescent="0.2">
      <c r="A113" s="5" t="s">
        <v>300</v>
      </c>
    </row>
    <row r="114" spans="1:14" x14ac:dyDescent="0.2">
      <c r="A114" s="5" t="s">
        <v>301</v>
      </c>
    </row>
    <row r="115" spans="1:14" x14ac:dyDescent="0.2">
      <c r="A115" s="5" t="s">
        <v>302</v>
      </c>
    </row>
    <row r="116" spans="1:14" x14ac:dyDescent="0.2">
      <c r="A116" s="5" t="s">
        <v>303</v>
      </c>
    </row>
    <row r="117" spans="1:14" x14ac:dyDescent="0.2">
      <c r="A117" s="5" t="s">
        <v>304</v>
      </c>
    </row>
    <row r="118" spans="1:14" x14ac:dyDescent="0.2">
      <c r="A118" s="5" t="s">
        <v>305</v>
      </c>
    </row>
    <row r="119" spans="1:14" x14ac:dyDescent="0.2">
      <c r="A119" s="5" t="s">
        <v>306</v>
      </c>
    </row>
    <row r="120" spans="1:14" x14ac:dyDescent="0.2">
      <c r="A120" s="5" t="s">
        <v>307</v>
      </c>
    </row>
    <row r="121" spans="1:14" x14ac:dyDescent="0.2">
      <c r="A121" s="5" t="s">
        <v>308</v>
      </c>
    </row>
    <row r="122" spans="1:14" x14ac:dyDescent="0.2">
      <c r="A122" s="5" t="s">
        <v>309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">
      <c r="A123" s="5" t="s">
        <v>310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A124" s="5" t="s">
        <v>311</v>
      </c>
    </row>
    <row r="125" spans="1:14" x14ac:dyDescent="0.2">
      <c r="A125" s="5" t="s">
        <v>312</v>
      </c>
    </row>
    <row r="126" spans="1:14" x14ac:dyDescent="0.2">
      <c r="A126" s="3" t="s">
        <v>313</v>
      </c>
    </row>
    <row r="127" spans="1:14" x14ac:dyDescent="0.2">
      <c r="A127" s="5" t="s">
        <v>314</v>
      </c>
    </row>
    <row r="128" spans="1:14" x14ac:dyDescent="0.2">
      <c r="A128" s="5" t="s">
        <v>315</v>
      </c>
    </row>
    <row r="129" spans="1:14" x14ac:dyDescent="0.2">
      <c r="A129" s="5" t="s">
        <v>316</v>
      </c>
    </row>
    <row r="130" spans="1:14" x14ac:dyDescent="0.2">
      <c r="A130" s="5" t="s">
        <v>317</v>
      </c>
    </row>
    <row r="131" spans="1:14" x14ac:dyDescent="0.2">
      <c r="A131" s="5" t="s">
        <v>318</v>
      </c>
    </row>
    <row r="132" spans="1:14" x14ac:dyDescent="0.2">
      <c r="A132" s="5" t="s">
        <v>319</v>
      </c>
    </row>
    <row r="133" spans="1:14" x14ac:dyDescent="0.2">
      <c r="A133" s="5" t="s">
        <v>320</v>
      </c>
    </row>
    <row r="134" spans="1:14" x14ac:dyDescent="0.2">
      <c r="A134" s="5" t="s">
        <v>321</v>
      </c>
    </row>
    <row r="135" spans="1:14" x14ac:dyDescent="0.2">
      <c r="A135" s="5" t="s">
        <v>322</v>
      </c>
    </row>
    <row r="136" spans="1:14" x14ac:dyDescent="0.2">
      <c r="A136" s="5" t="s">
        <v>323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0.8" thickBot="1" x14ac:dyDescent="0.25">
      <c r="A137" s="3" t="s">
        <v>324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10.8" thickTop="1" x14ac:dyDescent="0.2">
      <c r="A138" s="3" t="s">
        <v>325</v>
      </c>
    </row>
    <row r="139" spans="1:14" x14ac:dyDescent="0.2">
      <c r="A139" s="5" t="s">
        <v>326</v>
      </c>
    </row>
    <row r="140" spans="1:14" x14ac:dyDescent="0.2">
      <c r="A140" s="5" t="s">
        <v>327</v>
      </c>
    </row>
    <row r="141" spans="1:14" x14ac:dyDescent="0.2">
      <c r="A141" s="5" t="s">
        <v>328</v>
      </c>
    </row>
    <row r="142" spans="1:14" ht="10.8" thickBot="1" x14ac:dyDescent="0.25">
      <c r="A142" s="11" t="s">
        <v>329</v>
      </c>
    </row>
    <row r="143" spans="1:14" s="13" customFormat="1" x14ac:dyDescent="0.2">
      <c r="A143" s="12" t="s">
        <v>330</v>
      </c>
      <c r="B143" s="13">
        <v>0.25345000000000001</v>
      </c>
      <c r="C143" s="13">
        <v>0.25345000000000001</v>
      </c>
      <c r="D143" s="13">
        <v>0.25345000000000001</v>
      </c>
      <c r="E143" s="13">
        <v>0.25345000000000001</v>
      </c>
      <c r="F143" s="13">
        <v>0.25345000000000001</v>
      </c>
      <c r="G143" s="13">
        <v>0.25345000000000001</v>
      </c>
      <c r="H143" s="13">
        <v>0.25345000000000001</v>
      </c>
      <c r="I143" s="13">
        <v>0.25345000000000001</v>
      </c>
      <c r="J143" s="13">
        <v>0.25345000000000001</v>
      </c>
      <c r="K143" s="13">
        <v>0.25345000000000001</v>
      </c>
      <c r="L143" s="13">
        <v>0.25345000000000001</v>
      </c>
      <c r="M143" s="13">
        <v>0.25345000000000001</v>
      </c>
      <c r="N143" s="13">
        <v>0.25345000000000001</v>
      </c>
    </row>
    <row r="144" spans="1:14" x14ac:dyDescent="0.2">
      <c r="A144" s="5" t="s">
        <v>331</v>
      </c>
      <c r="B144" s="4">
        <v>12000</v>
      </c>
      <c r="C144" s="4">
        <v>12000</v>
      </c>
      <c r="D144" s="4">
        <v>12000</v>
      </c>
      <c r="E144" s="4">
        <v>12000</v>
      </c>
      <c r="F144" s="4">
        <v>12000</v>
      </c>
      <c r="G144" s="4">
        <v>12000</v>
      </c>
      <c r="H144" s="4">
        <v>12000</v>
      </c>
      <c r="I144" s="4">
        <v>12000</v>
      </c>
      <c r="J144" s="4">
        <v>12000</v>
      </c>
      <c r="K144" s="4">
        <v>12000</v>
      </c>
      <c r="L144" s="4">
        <v>12000</v>
      </c>
      <c r="M144" s="4">
        <v>12000</v>
      </c>
      <c r="N144" s="4">
        <v>12000</v>
      </c>
    </row>
    <row r="145" spans="1:14" x14ac:dyDescent="0.2">
      <c r="A145" s="5" t="s">
        <v>332</v>
      </c>
    </row>
    <row r="146" spans="1:14" x14ac:dyDescent="0.2">
      <c r="A146" s="5" t="s">
        <v>333</v>
      </c>
      <c r="B146" s="4">
        <v>1374033796.6552</v>
      </c>
      <c r="C146" s="4">
        <v>1381559121.2834201</v>
      </c>
      <c r="D146" s="4">
        <v>1457086468.87252</v>
      </c>
      <c r="E146" s="4">
        <v>1492045639.3882201</v>
      </c>
      <c r="F146" s="4">
        <v>1487425878.6424699</v>
      </c>
      <c r="G146" s="4">
        <v>1486809165.7040501</v>
      </c>
      <c r="H146" s="4">
        <v>1521423302.3069899</v>
      </c>
      <c r="I146" s="4">
        <v>1525024636.2660201</v>
      </c>
      <c r="J146" s="4">
        <v>1559596408.6610301</v>
      </c>
      <c r="K146" s="4">
        <v>1555598222.0695</v>
      </c>
      <c r="L146" s="4">
        <v>1531907604.41962</v>
      </c>
      <c r="M146" s="4">
        <v>1619397876.50633</v>
      </c>
      <c r="N146" s="4">
        <v>1619397876.50633</v>
      </c>
    </row>
    <row r="147" spans="1:14" x14ac:dyDescent="0.2">
      <c r="A147" s="5" t="s">
        <v>334</v>
      </c>
    </row>
    <row r="148" spans="1:14" x14ac:dyDescent="0.2">
      <c r="A148" s="5" t="s">
        <v>335</v>
      </c>
      <c r="B148" s="4">
        <v>20784108239.033001</v>
      </c>
      <c r="C148" s="4">
        <v>20991796110.702999</v>
      </c>
      <c r="D148" s="4">
        <v>21209373134.165298</v>
      </c>
      <c r="E148" s="4">
        <v>21423418753.993801</v>
      </c>
      <c r="F148" s="4">
        <v>21630493926.066898</v>
      </c>
      <c r="G148" s="4">
        <v>21840000215.651501</v>
      </c>
      <c r="H148" s="4">
        <v>22045916382.099201</v>
      </c>
      <c r="I148" s="4">
        <v>22223862534.402302</v>
      </c>
      <c r="J148" s="4">
        <v>22379707320.083801</v>
      </c>
      <c r="K148" s="4">
        <v>22489376076.055302</v>
      </c>
      <c r="L148" s="4">
        <v>22587886895.1661</v>
      </c>
      <c r="M148" s="4">
        <v>22703756003.302299</v>
      </c>
      <c r="N148" s="4">
        <v>22703756003.302299</v>
      </c>
    </row>
    <row r="149" spans="1:14" s="8" customFormat="1" x14ac:dyDescent="0.2">
      <c r="A149" s="14" t="s">
        <v>336</v>
      </c>
      <c r="B149" s="8">
        <v>1.6658634425303898E-2</v>
      </c>
      <c r="C149" s="8">
        <v>1.6949147427103201E-2</v>
      </c>
      <c r="D149" s="8">
        <v>1.7287074268563799E-2</v>
      </c>
      <c r="E149" s="8">
        <v>1.7598258756890299E-2</v>
      </c>
      <c r="F149" s="8">
        <v>1.7914404397073199E-2</v>
      </c>
      <c r="G149" s="8">
        <v>1.8026087892520401E-2</v>
      </c>
      <c r="H149" s="8">
        <v>1.8306815916606899E-2</v>
      </c>
      <c r="I149" s="8">
        <v>1.8717116735944801E-2</v>
      </c>
      <c r="J149" s="8">
        <v>1.9007857516002799E-2</v>
      </c>
      <c r="K149" s="8">
        <v>1.9182953399464402E-2</v>
      </c>
      <c r="L149" s="8">
        <v>1.9235202203574799E-2</v>
      </c>
      <c r="M149" s="8">
        <v>1.9102576430389599E-2</v>
      </c>
      <c r="N149" s="8">
        <v>1.9102576430389599E-2</v>
      </c>
    </row>
    <row r="150" spans="1:14" x14ac:dyDescent="0.2">
      <c r="A150" s="5" t="s">
        <v>337</v>
      </c>
    </row>
    <row r="151" spans="1:14" x14ac:dyDescent="0.2">
      <c r="A151" s="5" t="s">
        <v>338</v>
      </c>
      <c r="B151" s="4">
        <v>346234861.00999999</v>
      </c>
      <c r="C151" s="4">
        <v>355793047.04000002</v>
      </c>
      <c r="D151" s="4">
        <v>366648008.56</v>
      </c>
      <c r="E151" s="4">
        <v>377014866.69</v>
      </c>
      <c r="F151" s="4">
        <v>387497415.5</v>
      </c>
      <c r="G151" s="4">
        <v>393689763.45999998</v>
      </c>
      <c r="H151" s="4">
        <v>403590532.92000002</v>
      </c>
      <c r="I151" s="4">
        <v>415966629.38</v>
      </c>
      <c r="J151" s="4">
        <v>425390287.99000001</v>
      </c>
      <c r="K151" s="4">
        <v>431412653.25</v>
      </c>
      <c r="L151" s="4">
        <v>434482571.77999997</v>
      </c>
      <c r="M151" s="4">
        <v>433700234.30999899</v>
      </c>
      <c r="N151" s="4">
        <v>433700234.30999899</v>
      </c>
    </row>
    <row r="152" spans="1:14" x14ac:dyDescent="0.2">
      <c r="A152" s="5" t="s">
        <v>339</v>
      </c>
      <c r="B152" s="4">
        <v>-2472809.4999999902</v>
      </c>
      <c r="C152" s="4">
        <v>-1855590.01999999</v>
      </c>
      <c r="D152" s="4">
        <v>-1261804.1199999901</v>
      </c>
      <c r="E152" s="4">
        <v>-353833.34</v>
      </c>
      <c r="F152" s="4">
        <v>315856.31</v>
      </c>
      <c r="G152" s="4">
        <v>-31104776.5</v>
      </c>
      <c r="H152" s="4">
        <v>-35645011.979999997</v>
      </c>
      <c r="I152" s="4">
        <v>-39753976.259999998</v>
      </c>
      <c r="J152" s="4">
        <v>-43388234.07</v>
      </c>
      <c r="K152" s="4">
        <v>-42981067.520000003</v>
      </c>
      <c r="L152" s="4">
        <v>-48875181.240000002</v>
      </c>
      <c r="M152" s="4">
        <v>-51372185.340000004</v>
      </c>
      <c r="N152" s="4">
        <v>-51372185.340000004</v>
      </c>
    </row>
    <row r="153" spans="1:14" x14ac:dyDescent="0.2">
      <c r="A153" s="5" t="s">
        <v>541</v>
      </c>
      <c r="B153" s="4">
        <v>-9536234.8699999992</v>
      </c>
      <c r="C153" s="4">
        <v>-10163690.33</v>
      </c>
      <c r="D153" s="4">
        <v>-10760054.109999999</v>
      </c>
      <c r="E153" s="4">
        <v>-11516679.619999999</v>
      </c>
      <c r="F153" s="4">
        <v>-12135429.039999999</v>
      </c>
      <c r="G153" s="4">
        <v>-12660429.039999999</v>
      </c>
      <c r="H153" s="4">
        <v>-13110429.039999999</v>
      </c>
      <c r="I153" s="4">
        <v>-13560429.039999999</v>
      </c>
      <c r="J153" s="4">
        <v>-14153988.039999999</v>
      </c>
      <c r="K153" s="4">
        <v>-15298990.509999899</v>
      </c>
      <c r="L153" s="4">
        <v>-17519258.089999899</v>
      </c>
      <c r="M153" s="4">
        <v>-19315178.949999999</v>
      </c>
      <c r="N153" s="4">
        <v>-19315178.949999999</v>
      </c>
    </row>
    <row r="154" spans="1:14" x14ac:dyDescent="0.2">
      <c r="A154" s="5" t="s">
        <v>542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</row>
    <row r="155" spans="1:14" x14ac:dyDescent="0.2">
      <c r="A155" s="5" t="s">
        <v>543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</row>
    <row r="156" spans="1:14" x14ac:dyDescent="0.2">
      <c r="A156" s="5" t="s">
        <v>544</v>
      </c>
      <c r="B156" s="4">
        <v>334225816.63999999</v>
      </c>
      <c r="C156" s="4">
        <v>343773766.69</v>
      </c>
      <c r="D156" s="4">
        <v>354626150.32999998</v>
      </c>
      <c r="E156" s="4">
        <v>365144353.73000002</v>
      </c>
      <c r="F156" s="4">
        <v>375677842.76999998</v>
      </c>
      <c r="G156" s="4">
        <v>349924557.92000002</v>
      </c>
      <c r="H156" s="4">
        <v>354835091.89999998</v>
      </c>
      <c r="I156" s="4">
        <v>362652224.07999998</v>
      </c>
      <c r="J156" s="4">
        <v>367848065.88</v>
      </c>
      <c r="K156" s="4">
        <v>373132595.22000003</v>
      </c>
      <c r="L156" s="4">
        <v>368088132.44999999</v>
      </c>
      <c r="M156" s="4">
        <v>363012870.01999903</v>
      </c>
      <c r="N156" s="4">
        <v>363012870.01999903</v>
      </c>
    </row>
    <row r="157" spans="1:14" x14ac:dyDescent="0.2">
      <c r="A157" s="5" t="s">
        <v>545</v>
      </c>
    </row>
    <row r="158" spans="1:14" x14ac:dyDescent="0.2">
      <c r="A158" s="5" t="s">
        <v>546</v>
      </c>
      <c r="B158" s="4">
        <v>1039807980.0152</v>
      </c>
      <c r="C158" s="4">
        <v>1037785354.59342</v>
      </c>
      <c r="D158" s="4">
        <v>1102460318.54252</v>
      </c>
      <c r="E158" s="4">
        <v>1126901285.6582201</v>
      </c>
      <c r="F158" s="4">
        <v>1111748035.8724699</v>
      </c>
      <c r="G158" s="4">
        <v>1136884607.78405</v>
      </c>
      <c r="H158" s="4">
        <v>1166588210.4069901</v>
      </c>
      <c r="I158" s="4">
        <v>1162372412.1860199</v>
      </c>
      <c r="J158" s="4">
        <v>1191748342.7810299</v>
      </c>
      <c r="K158" s="4">
        <v>1182465626.8494999</v>
      </c>
      <c r="L158" s="4">
        <v>1163819471.96962</v>
      </c>
      <c r="M158" s="4">
        <v>1256385006.48633</v>
      </c>
      <c r="N158" s="4">
        <v>1256385006.48633</v>
      </c>
    </row>
    <row r="159" spans="1:14" x14ac:dyDescent="0.2">
      <c r="A159" s="5" t="s">
        <v>547</v>
      </c>
    </row>
    <row r="160" spans="1:14" ht="10.8" thickBot="1" x14ac:dyDescent="0.25">
      <c r="A160" s="15" t="s">
        <v>548</v>
      </c>
    </row>
    <row r="161" spans="1:14" x14ac:dyDescent="0.2">
      <c r="A161" s="5" t="s">
        <v>549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</row>
    <row r="162" spans="1:14" x14ac:dyDescent="0.2">
      <c r="A162" s="5" t="s">
        <v>550</v>
      </c>
      <c r="B162" s="4">
        <v>-79368678.575129703</v>
      </c>
      <c r="C162" s="4">
        <v>-85298464.7299999</v>
      </c>
      <c r="D162" s="4">
        <v>-29487502.379999898</v>
      </c>
      <c r="E162" s="4">
        <v>-26490210.279999901</v>
      </c>
      <c r="F162" s="4">
        <v>-34678430.2299999</v>
      </c>
      <c r="G162" s="4">
        <v>24475993.879999999</v>
      </c>
      <c r="H162" s="4">
        <v>28479971.98</v>
      </c>
      <c r="I162" s="4">
        <v>21894119.359999899</v>
      </c>
      <c r="J162" s="4">
        <v>453214989.59999901</v>
      </c>
      <c r="K162" s="4">
        <v>447267017.90999901</v>
      </c>
      <c r="L162" s="4">
        <v>396395529.50999898</v>
      </c>
      <c r="M162" s="4">
        <v>344165098.56999999</v>
      </c>
      <c r="N162" s="4">
        <v>344165098.56999999</v>
      </c>
    </row>
    <row r="163" spans="1:14" x14ac:dyDescent="0.2">
      <c r="A163" s="5" t="s">
        <v>551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</row>
    <row r="164" spans="1:14" x14ac:dyDescent="0.2">
      <c r="A164" s="5" t="s">
        <v>552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</row>
    <row r="165" spans="1:14" x14ac:dyDescent="0.2">
      <c r="A165" s="5" t="s">
        <v>553</v>
      </c>
      <c r="B165" s="4">
        <v>-79368678.575129703</v>
      </c>
      <c r="C165" s="4">
        <v>-85298464.7299999</v>
      </c>
      <c r="D165" s="4">
        <v>-29487502.379999898</v>
      </c>
      <c r="E165" s="4">
        <v>-26490210.279999901</v>
      </c>
      <c r="F165" s="4">
        <v>-34678430.2299999</v>
      </c>
      <c r="G165" s="4">
        <v>24475993.879999999</v>
      </c>
      <c r="H165" s="4">
        <v>28479971.98</v>
      </c>
      <c r="I165" s="4">
        <v>21894119.359999899</v>
      </c>
      <c r="J165" s="4">
        <v>453214989.59999901</v>
      </c>
      <c r="K165" s="4">
        <v>447267017.90999901</v>
      </c>
      <c r="L165" s="4">
        <v>396395529.50999898</v>
      </c>
      <c r="M165" s="4">
        <v>344165098.56999999</v>
      </c>
      <c r="N165" s="4">
        <v>344165098.56999999</v>
      </c>
    </row>
    <row r="166" spans="1:14" x14ac:dyDescent="0.2">
      <c r="A166" s="5" t="s">
        <v>353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</row>
    <row r="167" spans="1:14" x14ac:dyDescent="0.2">
      <c r="A167" s="5" t="s">
        <v>554</v>
      </c>
      <c r="B167" s="4">
        <v>344787333.90999901</v>
      </c>
      <c r="C167" s="4">
        <v>347037029.15999901</v>
      </c>
      <c r="D167" s="4">
        <v>310484836.29000002</v>
      </c>
      <c r="E167" s="4">
        <v>313881681.54000002</v>
      </c>
      <c r="F167" s="4">
        <v>317278526.79000002</v>
      </c>
      <c r="G167" s="4">
        <v>261058685.34</v>
      </c>
      <c r="H167" s="4">
        <v>264455530.59</v>
      </c>
      <c r="I167" s="4">
        <v>267852375.84</v>
      </c>
      <c r="J167" s="4">
        <v>-153389232.799999</v>
      </c>
      <c r="K167" s="4">
        <v>-149992387.549999</v>
      </c>
      <c r="L167" s="4">
        <v>-101733950.799999</v>
      </c>
      <c r="M167" s="4">
        <v>-30882824.589999899</v>
      </c>
      <c r="N167" s="4">
        <v>-30882824.589999899</v>
      </c>
    </row>
    <row r="168" spans="1:14" x14ac:dyDescent="0.2">
      <c r="A168" s="5" t="s">
        <v>355</v>
      </c>
      <c r="B168" s="4">
        <v>-58767144</v>
      </c>
      <c r="C168" s="4">
        <v>-54190338.5</v>
      </c>
      <c r="D168" s="4">
        <v>-50037660</v>
      </c>
      <c r="E168" s="4">
        <v>-47749257.25</v>
      </c>
      <c r="F168" s="4">
        <v>-45460854.5</v>
      </c>
      <c r="G168" s="4">
        <v>-41308176</v>
      </c>
      <c r="H168" s="4">
        <v>-39019773.25</v>
      </c>
      <c r="I168" s="4">
        <v>-36731370.5</v>
      </c>
      <c r="J168" s="4">
        <v>-32578691</v>
      </c>
      <c r="K168" s="4">
        <v>-30290288.25</v>
      </c>
      <c r="L168" s="4">
        <v>-26759036</v>
      </c>
      <c r="M168" s="4">
        <v>-25054832.84</v>
      </c>
      <c r="N168" s="4">
        <v>-25054832.84</v>
      </c>
    </row>
    <row r="169" spans="1:14" x14ac:dyDescent="0.2">
      <c r="A169" s="5" t="s">
        <v>555</v>
      </c>
      <c r="B169" s="4">
        <v>-2249695.25</v>
      </c>
      <c r="C169" s="4">
        <v>-4499390.5</v>
      </c>
      <c r="D169" s="4">
        <v>-6749085.75</v>
      </c>
      <c r="E169" s="4">
        <v>-10145931</v>
      </c>
      <c r="F169" s="4">
        <v>-13542776.25</v>
      </c>
      <c r="G169" s="4">
        <v>-16939621.5</v>
      </c>
      <c r="H169" s="4">
        <v>-20336466.75</v>
      </c>
      <c r="I169" s="4">
        <v>-23733311.999999899</v>
      </c>
      <c r="J169" s="4">
        <v>-27130157.249999899</v>
      </c>
      <c r="K169" s="4">
        <v>-30527002.499999899</v>
      </c>
      <c r="L169" s="4">
        <v>-33923847.749999903</v>
      </c>
      <c r="M169" s="4">
        <v>-34140309.999999903</v>
      </c>
      <c r="N169" s="4">
        <v>-34140309.999999903</v>
      </c>
    </row>
    <row r="170" spans="1:14" x14ac:dyDescent="0.2">
      <c r="A170" s="5" t="s">
        <v>556</v>
      </c>
      <c r="B170" s="4">
        <v>283770494.65999901</v>
      </c>
      <c r="C170" s="4">
        <v>288347300.15999901</v>
      </c>
      <c r="D170" s="4">
        <v>253698090.53999999</v>
      </c>
      <c r="E170" s="4">
        <v>255986493.28999999</v>
      </c>
      <c r="F170" s="4">
        <v>258274896.03999999</v>
      </c>
      <c r="G170" s="4">
        <v>202810887.84</v>
      </c>
      <c r="H170" s="4">
        <v>205099290.59</v>
      </c>
      <c r="I170" s="4">
        <v>207387693.34</v>
      </c>
      <c r="J170" s="4">
        <v>-213098081.049999</v>
      </c>
      <c r="K170" s="4">
        <v>-210809678.299999</v>
      </c>
      <c r="L170" s="4">
        <v>-162416834.549999</v>
      </c>
      <c r="M170" s="4">
        <v>-90077967.429999903</v>
      </c>
      <c r="N170" s="4">
        <v>-90077967.429999903</v>
      </c>
    </row>
    <row r="171" spans="1:14" x14ac:dyDescent="0.2">
      <c r="A171" s="5" t="s">
        <v>557</v>
      </c>
    </row>
    <row r="172" spans="1:14" x14ac:dyDescent="0.2">
      <c r="A172" s="16" t="s">
        <v>558</v>
      </c>
      <c r="B172" s="4">
        <v>-441295</v>
      </c>
      <c r="C172" s="4">
        <v>-441295</v>
      </c>
      <c r="D172" s="4">
        <v>-551618.75</v>
      </c>
      <c r="E172" s="4">
        <v>-551618.75</v>
      </c>
      <c r="F172" s="4">
        <v>-551618.75</v>
      </c>
      <c r="G172" s="4">
        <v>-441295</v>
      </c>
      <c r="H172" s="4">
        <v>-441295</v>
      </c>
      <c r="I172" s="4">
        <v>-441295</v>
      </c>
      <c r="J172" s="4">
        <v>-441295</v>
      </c>
      <c r="K172" s="4">
        <v>-441295</v>
      </c>
      <c r="L172" s="4">
        <v>-441295</v>
      </c>
      <c r="M172" s="4">
        <v>-441295</v>
      </c>
      <c r="N172" s="4">
        <v>-441295</v>
      </c>
    </row>
    <row r="173" spans="1:14" x14ac:dyDescent="0.2">
      <c r="A173" s="5" t="s">
        <v>559</v>
      </c>
      <c r="B173" s="4">
        <v>203960521.08487001</v>
      </c>
      <c r="C173" s="4">
        <v>202607540.42999899</v>
      </c>
      <c r="D173" s="4">
        <v>223658969.41</v>
      </c>
      <c r="E173" s="4">
        <v>228944664.25999999</v>
      </c>
      <c r="F173" s="4">
        <v>223044847.06</v>
      </c>
      <c r="G173" s="4">
        <v>226845586.72</v>
      </c>
      <c r="H173" s="4">
        <v>233137967.56999999</v>
      </c>
      <c r="I173" s="4">
        <v>228840517.699999</v>
      </c>
      <c r="J173" s="4">
        <v>239675613.55000001</v>
      </c>
      <c r="K173" s="4">
        <v>236016044.61000001</v>
      </c>
      <c r="L173" s="4">
        <v>233537399.96000001</v>
      </c>
      <c r="M173" s="4">
        <v>253645836.13999999</v>
      </c>
      <c r="N173" s="4">
        <v>253645836.13999999</v>
      </c>
    </row>
    <row r="174" spans="1:14" x14ac:dyDescent="0.2">
      <c r="A174" s="5" t="s">
        <v>560</v>
      </c>
    </row>
    <row r="175" spans="1:14" x14ac:dyDescent="0.2">
      <c r="A175" s="5" t="s">
        <v>561</v>
      </c>
      <c r="B175" s="4">
        <v>265418655.33487001</v>
      </c>
      <c r="C175" s="4">
        <v>261738564.43000001</v>
      </c>
      <c r="D175" s="4">
        <v>280997333.91000003</v>
      </c>
      <c r="E175" s="4">
        <v>287391471.25999999</v>
      </c>
      <c r="F175" s="4">
        <v>282600096.56</v>
      </c>
      <c r="G175" s="4">
        <v>285534679.21999902</v>
      </c>
      <c r="H175" s="4">
        <v>292935502.56999999</v>
      </c>
      <c r="I175" s="4">
        <v>289746495.19999897</v>
      </c>
      <c r="J175" s="4">
        <v>299825756.80000001</v>
      </c>
      <c r="K175" s="4">
        <v>297274630.36000001</v>
      </c>
      <c r="L175" s="4">
        <v>294661578.70999998</v>
      </c>
      <c r="M175" s="4">
        <v>313282273.98000002</v>
      </c>
      <c r="N175" s="4">
        <v>313282273.98000002</v>
      </c>
    </row>
    <row r="176" spans="1:14" s="13" customFormat="1" x14ac:dyDescent="0.2">
      <c r="A176" s="12" t="s">
        <v>562</v>
      </c>
      <c r="B176" s="13">
        <v>0.25525737485779598</v>
      </c>
      <c r="C176" s="13">
        <v>0.25220876674689702</v>
      </c>
      <c r="D176" s="13">
        <v>0.25488203900298401</v>
      </c>
      <c r="E176" s="13">
        <v>0.25502808002577998</v>
      </c>
      <c r="F176" s="13">
        <v>0.25419437448182403</v>
      </c>
      <c r="G176" s="13">
        <v>0.25115537431415003</v>
      </c>
      <c r="H176" s="13">
        <v>0.25110445996004199</v>
      </c>
      <c r="I176" s="13">
        <v>0.24927165524781</v>
      </c>
      <c r="J176" s="13">
        <v>0.25158479020858898</v>
      </c>
      <c r="K176" s="13">
        <v>0.25140234405970902</v>
      </c>
      <c r="L176" s="13">
        <v>0.253184953342738</v>
      </c>
      <c r="M176" s="13">
        <v>0.249352127224232</v>
      </c>
      <c r="N176" s="13">
        <v>0.249352127224232</v>
      </c>
    </row>
    <row r="177" spans="1:14" x14ac:dyDescent="0.2">
      <c r="A177" s="5" t="s">
        <v>563</v>
      </c>
    </row>
    <row r="178" spans="1:14" x14ac:dyDescent="0.2">
      <c r="A178" s="5" t="s">
        <v>564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</row>
    <row r="179" spans="1:14" x14ac:dyDescent="0.2">
      <c r="A179" s="5" t="s">
        <v>565</v>
      </c>
    </row>
    <row r="180" spans="1:14" x14ac:dyDescent="0.2">
      <c r="A180" s="5" t="s">
        <v>566</v>
      </c>
    </row>
    <row r="181" spans="1:14" x14ac:dyDescent="0.2">
      <c r="A181" s="5" t="s">
        <v>368</v>
      </c>
    </row>
    <row r="182" spans="1:14" x14ac:dyDescent="0.2">
      <c r="A182" s="5" t="s">
        <v>567</v>
      </c>
    </row>
    <row r="183" spans="1:14" x14ac:dyDescent="0.2">
      <c r="A183" s="5" t="s">
        <v>568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</row>
    <row r="184" spans="1:14" x14ac:dyDescent="0.2">
      <c r="A184" s="5" t="s">
        <v>569</v>
      </c>
    </row>
    <row r="185" spans="1:14" x14ac:dyDescent="0.2">
      <c r="A185" s="5" t="s">
        <v>570</v>
      </c>
    </row>
    <row r="186" spans="1:14" ht="10.8" thickBot="1" x14ac:dyDescent="0.25">
      <c r="A186" s="11" t="s">
        <v>571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</row>
    <row r="187" spans="1:14" x14ac:dyDescent="0.2">
      <c r="A187" s="5" t="s">
        <v>572</v>
      </c>
    </row>
    <row r="188" spans="1:14" x14ac:dyDescent="0.2">
      <c r="A188" s="5" t="s">
        <v>573</v>
      </c>
    </row>
    <row r="189" spans="1:14" x14ac:dyDescent="0.2">
      <c r="A189" s="5" t="s">
        <v>574</v>
      </c>
    </row>
    <row r="190" spans="1:14" x14ac:dyDescent="0.2">
      <c r="A190" s="5" t="s">
        <v>575</v>
      </c>
    </row>
    <row r="191" spans="1:14" x14ac:dyDescent="0.2">
      <c r="A191" s="5" t="s">
        <v>576</v>
      </c>
    </row>
    <row r="192" spans="1:14" x14ac:dyDescent="0.2">
      <c r="A192" s="5" t="s">
        <v>577</v>
      </c>
    </row>
    <row r="193" spans="1:1" x14ac:dyDescent="0.2">
      <c r="A193" s="5" t="s">
        <v>578</v>
      </c>
    </row>
    <row r="194" spans="1:1" x14ac:dyDescent="0.2">
      <c r="A194" s="5" t="s">
        <v>579</v>
      </c>
    </row>
    <row r="195" spans="1:1" x14ac:dyDescent="0.2">
      <c r="A195" s="5" t="s">
        <v>580</v>
      </c>
    </row>
    <row r="196" spans="1:1" x14ac:dyDescent="0.2">
      <c r="A196" s="5" t="s">
        <v>581</v>
      </c>
    </row>
    <row r="197" spans="1:1" x14ac:dyDescent="0.2">
      <c r="A197" s="5" t="s">
        <v>582</v>
      </c>
    </row>
    <row r="198" spans="1:1" x14ac:dyDescent="0.2">
      <c r="A198" s="5" t="s">
        <v>583</v>
      </c>
    </row>
    <row r="199" spans="1:1" x14ac:dyDescent="0.2">
      <c r="A199" s="5" t="s">
        <v>584</v>
      </c>
    </row>
    <row r="200" spans="1:1" x14ac:dyDescent="0.2">
      <c r="A200" s="5" t="s">
        <v>585</v>
      </c>
    </row>
    <row r="201" spans="1:1" ht="10.8" thickBot="1" x14ac:dyDescent="0.25">
      <c r="A201" s="18" t="s">
        <v>586</v>
      </c>
    </row>
    <row r="202" spans="1:1" x14ac:dyDescent="0.2">
      <c r="A202" s="5" t="s">
        <v>587</v>
      </c>
    </row>
    <row r="203" spans="1:1" x14ac:dyDescent="0.2">
      <c r="A203" s="5" t="s">
        <v>588</v>
      </c>
    </row>
    <row r="204" spans="1:1" x14ac:dyDescent="0.2">
      <c r="A204" s="5" t="s">
        <v>589</v>
      </c>
    </row>
    <row r="205" spans="1:1" x14ac:dyDescent="0.2">
      <c r="A205" s="5" t="s">
        <v>590</v>
      </c>
    </row>
    <row r="206" spans="1:1" x14ac:dyDescent="0.2">
      <c r="A206" s="5" t="s">
        <v>591</v>
      </c>
    </row>
    <row r="207" spans="1:1" x14ac:dyDescent="0.2">
      <c r="A207" s="5" t="s">
        <v>592</v>
      </c>
    </row>
    <row r="208" spans="1:1" x14ac:dyDescent="0.2">
      <c r="A208" s="19" t="s">
        <v>593</v>
      </c>
    </row>
    <row r="209" spans="1:14" x14ac:dyDescent="0.2">
      <c r="A209" s="5" t="s">
        <v>594</v>
      </c>
    </row>
    <row r="210" spans="1:14" x14ac:dyDescent="0.2">
      <c r="A210" s="5" t="s">
        <v>595</v>
      </c>
    </row>
    <row r="211" spans="1:14" x14ac:dyDescent="0.2">
      <c r="A211" s="5" t="s">
        <v>596</v>
      </c>
    </row>
    <row r="212" spans="1:14" x14ac:dyDescent="0.2">
      <c r="A212" s="5" t="s">
        <v>597</v>
      </c>
    </row>
    <row r="213" spans="1:14" x14ac:dyDescent="0.2">
      <c r="A213" s="5" t="s">
        <v>598</v>
      </c>
    </row>
    <row r="214" spans="1:14" x14ac:dyDescent="0.2">
      <c r="A214" s="5" t="s">
        <v>599</v>
      </c>
    </row>
    <row r="215" spans="1:14" x14ac:dyDescent="0.2">
      <c r="A215" s="5" t="s">
        <v>600</v>
      </c>
    </row>
    <row r="216" spans="1:14" ht="10.8" thickBot="1" x14ac:dyDescent="0.25">
      <c r="A216" s="15" t="s">
        <v>601</v>
      </c>
    </row>
    <row r="217" spans="1:14" x14ac:dyDescent="0.2">
      <c r="A217" s="5" t="s">
        <v>602</v>
      </c>
      <c r="B217" s="4">
        <v>-6282827714.8699999</v>
      </c>
      <c r="C217" s="4">
        <v>-6318646520.6700001</v>
      </c>
      <c r="D217" s="4">
        <v>-6360986039.3900003</v>
      </c>
      <c r="E217" s="4">
        <v>-6464501700.9300003</v>
      </c>
      <c r="F217" s="4">
        <v>-6498021332.8199997</v>
      </c>
      <c r="G217" s="4">
        <v>-6518350758.9700003</v>
      </c>
      <c r="H217" s="4">
        <v>-6583916159.0699997</v>
      </c>
      <c r="I217" s="4">
        <v>-6676886892.3699999</v>
      </c>
      <c r="J217" s="4">
        <v>-6778243444.0600004</v>
      </c>
      <c r="K217" s="4">
        <v>-6840175098.6300001</v>
      </c>
      <c r="L217" s="4">
        <v>-6884337926.6400003</v>
      </c>
      <c r="M217" s="4">
        <v>-6900149309.1599998</v>
      </c>
      <c r="N217" s="4">
        <v>-6900149309.1599998</v>
      </c>
    </row>
    <row r="218" spans="1:14" x14ac:dyDescent="0.2">
      <c r="A218" s="5" t="s">
        <v>603</v>
      </c>
      <c r="B218" s="4">
        <v>-6282827714.8699999</v>
      </c>
      <c r="C218" s="4">
        <v>-6318646520.6700001</v>
      </c>
      <c r="D218" s="4">
        <v>-6360986032.2600002</v>
      </c>
      <c r="E218" s="4">
        <v>-6464501693.7999897</v>
      </c>
      <c r="F218" s="4">
        <v>-6498021325.68999</v>
      </c>
      <c r="G218" s="4">
        <v>-6518350751.8399897</v>
      </c>
      <c r="H218" s="4">
        <v>-6583916153.1799898</v>
      </c>
      <c r="I218" s="4">
        <v>-6676886886.4799995</v>
      </c>
      <c r="J218" s="4">
        <v>-6778243438.1700001</v>
      </c>
      <c r="K218" s="4">
        <v>-6840175092.7399998</v>
      </c>
      <c r="L218" s="4">
        <v>-6884337920.75</v>
      </c>
      <c r="M218" s="4">
        <v>-6900149303.2700005</v>
      </c>
      <c r="N218" s="4">
        <v>-6900149303.2700005</v>
      </c>
    </row>
    <row r="219" spans="1:14" x14ac:dyDescent="0.2">
      <c r="A219" s="5" t="s">
        <v>604</v>
      </c>
      <c r="B219" s="4">
        <v>0</v>
      </c>
      <c r="C219" s="4">
        <v>-9.3132257461547799E-7</v>
      </c>
      <c r="D219" s="4">
        <v>-7.1300016716122601</v>
      </c>
      <c r="E219" s="4">
        <v>-7.1300016716122601</v>
      </c>
      <c r="F219" s="4">
        <v>-7.1300016716122601</v>
      </c>
      <c r="G219" s="4">
        <v>-7.1300007402896801</v>
      </c>
      <c r="H219" s="4">
        <v>-5.8900006115436501</v>
      </c>
      <c r="I219" s="4">
        <v>-5.8899996802210799</v>
      </c>
      <c r="J219" s="4">
        <v>-5.8899996802210799</v>
      </c>
      <c r="K219" s="4">
        <v>-5.8899987488984999</v>
      </c>
      <c r="L219" s="4">
        <v>-5.8899996802210799</v>
      </c>
      <c r="M219" s="4">
        <v>-5.8899996802210799</v>
      </c>
      <c r="N219" s="4">
        <v>-5.8899996802210799</v>
      </c>
    </row>
    <row r="220" spans="1:14" x14ac:dyDescent="0.2">
      <c r="A220" s="5" t="s">
        <v>605</v>
      </c>
    </row>
    <row r="221" spans="1:14" x14ac:dyDescent="0.2">
      <c r="A221" s="5" t="s">
        <v>606</v>
      </c>
      <c r="B221" s="4">
        <v>2671322162.8899999</v>
      </c>
      <c r="C221" s="4">
        <v>2703860213.2199998</v>
      </c>
      <c r="D221" s="4">
        <v>2741540681.1500001</v>
      </c>
      <c r="E221" s="4">
        <v>2775053947.8299899</v>
      </c>
      <c r="F221" s="4">
        <v>2782410479.5900002</v>
      </c>
      <c r="G221" s="4">
        <v>2764064800.1199999</v>
      </c>
      <c r="H221" s="4">
        <v>2749169662.3299999</v>
      </c>
      <c r="I221" s="4">
        <v>2772890501.7800002</v>
      </c>
      <c r="J221" s="4">
        <v>2792882798.9499998</v>
      </c>
      <c r="K221" s="4">
        <v>2818750292.75</v>
      </c>
      <c r="L221" s="4">
        <v>2833770263.1099901</v>
      </c>
      <c r="M221" s="4">
        <v>2823193868.6599998</v>
      </c>
      <c r="N221" s="4">
        <v>2823193868.6599998</v>
      </c>
    </row>
    <row r="222" spans="1:14" x14ac:dyDescent="0.2">
      <c r="A222" s="5" t="s">
        <v>607</v>
      </c>
      <c r="B222" s="4">
        <v>2671322162.8899999</v>
      </c>
      <c r="C222" s="4">
        <v>2703860213.2199998</v>
      </c>
      <c r="D222" s="4">
        <v>2741540681.1500001</v>
      </c>
      <c r="E222" s="4">
        <v>2775053947.8299999</v>
      </c>
      <c r="F222" s="4">
        <v>2782410479.5900002</v>
      </c>
      <c r="G222" s="4">
        <v>2764064800.1199999</v>
      </c>
      <c r="H222" s="4">
        <v>2749169662.3299999</v>
      </c>
      <c r="I222" s="4">
        <v>2772890501.7800002</v>
      </c>
      <c r="J222" s="4">
        <v>2792882798.9499998</v>
      </c>
      <c r="K222" s="4">
        <v>2818750292.75</v>
      </c>
      <c r="L222" s="4">
        <v>2833770263.1099901</v>
      </c>
      <c r="M222" s="4">
        <v>2823193868.6599998</v>
      </c>
      <c r="N222" s="4">
        <v>2823193868.6599998</v>
      </c>
    </row>
    <row r="223" spans="1:14" x14ac:dyDescent="0.2">
      <c r="A223" s="5" t="s">
        <v>410</v>
      </c>
      <c r="B223" s="4">
        <v>0</v>
      </c>
      <c r="C223" s="4">
        <v>-4.6566128730773899E-7</v>
      </c>
      <c r="D223" s="4">
        <v>-4.6566128730773899E-7</v>
      </c>
      <c r="E223" s="4">
        <v>-9.3132257461547799E-7</v>
      </c>
      <c r="F223" s="4">
        <v>-4.6566128730773899E-7</v>
      </c>
      <c r="G223" s="4">
        <v>0</v>
      </c>
      <c r="H223" s="4">
        <v>-4.6566128730773899E-7</v>
      </c>
      <c r="I223" s="4">
        <v>0</v>
      </c>
      <c r="J223" s="4">
        <v>0</v>
      </c>
      <c r="K223" s="4">
        <v>0</v>
      </c>
      <c r="L223" s="4">
        <v>0</v>
      </c>
      <c r="M223" s="4">
        <v>-4.6566128730773899E-7</v>
      </c>
      <c r="N223" s="4">
        <v>-4.6566128730773899E-7</v>
      </c>
    </row>
    <row r="224" spans="1:14" x14ac:dyDescent="0.2">
      <c r="A224" s="5" t="s">
        <v>411</v>
      </c>
    </row>
    <row r="225" spans="1:14" x14ac:dyDescent="0.2">
      <c r="A225" s="5" t="s">
        <v>608</v>
      </c>
      <c r="B225" s="4">
        <v>907546757.70479202</v>
      </c>
      <c r="C225" s="4">
        <v>892713019.81657398</v>
      </c>
      <c r="D225" s="4">
        <v>870640892.08747196</v>
      </c>
      <c r="E225" s="4">
        <v>892900634.24177694</v>
      </c>
      <c r="F225" s="4">
        <v>914929145.05752897</v>
      </c>
      <c r="G225" s="4">
        <v>949642710.78594601</v>
      </c>
      <c r="H225" s="4">
        <v>984418799.69300795</v>
      </c>
      <c r="I225" s="4">
        <v>1033759635.78397</v>
      </c>
      <c r="J225" s="4">
        <v>1082491777.8389699</v>
      </c>
      <c r="K225" s="4">
        <v>1108977098.40049</v>
      </c>
      <c r="L225" s="4">
        <v>1146351818.4403701</v>
      </c>
      <c r="M225" s="4">
        <v>1148467425.4036601</v>
      </c>
      <c r="N225" s="4">
        <v>1148467425.4036601</v>
      </c>
    </row>
    <row r="226" spans="1:14" x14ac:dyDescent="0.2">
      <c r="A226" s="5" t="s">
        <v>609</v>
      </c>
      <c r="B226" s="4">
        <v>907545734.94999897</v>
      </c>
      <c r="C226" s="4">
        <v>892711897.91999996</v>
      </c>
      <c r="D226" s="4">
        <v>870639861.95000005</v>
      </c>
      <c r="E226" s="4">
        <v>892899360.15999997</v>
      </c>
      <c r="F226" s="4">
        <v>914928171.09999895</v>
      </c>
      <c r="G226" s="4">
        <v>949641836.53999996</v>
      </c>
      <c r="H226" s="4">
        <v>984417653.91999996</v>
      </c>
      <c r="I226" s="4">
        <v>1033758641.68999</v>
      </c>
      <c r="J226" s="4">
        <v>1082490947.27</v>
      </c>
      <c r="K226" s="4">
        <v>1108976185.8699999</v>
      </c>
      <c r="L226" s="4">
        <v>1146350737.8299999</v>
      </c>
      <c r="M226" s="4">
        <v>1148466464.4200001</v>
      </c>
      <c r="N226" s="4">
        <v>1148466464.4200001</v>
      </c>
    </row>
    <row r="227" spans="1:14" x14ac:dyDescent="0.2">
      <c r="A227" s="5" t="s">
        <v>414</v>
      </c>
      <c r="B227" s="4">
        <v>1022.7547927061</v>
      </c>
      <c r="C227" s="4">
        <v>1121.89657392445</v>
      </c>
      <c r="D227" s="4">
        <v>1030.1374720875101</v>
      </c>
      <c r="E227" s="4">
        <v>1274.0817769663399</v>
      </c>
      <c r="F227" s="4">
        <v>973.95752929151001</v>
      </c>
      <c r="G227" s="4">
        <v>874.24594594631299</v>
      </c>
      <c r="H227" s="4">
        <v>1145.77300893142</v>
      </c>
      <c r="I227" s="4">
        <v>994.09397924318898</v>
      </c>
      <c r="J227" s="4">
        <v>830.56897018104701</v>
      </c>
      <c r="K227" s="4">
        <v>912.53049322403899</v>
      </c>
      <c r="L227" s="4">
        <v>1080.6103770155401</v>
      </c>
      <c r="M227" s="4">
        <v>960.98366100341002</v>
      </c>
      <c r="N227" s="4">
        <v>960.98366100341002</v>
      </c>
    </row>
    <row r="228" spans="1:14" x14ac:dyDescent="0.2">
      <c r="A228" s="5" t="s">
        <v>415</v>
      </c>
    </row>
    <row r="229" spans="1:14" x14ac:dyDescent="0.2">
      <c r="A229" s="5" t="s">
        <v>610</v>
      </c>
      <c r="B229" s="4">
        <v>902397599.92999995</v>
      </c>
      <c r="C229" s="4">
        <v>907697707.52999902</v>
      </c>
      <c r="D229" s="4">
        <v>853089296.18999898</v>
      </c>
      <c r="E229" s="4">
        <v>860380581.169999</v>
      </c>
      <c r="F229" s="4">
        <v>865393084.38999903</v>
      </c>
      <c r="G229" s="4">
        <v>863493909.83999896</v>
      </c>
      <c r="H229" s="4">
        <v>870210932.95999897</v>
      </c>
      <c r="I229" s="4">
        <v>877181391.15999901</v>
      </c>
      <c r="J229" s="4">
        <v>855158089.80999899</v>
      </c>
      <c r="K229" s="4">
        <v>862522502.31999898</v>
      </c>
      <c r="L229" s="4">
        <v>874714401.98999906</v>
      </c>
      <c r="M229" s="4">
        <v>829702078.07999897</v>
      </c>
      <c r="N229" s="4">
        <v>829702078.07999897</v>
      </c>
    </row>
    <row r="230" spans="1:14" x14ac:dyDescent="0.2">
      <c r="A230" s="5" t="s">
        <v>611</v>
      </c>
      <c r="B230" s="4">
        <v>902196306.11999905</v>
      </c>
      <c r="C230" s="4">
        <v>907521688.70999897</v>
      </c>
      <c r="D230" s="4">
        <v>852942371.36999905</v>
      </c>
      <c r="E230" s="4">
        <v>860254908.55999899</v>
      </c>
      <c r="F230" s="4">
        <v>865288686.60999894</v>
      </c>
      <c r="G230" s="4">
        <v>863266652.419999</v>
      </c>
      <c r="H230" s="4">
        <v>870003304.68999898</v>
      </c>
      <c r="I230" s="4">
        <v>876993133.47999895</v>
      </c>
      <c r="J230" s="4">
        <v>854984457.18999898</v>
      </c>
      <c r="K230" s="4">
        <v>862367197.53999901</v>
      </c>
      <c r="L230" s="4">
        <v>874578096.52999902</v>
      </c>
      <c r="M230" s="4">
        <v>829612771.33999896</v>
      </c>
      <c r="N230" s="4">
        <v>829612771.33999896</v>
      </c>
    </row>
    <row r="231" spans="1:14" x14ac:dyDescent="0.2">
      <c r="A231" s="5" t="s">
        <v>612</v>
      </c>
      <c r="B231" s="4">
        <v>201293.81</v>
      </c>
      <c r="C231" s="4">
        <v>176018.82</v>
      </c>
      <c r="D231" s="4">
        <v>146924.82</v>
      </c>
      <c r="E231" s="4">
        <v>125672.61</v>
      </c>
      <c r="F231" s="4">
        <v>104397.78</v>
      </c>
      <c r="G231" s="4">
        <v>227257.42</v>
      </c>
      <c r="H231" s="4">
        <v>207628.27</v>
      </c>
      <c r="I231" s="4">
        <v>188257.68</v>
      </c>
      <c r="J231" s="4">
        <v>173632.62</v>
      </c>
      <c r="K231" s="4">
        <v>155304.77999999901</v>
      </c>
      <c r="L231" s="4">
        <v>136305.459999999</v>
      </c>
      <c r="M231" s="4">
        <v>89306.74</v>
      </c>
      <c r="N231" s="4">
        <v>89306.74</v>
      </c>
    </row>
    <row r="232" spans="1:14" x14ac:dyDescent="0.2">
      <c r="A232" s="5" t="s">
        <v>613</v>
      </c>
      <c r="B232" s="4">
        <v>1.7746515368344199E-7</v>
      </c>
      <c r="C232" s="4">
        <v>1.13914211397059E-7</v>
      </c>
      <c r="D232" s="4">
        <v>-4.3485215428518098E-8</v>
      </c>
      <c r="E232" s="4">
        <v>1.2512657576735301E-7</v>
      </c>
      <c r="F232" s="4">
        <v>-1.17083231998549E-7</v>
      </c>
      <c r="G232" s="4">
        <v>3.8085090636741297E-8</v>
      </c>
      <c r="H232" s="4">
        <v>-1.2994405551580699E-7</v>
      </c>
      <c r="I232" s="4">
        <v>3.8824055081931801E-8</v>
      </c>
      <c r="J232" s="4">
        <v>-3.0166802389430798E-7</v>
      </c>
      <c r="K232" s="4">
        <v>5.8832938520936196E-9</v>
      </c>
      <c r="L232" s="4">
        <v>-1.7135448615590499E-7</v>
      </c>
      <c r="M232" s="4">
        <v>2.90754087473033E-8</v>
      </c>
      <c r="N232" s="4">
        <v>2.90754087473033E-8</v>
      </c>
    </row>
    <row r="233" spans="1:14" x14ac:dyDescent="0.2">
      <c r="A233" s="5" t="s">
        <v>614</v>
      </c>
    </row>
    <row r="234" spans="1:14" x14ac:dyDescent="0.2">
      <c r="A234" s="5" t="s">
        <v>615</v>
      </c>
      <c r="B234" s="4">
        <v>427527397.69</v>
      </c>
      <c r="C234" s="4">
        <v>432816458.81999999</v>
      </c>
      <c r="D234" s="4">
        <v>438628701.08999997</v>
      </c>
      <c r="E234" s="4">
        <v>444120898.30000001</v>
      </c>
      <c r="F234" s="4">
        <v>447862745.13999999</v>
      </c>
      <c r="G234" s="4">
        <v>454340172.51999998</v>
      </c>
      <c r="H234" s="4">
        <v>458693461.77999997</v>
      </c>
      <c r="I234" s="4">
        <v>468030727.38</v>
      </c>
      <c r="J234" s="4">
        <v>488114368.80000001</v>
      </c>
      <c r="K234" s="4">
        <v>494326983.08999997</v>
      </c>
      <c r="L234" s="4">
        <v>497593838.68000001</v>
      </c>
      <c r="M234" s="4">
        <v>479388060.50999999</v>
      </c>
      <c r="N234" s="4">
        <v>479388060.50999999</v>
      </c>
    </row>
    <row r="235" spans="1:14" x14ac:dyDescent="0.2">
      <c r="A235" s="5" t="s">
        <v>616</v>
      </c>
      <c r="B235" s="4">
        <v>427527397.69</v>
      </c>
      <c r="C235" s="4">
        <v>432816458.81999999</v>
      </c>
      <c r="D235" s="4">
        <v>438628701.08999997</v>
      </c>
      <c r="E235" s="4">
        <v>444120898.299999</v>
      </c>
      <c r="F235" s="4">
        <v>447862745.13999897</v>
      </c>
      <c r="G235" s="4">
        <v>454340172.51999903</v>
      </c>
      <c r="H235" s="4">
        <v>458693461.77999902</v>
      </c>
      <c r="I235" s="4">
        <v>468030727.37999898</v>
      </c>
      <c r="J235" s="4">
        <v>488114368.799999</v>
      </c>
      <c r="K235" s="4">
        <v>494326983.08999902</v>
      </c>
      <c r="L235" s="4">
        <v>497593838.68000001</v>
      </c>
      <c r="M235" s="4">
        <v>479388060.50999999</v>
      </c>
      <c r="N235" s="4">
        <v>479388060.50999999</v>
      </c>
    </row>
    <row r="236" spans="1:14" x14ac:dyDescent="0.2">
      <c r="A236" s="5" t="s">
        <v>423</v>
      </c>
      <c r="B236" s="4">
        <v>0</v>
      </c>
      <c r="C236" s="4">
        <v>5.8207660913467401E-8</v>
      </c>
      <c r="D236" s="4">
        <v>0</v>
      </c>
      <c r="E236" s="4">
        <v>5.8207660913467401E-8</v>
      </c>
      <c r="F236" s="4">
        <v>5.8207660913467401E-8</v>
      </c>
      <c r="G236" s="4">
        <v>5.8207660913467401E-8</v>
      </c>
      <c r="H236" s="4">
        <v>5.8207660913467401E-8</v>
      </c>
      <c r="I236" s="4">
        <v>1.1641532182693399E-7</v>
      </c>
      <c r="J236" s="4">
        <v>2.3283064365386899E-7</v>
      </c>
      <c r="K236" s="4">
        <v>1.1641532182693399E-7</v>
      </c>
      <c r="L236" s="4">
        <v>1.1641532182693399E-7</v>
      </c>
      <c r="M236" s="4">
        <v>5.8207660913467401E-8</v>
      </c>
      <c r="N236" s="4">
        <v>5.8207660913467401E-8</v>
      </c>
    </row>
    <row r="237" spans="1:14" x14ac:dyDescent="0.2">
      <c r="A237" s="5" t="s">
        <v>424</v>
      </c>
    </row>
    <row r="238" spans="1:14" x14ac:dyDescent="0.2">
      <c r="A238" s="5" t="s">
        <v>617</v>
      </c>
      <c r="B238" s="4">
        <v>-79368678.575129703</v>
      </c>
      <c r="C238" s="4">
        <v>-85298464.7299999</v>
      </c>
      <c r="D238" s="4">
        <v>-29487502.379999898</v>
      </c>
      <c r="E238" s="4">
        <v>-26490210.279999901</v>
      </c>
      <c r="F238" s="4">
        <v>-34678430.2299999</v>
      </c>
      <c r="G238" s="4">
        <v>24475993.879999999</v>
      </c>
      <c r="H238" s="4">
        <v>28479971.98</v>
      </c>
      <c r="I238" s="4">
        <v>21894119.359999899</v>
      </c>
      <c r="J238" s="4">
        <v>453214989.59999901</v>
      </c>
      <c r="K238" s="4">
        <v>447267017.90999901</v>
      </c>
      <c r="L238" s="4">
        <v>396395529.50999898</v>
      </c>
      <c r="M238" s="4">
        <v>344165098.56999999</v>
      </c>
      <c r="N238" s="4">
        <v>344165098.56999999</v>
      </c>
    </row>
    <row r="239" spans="1:14" x14ac:dyDescent="0.2">
      <c r="A239" s="5" t="s">
        <v>618</v>
      </c>
      <c r="B239" s="4">
        <v>-79368678.575129703</v>
      </c>
      <c r="C239" s="4">
        <v>-85298464.7299999</v>
      </c>
      <c r="D239" s="4">
        <v>-29487502.379999898</v>
      </c>
      <c r="E239" s="4">
        <v>-26490210.279999901</v>
      </c>
      <c r="F239" s="4">
        <v>-34678430.2299999</v>
      </c>
      <c r="G239" s="4">
        <v>24475993.879999999</v>
      </c>
      <c r="H239" s="4">
        <v>28479971.98</v>
      </c>
      <c r="I239" s="4">
        <v>21894119.359999899</v>
      </c>
      <c r="J239" s="4">
        <v>453214989.59999901</v>
      </c>
      <c r="K239" s="4">
        <v>447267017.90999901</v>
      </c>
      <c r="L239" s="4">
        <v>396395529.50999898</v>
      </c>
      <c r="M239" s="4">
        <v>344165098.56999999</v>
      </c>
      <c r="N239" s="4">
        <v>344165098.56999999</v>
      </c>
    </row>
    <row r="240" spans="1:14" x14ac:dyDescent="0.2">
      <c r="A240" s="5" t="s">
        <v>619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</row>
    <row r="241" spans="1:14" x14ac:dyDescent="0.2">
      <c r="A241" s="5" t="s">
        <v>620</v>
      </c>
    </row>
    <row r="242" spans="1:14" x14ac:dyDescent="0.2">
      <c r="A242" s="5" t="s">
        <v>621</v>
      </c>
    </row>
    <row r="243" spans="1:14" x14ac:dyDescent="0.2">
      <c r="A243" s="5" t="s">
        <v>622</v>
      </c>
      <c r="B243" s="4">
        <v>283770494.65999901</v>
      </c>
      <c r="C243" s="4">
        <v>288347300.15999901</v>
      </c>
      <c r="D243" s="4">
        <v>253698090.53999999</v>
      </c>
      <c r="E243" s="4">
        <v>255986493.28999999</v>
      </c>
      <c r="F243" s="4">
        <v>258274896.03999999</v>
      </c>
      <c r="G243" s="4">
        <v>202810887.84</v>
      </c>
      <c r="H243" s="4">
        <v>205099290.59</v>
      </c>
      <c r="I243" s="4">
        <v>207387693.34</v>
      </c>
      <c r="J243" s="4">
        <v>-213098081.049999</v>
      </c>
      <c r="K243" s="4">
        <v>-210809678.299999</v>
      </c>
      <c r="L243" s="4">
        <v>-162416834.549999</v>
      </c>
      <c r="M243" s="4">
        <v>-90077967.429999903</v>
      </c>
      <c r="N243" s="4">
        <v>-90077967.429999903</v>
      </c>
    </row>
    <row r="244" spans="1:14" x14ac:dyDescent="0.2">
      <c r="A244" s="5" t="s">
        <v>623</v>
      </c>
      <c r="B244" s="4">
        <v>283770494.66000003</v>
      </c>
      <c r="C244" s="4">
        <v>288347300.16000003</v>
      </c>
      <c r="D244" s="4">
        <v>253698090.53999999</v>
      </c>
      <c r="E244" s="4">
        <v>255986493.28999999</v>
      </c>
      <c r="F244" s="4">
        <v>258274896.03999999</v>
      </c>
      <c r="G244" s="4">
        <v>202810887.84</v>
      </c>
      <c r="H244" s="4">
        <v>205099290.59</v>
      </c>
      <c r="I244" s="4">
        <v>207387693.34</v>
      </c>
      <c r="J244" s="4">
        <v>-213098081.049999</v>
      </c>
      <c r="K244" s="4">
        <v>-210809678.299999</v>
      </c>
      <c r="L244" s="4">
        <v>-162416834.549999</v>
      </c>
      <c r="M244" s="4">
        <v>-90077967.429999903</v>
      </c>
      <c r="N244" s="4">
        <v>-90077967.429999903</v>
      </c>
    </row>
    <row r="245" spans="1:14" x14ac:dyDescent="0.2">
      <c r="A245" s="5" t="s">
        <v>624</v>
      </c>
      <c r="B245" s="4">
        <v>-5.8207660913467401E-8</v>
      </c>
      <c r="C245" s="4">
        <v>-5.8207660913467401E-8</v>
      </c>
      <c r="D245" s="4">
        <v>0</v>
      </c>
      <c r="E245" s="4">
        <v>-2.91038304567337E-8</v>
      </c>
      <c r="F245" s="4">
        <v>0</v>
      </c>
      <c r="G245" s="4">
        <v>-8.7311491370201098E-8</v>
      </c>
      <c r="H245" s="4">
        <v>-5.8207660913467401E-8</v>
      </c>
      <c r="I245" s="4">
        <v>-8.7311491370201098E-8</v>
      </c>
      <c r="J245" s="4">
        <v>-2.91038304567337E-8</v>
      </c>
      <c r="K245" s="4">
        <v>0</v>
      </c>
      <c r="L245" s="4">
        <v>8.7311491370201098E-8</v>
      </c>
      <c r="M245" s="4">
        <v>2.91038304567337E-8</v>
      </c>
      <c r="N245" s="4">
        <v>2.91038304567337E-8</v>
      </c>
    </row>
    <row r="246" spans="1:14" x14ac:dyDescent="0.2">
      <c r="A246" s="5" t="s">
        <v>625</v>
      </c>
    </row>
    <row r="247" spans="1:14" x14ac:dyDescent="0.2">
      <c r="A247" s="5" t="s">
        <v>626</v>
      </c>
    </row>
    <row r="248" spans="1:14" x14ac:dyDescent="0.2">
      <c r="A248" s="5" t="s">
        <v>627</v>
      </c>
      <c r="B248" s="4">
        <v>-441295</v>
      </c>
      <c r="C248" s="4">
        <v>-441295</v>
      </c>
      <c r="D248" s="4">
        <v>-551618.75</v>
      </c>
      <c r="E248" s="4">
        <v>-551618.75</v>
      </c>
      <c r="F248" s="4">
        <v>-551618.75</v>
      </c>
      <c r="G248" s="4">
        <v>-441295</v>
      </c>
      <c r="H248" s="4">
        <v>-441295</v>
      </c>
      <c r="I248" s="4">
        <v>-441295</v>
      </c>
      <c r="J248" s="4">
        <v>-441295</v>
      </c>
      <c r="K248" s="4">
        <v>-441295</v>
      </c>
      <c r="L248" s="4">
        <v>-441295</v>
      </c>
      <c r="M248" s="4">
        <v>-441295</v>
      </c>
      <c r="N248" s="4">
        <v>-441295</v>
      </c>
    </row>
    <row r="249" spans="1:14" x14ac:dyDescent="0.2">
      <c r="A249" s="5" t="s">
        <v>628</v>
      </c>
      <c r="B249" s="4">
        <v>-441295</v>
      </c>
      <c r="C249" s="4">
        <v>-441295</v>
      </c>
      <c r="D249" s="4">
        <v>-551618.75</v>
      </c>
      <c r="E249" s="4">
        <v>-551618.75</v>
      </c>
      <c r="F249" s="4">
        <v>-551618.75</v>
      </c>
      <c r="G249" s="4">
        <v>-441295</v>
      </c>
      <c r="H249" s="4">
        <v>-441295</v>
      </c>
      <c r="I249" s="4">
        <v>-441295</v>
      </c>
      <c r="J249" s="4">
        <v>-441295</v>
      </c>
      <c r="K249" s="4">
        <v>-441295</v>
      </c>
      <c r="L249" s="4">
        <v>-441295</v>
      </c>
      <c r="M249" s="4">
        <v>-441295</v>
      </c>
      <c r="N249" s="4">
        <v>-441295</v>
      </c>
    </row>
    <row r="250" spans="1:14" x14ac:dyDescent="0.2">
      <c r="A250" s="5" t="s">
        <v>629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</row>
    <row r="251" spans="1:14" x14ac:dyDescent="0.2">
      <c r="A251" s="5" t="s">
        <v>438</v>
      </c>
    </row>
    <row r="252" spans="1:14" x14ac:dyDescent="0.2">
      <c r="A252" s="5" t="s">
        <v>630</v>
      </c>
      <c r="B252" s="4">
        <v>1170073275.5703299</v>
      </c>
      <c r="C252" s="4">
        <v>1178951580.85342</v>
      </c>
      <c r="D252" s="4">
        <v>1233427499.4625199</v>
      </c>
      <c r="E252" s="4">
        <v>1263100975.1282201</v>
      </c>
      <c r="F252" s="4">
        <v>1264381031.5824699</v>
      </c>
      <c r="G252" s="4">
        <v>1259963578.98405</v>
      </c>
      <c r="H252" s="4">
        <v>1288285334.73699</v>
      </c>
      <c r="I252" s="4">
        <v>1296184118.56602</v>
      </c>
      <c r="J252" s="4">
        <v>1319920795.1110301</v>
      </c>
      <c r="K252" s="4">
        <v>1319582177.4595001</v>
      </c>
      <c r="L252" s="4">
        <v>1298370204.45962</v>
      </c>
      <c r="M252" s="4">
        <v>1365752040.3663299</v>
      </c>
      <c r="N252" s="4">
        <v>1365752040.3663299</v>
      </c>
    </row>
    <row r="253" spans="1:14" x14ac:dyDescent="0.2">
      <c r="A253" s="5" t="s">
        <v>631</v>
      </c>
      <c r="B253" s="4">
        <v>1170074298.32513</v>
      </c>
      <c r="C253" s="4">
        <v>1178952702.74999</v>
      </c>
      <c r="D253" s="4">
        <v>1233428522.46999</v>
      </c>
      <c r="E253" s="4">
        <v>1263102242.0799899</v>
      </c>
      <c r="F253" s="4">
        <v>1264381998.4099901</v>
      </c>
      <c r="G253" s="4">
        <v>1259964446.0999999</v>
      </c>
      <c r="H253" s="4">
        <v>1288286474.6199901</v>
      </c>
      <c r="I253" s="4">
        <v>1296185106.77</v>
      </c>
      <c r="J253" s="4">
        <v>1319921619.79</v>
      </c>
      <c r="K253" s="4">
        <v>1319583084.0999999</v>
      </c>
      <c r="L253" s="4">
        <v>1298371279.1800001</v>
      </c>
      <c r="M253" s="4">
        <v>1365752995.46</v>
      </c>
      <c r="N253" s="4">
        <v>1365752995.46</v>
      </c>
    </row>
    <row r="254" spans="1:14" x14ac:dyDescent="0.2">
      <c r="A254" s="5" t="s">
        <v>632</v>
      </c>
      <c r="B254" s="4">
        <v>-1022.7547925896901</v>
      </c>
      <c r="C254" s="4">
        <v>-1121.8965724110601</v>
      </c>
      <c r="D254" s="4">
        <v>-1023.00747018307</v>
      </c>
      <c r="E254" s="4">
        <v>-1266.95177424699</v>
      </c>
      <c r="F254" s="4">
        <v>-966.82752692140605</v>
      </c>
      <c r="G254" s="4">
        <v>-867.11594555526904</v>
      </c>
      <c r="H254" s="4">
        <v>-1139.8830078542201</v>
      </c>
      <c r="I254" s="4">
        <v>-988.20397956296802</v>
      </c>
      <c r="J254" s="4">
        <v>-824.67897050082604</v>
      </c>
      <c r="K254" s="4">
        <v>-906.64049470797102</v>
      </c>
      <c r="L254" s="4">
        <v>-1074.7203773353201</v>
      </c>
      <c r="M254" s="4">
        <v>-955.09366132318905</v>
      </c>
      <c r="N254" s="4">
        <v>-955.09366132318905</v>
      </c>
    </row>
    <row r="255" spans="1:14" x14ac:dyDescent="0.2">
      <c r="A255" s="5" t="s">
        <v>442</v>
      </c>
    </row>
    <row r="256" spans="1:14" ht="10.8" thickBot="1" x14ac:dyDescent="0.25">
      <c r="A256" s="15" t="s">
        <v>633</v>
      </c>
    </row>
    <row r="257" spans="1:1" x14ac:dyDescent="0.2">
      <c r="A257" s="5" t="s">
        <v>634</v>
      </c>
    </row>
    <row r="258" spans="1:1" x14ac:dyDescent="0.2">
      <c r="A258" s="5" t="s">
        <v>635</v>
      </c>
    </row>
    <row r="259" spans="1:1" x14ac:dyDescent="0.2">
      <c r="A259" s="5" t="s">
        <v>636</v>
      </c>
    </row>
    <row r="260" spans="1:1" x14ac:dyDescent="0.2">
      <c r="A260" s="5" t="s">
        <v>637</v>
      </c>
    </row>
    <row r="261" spans="1:1" x14ac:dyDescent="0.2">
      <c r="A261" s="5" t="s">
        <v>638</v>
      </c>
    </row>
    <row r="262" spans="1:1" x14ac:dyDescent="0.2">
      <c r="A262" s="5" t="s">
        <v>639</v>
      </c>
    </row>
    <row r="263" spans="1:1" x14ac:dyDescent="0.2">
      <c r="A263" s="5" t="s">
        <v>450</v>
      </c>
    </row>
    <row r="264" spans="1:1" x14ac:dyDescent="0.2">
      <c r="A264" s="5" t="s">
        <v>451</v>
      </c>
    </row>
    <row r="265" spans="1:1" x14ac:dyDescent="0.2">
      <c r="A265" s="5" t="s">
        <v>640</v>
      </c>
    </row>
    <row r="266" spans="1:1" x14ac:dyDescent="0.2">
      <c r="A266" s="5" t="s">
        <v>641</v>
      </c>
    </row>
    <row r="267" spans="1:1" x14ac:dyDescent="0.2">
      <c r="A267" s="5" t="s">
        <v>454</v>
      </c>
    </row>
    <row r="268" spans="1:1" x14ac:dyDescent="0.2">
      <c r="A268" s="5" t="s">
        <v>455</v>
      </c>
    </row>
    <row r="269" spans="1:1" x14ac:dyDescent="0.2">
      <c r="A269" s="5" t="s">
        <v>642</v>
      </c>
    </row>
    <row r="270" spans="1:1" x14ac:dyDescent="0.2">
      <c r="A270" s="5" t="s">
        <v>643</v>
      </c>
    </row>
    <row r="271" spans="1:1" x14ac:dyDescent="0.2">
      <c r="A271" s="5" t="s">
        <v>644</v>
      </c>
    </row>
    <row r="272" spans="1:1" x14ac:dyDescent="0.2">
      <c r="A272" s="5" t="s">
        <v>645</v>
      </c>
    </row>
    <row r="273" spans="1:14" x14ac:dyDescent="0.2">
      <c r="A273" s="5" t="s">
        <v>646</v>
      </c>
    </row>
    <row r="274" spans="1:14" x14ac:dyDescent="0.2">
      <c r="A274" s="5" t="s">
        <v>647</v>
      </c>
    </row>
    <row r="275" spans="1:14" x14ac:dyDescent="0.2">
      <c r="A275" s="5" t="s">
        <v>648</v>
      </c>
    </row>
    <row r="276" spans="1:14" x14ac:dyDescent="0.2">
      <c r="A276" s="5" t="s">
        <v>649</v>
      </c>
    </row>
    <row r="277" spans="1:14" x14ac:dyDescent="0.2">
      <c r="A277" s="5" t="s">
        <v>650</v>
      </c>
    </row>
    <row r="278" spans="1:14" ht="10.8" thickBot="1" x14ac:dyDescent="0.25">
      <c r="A278" s="15" t="s">
        <v>651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</row>
    <row r="279" spans="1:14" x14ac:dyDescent="0.2">
      <c r="A279" s="5" t="s">
        <v>652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</row>
    <row r="280" spans="1:14" x14ac:dyDescent="0.2">
      <c r="A280" s="5" t="s">
        <v>653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</row>
    <row r="281" spans="1:14" x14ac:dyDescent="0.2">
      <c r="A281" s="5" t="s">
        <v>654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</row>
    <row r="282" spans="1:14" x14ac:dyDescent="0.2">
      <c r="A282" s="5" t="s">
        <v>655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</row>
    <row r="283" spans="1:14" x14ac:dyDescent="0.2">
      <c r="A283" s="5" t="s">
        <v>656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</row>
    <row r="284" spans="1:14" x14ac:dyDescent="0.2">
      <c r="A284" s="5" t="s">
        <v>657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</row>
    <row r="285" spans="1:14" x14ac:dyDescent="0.2">
      <c r="A285" s="5" t="s">
        <v>658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</row>
    <row r="286" spans="1:14" x14ac:dyDescent="0.2">
      <c r="A286" s="5" t="s">
        <v>659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</row>
    <row r="287" spans="1:14" x14ac:dyDescent="0.2">
      <c r="A287" s="5" t="s">
        <v>660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</row>
    <row r="288" spans="1:14" x14ac:dyDescent="0.2">
      <c r="A288" s="5" t="s">
        <v>661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</row>
    <row r="289" spans="1:14" x14ac:dyDescent="0.2">
      <c r="A289" s="5" t="s">
        <v>662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</row>
    <row r="290" spans="1:14" x14ac:dyDescent="0.2">
      <c r="A290" s="5" t="s">
        <v>663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</row>
    <row r="291" spans="1:14" x14ac:dyDescent="0.2">
      <c r="A291" s="5" t="s">
        <v>664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</row>
    <row r="292" spans="1:14" x14ac:dyDescent="0.2">
      <c r="A292" s="5" t="s">
        <v>665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</row>
    <row r="293" spans="1:14" x14ac:dyDescent="0.2">
      <c r="A293" s="5" t="s">
        <v>666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</row>
    <row r="294" spans="1:14" x14ac:dyDescent="0.2">
      <c r="A294" s="5" t="s">
        <v>667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</row>
    <row r="295" spans="1:14" x14ac:dyDescent="0.2">
      <c r="A295" s="5" t="s">
        <v>668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</row>
    <row r="296" spans="1:14" x14ac:dyDescent="0.2">
      <c r="A296" s="5" t="s">
        <v>669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</row>
    <row r="297" spans="1:14" x14ac:dyDescent="0.2">
      <c r="A297" s="5" t="s">
        <v>670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</row>
    <row r="298" spans="1:14" x14ac:dyDescent="0.2">
      <c r="A298" s="5" t="s">
        <v>671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</row>
    <row r="299" spans="1:14" x14ac:dyDescent="0.2">
      <c r="A299" s="5" t="s">
        <v>672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</row>
    <row r="300" spans="1:14" x14ac:dyDescent="0.2">
      <c r="A300" s="5" t="s">
        <v>673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</row>
    <row r="301" spans="1:14" x14ac:dyDescent="0.2">
      <c r="A301" s="5" t="s">
        <v>674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</row>
    <row r="302" spans="1:14" x14ac:dyDescent="0.2">
      <c r="A302" s="5" t="s">
        <v>675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</row>
    <row r="303" spans="1:14" x14ac:dyDescent="0.2">
      <c r="A303" s="5" t="s">
        <v>676</v>
      </c>
    </row>
    <row r="304" spans="1:14" x14ac:dyDescent="0.2">
      <c r="A304" s="5" t="s">
        <v>677</v>
      </c>
    </row>
    <row r="305" spans="1:1" x14ac:dyDescent="0.2">
      <c r="A305" s="5" t="s">
        <v>678</v>
      </c>
    </row>
    <row r="306" spans="1:1" x14ac:dyDescent="0.2">
      <c r="A306" s="5" t="s">
        <v>679</v>
      </c>
    </row>
    <row r="307" spans="1:1" x14ac:dyDescent="0.2">
      <c r="A307" s="5" t="s">
        <v>494</v>
      </c>
    </row>
  </sheetData>
  <pageMargins left="0.7" right="0.7" top="0.75" bottom="0.75" header="0.3" footer="0.3"/>
  <pageSetup paperSize="119" scale="22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9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32D2-1146-478B-921B-977003BD1F46}">
  <sheetPr>
    <pageSetUpPr fitToPage="1"/>
  </sheetPr>
  <dimension ref="A1:N307"/>
  <sheetViews>
    <sheetView tabSelected="1" workbookViewId="0">
      <selection activeCell="D23" sqref="D23"/>
    </sheetView>
  </sheetViews>
  <sheetFormatPr defaultColWidth="9.109375" defaultRowHeight="10.199999999999999" x14ac:dyDescent="0.2"/>
  <cols>
    <col min="1" max="1" width="30.6640625" style="5" customWidth="1"/>
    <col min="2" max="14" width="10.6640625" style="4" customWidth="1"/>
    <col min="15" max="16384" width="9.109375" style="4"/>
  </cols>
  <sheetData>
    <row r="1" spans="1:14" s="2" customFormat="1" x14ac:dyDescent="0.2">
      <c r="A1" s="1"/>
    </row>
    <row r="2" spans="1:14" s="2" customFormat="1" x14ac:dyDescent="0.2">
      <c r="A2" s="1" t="s">
        <v>527</v>
      </c>
      <c r="B2" s="2" t="s">
        <v>528</v>
      </c>
      <c r="C2" s="2" t="s">
        <v>529</v>
      </c>
      <c r="D2" s="2" t="s">
        <v>530</v>
      </c>
      <c r="E2" s="2" t="s">
        <v>531</v>
      </c>
      <c r="F2" s="2" t="s">
        <v>532</v>
      </c>
      <c r="G2" s="2" t="s">
        <v>533</v>
      </c>
      <c r="H2" s="2" t="s">
        <v>534</v>
      </c>
      <c r="I2" s="2" t="s">
        <v>535</v>
      </c>
      <c r="J2" s="2" t="s">
        <v>536</v>
      </c>
      <c r="K2" s="2" t="s">
        <v>537</v>
      </c>
      <c r="L2" s="2" t="s">
        <v>538</v>
      </c>
      <c r="M2" s="2" t="s">
        <v>539</v>
      </c>
      <c r="N2" s="2" t="s">
        <v>540</v>
      </c>
    </row>
    <row r="3" spans="1:14" s="2" customFormat="1" x14ac:dyDescent="0.2">
      <c r="A3" s="1"/>
    </row>
    <row r="4" spans="1:14" x14ac:dyDescent="0.2">
      <c r="A4" s="3" t="s">
        <v>499</v>
      </c>
    </row>
    <row r="5" spans="1:14" x14ac:dyDescent="0.2">
      <c r="A5" s="5" t="s">
        <v>192</v>
      </c>
    </row>
    <row r="6" spans="1:14" x14ac:dyDescent="0.2">
      <c r="A6" s="5" t="s">
        <v>193</v>
      </c>
    </row>
    <row r="7" spans="1:14" x14ac:dyDescent="0.2">
      <c r="A7" s="5" t="s">
        <v>194</v>
      </c>
    </row>
    <row r="8" spans="1:14" x14ac:dyDescent="0.2">
      <c r="A8" s="5" t="s">
        <v>195</v>
      </c>
    </row>
    <row r="9" spans="1:14" x14ac:dyDescent="0.2">
      <c r="A9" s="5" t="s">
        <v>196</v>
      </c>
    </row>
    <row r="10" spans="1:14" x14ac:dyDescent="0.2">
      <c r="A10" s="5" t="s">
        <v>197</v>
      </c>
    </row>
    <row r="11" spans="1:14" x14ac:dyDescent="0.2">
      <c r="A11" s="5" t="s">
        <v>198</v>
      </c>
    </row>
    <row r="12" spans="1:14" x14ac:dyDescent="0.2">
      <c r="A12" s="5" t="s">
        <v>199</v>
      </c>
    </row>
    <row r="13" spans="1:14" x14ac:dyDescent="0.2">
      <c r="A13" s="5" t="s">
        <v>200</v>
      </c>
    </row>
    <row r="14" spans="1:14" x14ac:dyDescent="0.2">
      <c r="A14" s="5" t="s">
        <v>201</v>
      </c>
    </row>
    <row r="15" spans="1:14" x14ac:dyDescent="0.2">
      <c r="A15" s="5" t="s">
        <v>202</v>
      </c>
    </row>
    <row r="16" spans="1:14" x14ac:dyDescent="0.2">
      <c r="A16" s="5" t="s">
        <v>203</v>
      </c>
    </row>
    <row r="17" spans="1:14" x14ac:dyDescent="0.2">
      <c r="A17" s="5" t="s">
        <v>204</v>
      </c>
    </row>
    <row r="18" spans="1:14" x14ac:dyDescent="0.2">
      <c r="A18" s="5" t="s">
        <v>205</v>
      </c>
      <c r="B18" s="4">
        <v>22198692917.978901</v>
      </c>
      <c r="C18" s="4">
        <v>22325848981.908298</v>
      </c>
      <c r="D18" s="4">
        <v>22459556109.6213</v>
      </c>
      <c r="E18" s="4">
        <v>22627292426.203098</v>
      </c>
      <c r="F18" s="4">
        <v>22792826502.999298</v>
      </c>
      <c r="G18" s="4">
        <v>22958074785.3134</v>
      </c>
      <c r="H18" s="4">
        <v>23106920155.756302</v>
      </c>
      <c r="I18" s="4">
        <v>23256151288.616001</v>
      </c>
      <c r="J18" s="4">
        <v>23399352900.763199</v>
      </c>
      <c r="K18" s="4">
        <v>23544597692.3717</v>
      </c>
      <c r="L18" s="4">
        <v>23690831523.804199</v>
      </c>
      <c r="M18" s="4">
        <v>23851987453.968899</v>
      </c>
      <c r="N18" s="4">
        <v>23851987453.968899</v>
      </c>
    </row>
    <row r="19" spans="1:14" x14ac:dyDescent="0.2">
      <c r="A19" s="5" t="s">
        <v>206</v>
      </c>
      <c r="B19" s="4">
        <v>6135755527.0391798</v>
      </c>
      <c r="C19" s="4">
        <v>6178872510.4514399</v>
      </c>
      <c r="D19" s="4">
        <v>6223260212.0490999</v>
      </c>
      <c r="E19" s="4">
        <v>6269782371.5117302</v>
      </c>
      <c r="F19" s="4">
        <v>6317335817.0866098</v>
      </c>
      <c r="G19" s="4">
        <v>6363157286.6591597</v>
      </c>
      <c r="H19" s="4">
        <v>6415625258.5684004</v>
      </c>
      <c r="I19" s="4">
        <v>6467657314.9105997</v>
      </c>
      <c r="J19" s="4">
        <v>6514822592.5687599</v>
      </c>
      <c r="K19" s="4">
        <v>6564873609.5222702</v>
      </c>
      <c r="L19" s="4">
        <v>6610236393.4196796</v>
      </c>
      <c r="M19" s="4">
        <v>6659112310.2686796</v>
      </c>
      <c r="N19" s="4">
        <v>6659112310.2686796</v>
      </c>
    </row>
    <row r="20" spans="1:14" x14ac:dyDescent="0.2">
      <c r="A20" s="5" t="s">
        <v>207</v>
      </c>
      <c r="B20" s="6">
        <v>16062937390.939699</v>
      </c>
      <c r="C20" s="6">
        <v>16146976471.4569</v>
      </c>
      <c r="D20" s="6">
        <v>16236295897.572201</v>
      </c>
      <c r="E20" s="6">
        <v>16357510054.691299</v>
      </c>
      <c r="F20" s="6">
        <v>16475490685.912701</v>
      </c>
      <c r="G20" s="6">
        <v>16594917498.654301</v>
      </c>
      <c r="H20" s="6">
        <v>16691294897.187901</v>
      </c>
      <c r="I20" s="6">
        <v>16788493973.7054</v>
      </c>
      <c r="J20" s="6">
        <v>16884530308.1945</v>
      </c>
      <c r="K20" s="6">
        <v>16979724082.8494</v>
      </c>
      <c r="L20" s="6">
        <v>17080595130.384501</v>
      </c>
      <c r="M20" s="6">
        <v>17192875143.700199</v>
      </c>
      <c r="N20" s="6">
        <v>17192875143.700199</v>
      </c>
    </row>
    <row r="21" spans="1:14" x14ac:dyDescent="0.2">
      <c r="A21" s="5" t="s">
        <v>208</v>
      </c>
      <c r="B21" s="4">
        <v>120981406.57334501</v>
      </c>
      <c r="C21" s="4">
        <v>120410213.376817</v>
      </c>
      <c r="D21" s="4">
        <v>120398219.868967</v>
      </c>
      <c r="E21" s="4">
        <v>120386226.36111601</v>
      </c>
      <c r="F21" s="4">
        <v>120374232.853265</v>
      </c>
      <c r="G21" s="4">
        <v>120363354.785923</v>
      </c>
      <c r="H21" s="4">
        <v>120352487.53624</v>
      </c>
      <c r="I21" s="4">
        <v>120341717.63160799</v>
      </c>
      <c r="J21" s="4">
        <v>120330850.381925</v>
      </c>
      <c r="K21" s="4">
        <v>120332581.93961801</v>
      </c>
      <c r="L21" s="4">
        <v>120334747.2861</v>
      </c>
      <c r="M21" s="4">
        <v>115276044.770698</v>
      </c>
      <c r="N21" s="4">
        <v>115276044.770698</v>
      </c>
    </row>
    <row r="22" spans="1:14" x14ac:dyDescent="0.2">
      <c r="A22" s="5" t="s">
        <v>209</v>
      </c>
      <c r="B22" s="4">
        <v>1344690290.44011</v>
      </c>
      <c r="C22" s="4">
        <v>1380810410.7934501</v>
      </c>
      <c r="D22" s="4">
        <v>1414964672.77809</v>
      </c>
      <c r="E22" s="4">
        <v>1421003415.0148699</v>
      </c>
      <c r="F22" s="4">
        <v>1433829990.2096901</v>
      </c>
      <c r="G22" s="4">
        <v>1446801117.8132</v>
      </c>
      <c r="H22" s="4">
        <v>1479080801.33272</v>
      </c>
      <c r="I22" s="4">
        <v>1513855687.1401401</v>
      </c>
      <c r="J22" s="4">
        <v>1555826103.50225</v>
      </c>
      <c r="K22" s="4">
        <v>1601449172.1731999</v>
      </c>
      <c r="L22" s="4">
        <v>1646488342.3717899</v>
      </c>
      <c r="M22" s="4">
        <v>1690752451.5367501</v>
      </c>
      <c r="N22" s="4">
        <v>1690752451.5367501</v>
      </c>
    </row>
    <row r="23" spans="1:14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">
      <c r="A24" s="5" t="s">
        <v>211</v>
      </c>
      <c r="B24" s="6">
        <v>17528609087.953201</v>
      </c>
      <c r="C24" s="6">
        <v>17648197095.627102</v>
      </c>
      <c r="D24" s="6">
        <v>17771658790.2192</v>
      </c>
      <c r="E24" s="6">
        <v>17898899696.067299</v>
      </c>
      <c r="F24" s="6">
        <v>18029694908.9757</v>
      </c>
      <c r="G24" s="6">
        <v>18162081971.253399</v>
      </c>
      <c r="H24" s="6">
        <v>18290728186.0569</v>
      </c>
      <c r="I24" s="6">
        <v>18422691378.4771</v>
      </c>
      <c r="J24" s="6">
        <v>18560687262.078602</v>
      </c>
      <c r="K24" s="6">
        <v>18701505836.9622</v>
      </c>
      <c r="L24" s="6">
        <v>18847418220.0424</v>
      </c>
      <c r="M24" s="6">
        <v>18998903640.007702</v>
      </c>
      <c r="N24" s="6">
        <v>18998903640.007702</v>
      </c>
    </row>
    <row r="25" spans="1:14" x14ac:dyDescent="0.2">
      <c r="A25" s="5" t="s">
        <v>212</v>
      </c>
      <c r="B25" s="4">
        <v>1676292358.5910001</v>
      </c>
      <c r="C25" s="4">
        <v>1754753625.99914</v>
      </c>
      <c r="D25" s="4">
        <v>1837720314.0919099</v>
      </c>
      <c r="E25" s="4">
        <v>1914413323.2927999</v>
      </c>
      <c r="F25" s="4">
        <v>1980577536.3076999</v>
      </c>
      <c r="G25" s="4">
        <v>2043748707.4312899</v>
      </c>
      <c r="H25" s="4">
        <v>2111228113.5184</v>
      </c>
      <c r="I25" s="4">
        <v>2147197163.59062</v>
      </c>
      <c r="J25" s="4">
        <v>2152686450.9805002</v>
      </c>
      <c r="K25" s="4">
        <v>2110466339.1619899</v>
      </c>
      <c r="L25" s="4">
        <v>2052073717.14937</v>
      </c>
      <c r="M25" s="4">
        <v>2002255499.9929099</v>
      </c>
      <c r="N25" s="4">
        <v>2002255499.9929099</v>
      </c>
    </row>
    <row r="26" spans="1:14" x14ac:dyDescent="0.2">
      <c r="A26" s="5" t="s">
        <v>213</v>
      </c>
      <c r="B26" s="9">
        <v>19204901446.544201</v>
      </c>
      <c r="C26" s="9">
        <v>19402950721.626301</v>
      </c>
      <c r="D26" s="9">
        <v>19609379104.3111</v>
      </c>
      <c r="E26" s="9">
        <v>19813313019.3601</v>
      </c>
      <c r="F26" s="9">
        <v>20010272445.283401</v>
      </c>
      <c r="G26" s="9">
        <v>20205830678.6847</v>
      </c>
      <c r="H26" s="9">
        <v>20401956299.575298</v>
      </c>
      <c r="I26" s="9">
        <v>20569888542.067799</v>
      </c>
      <c r="J26" s="9">
        <v>20713373713.0592</v>
      </c>
      <c r="K26" s="9">
        <v>20811972176.124199</v>
      </c>
      <c r="L26" s="9">
        <v>20899491937.191799</v>
      </c>
      <c r="M26" s="9">
        <v>21001159140.000599</v>
      </c>
      <c r="N26" s="9">
        <v>21001159140.000599</v>
      </c>
    </row>
    <row r="27" spans="1:14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">
      <c r="A30" s="3" t="s">
        <v>217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2">
      <c r="A31" s="3" t="s">
        <v>218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">
      <c r="A32" s="5" t="s">
        <v>219</v>
      </c>
    </row>
    <row r="33" spans="1:1" x14ac:dyDescent="0.2">
      <c r="A33" s="5" t="s">
        <v>220</v>
      </c>
    </row>
    <row r="34" spans="1:1" x14ac:dyDescent="0.2">
      <c r="A34" s="5" t="s">
        <v>221</v>
      </c>
    </row>
    <row r="35" spans="1:1" x14ac:dyDescent="0.2">
      <c r="A35" s="5" t="s">
        <v>222</v>
      </c>
    </row>
    <row r="36" spans="1:1" x14ac:dyDescent="0.2">
      <c r="A36" s="5" t="s">
        <v>223</v>
      </c>
    </row>
    <row r="37" spans="1:1" x14ac:dyDescent="0.2">
      <c r="A37" s="5" t="s">
        <v>224</v>
      </c>
    </row>
    <row r="38" spans="1:1" x14ac:dyDescent="0.2">
      <c r="A38" s="5" t="s">
        <v>225</v>
      </c>
    </row>
    <row r="39" spans="1:1" x14ac:dyDescent="0.2">
      <c r="A39" s="5" t="s">
        <v>226</v>
      </c>
    </row>
    <row r="40" spans="1:1" x14ac:dyDescent="0.2">
      <c r="A40" s="5" t="s">
        <v>227</v>
      </c>
    </row>
    <row r="41" spans="1:1" x14ac:dyDescent="0.2">
      <c r="A41" s="5" t="s">
        <v>228</v>
      </c>
    </row>
    <row r="42" spans="1:1" x14ac:dyDescent="0.2">
      <c r="A42" s="5" t="s">
        <v>229</v>
      </c>
    </row>
    <row r="43" spans="1:1" x14ac:dyDescent="0.2">
      <c r="A43" s="3" t="s">
        <v>230</v>
      </c>
    </row>
    <row r="44" spans="1:1" x14ac:dyDescent="0.2">
      <c r="A44" s="5" t="s">
        <v>231</v>
      </c>
    </row>
    <row r="45" spans="1:1" x14ac:dyDescent="0.2">
      <c r="A45" s="5" t="s">
        <v>232</v>
      </c>
    </row>
    <row r="46" spans="1:1" x14ac:dyDescent="0.2">
      <c r="A46" s="3" t="s">
        <v>233</v>
      </c>
    </row>
    <row r="47" spans="1:1" x14ac:dyDescent="0.2">
      <c r="A47" s="5" t="s">
        <v>234</v>
      </c>
    </row>
    <row r="48" spans="1:1" x14ac:dyDescent="0.2">
      <c r="A48" s="5" t="s">
        <v>235</v>
      </c>
    </row>
    <row r="49" spans="1:14" x14ac:dyDescent="0.2">
      <c r="A49" s="5" t="s">
        <v>236</v>
      </c>
      <c r="B49" s="4">
        <v>5560412493.0600004</v>
      </c>
      <c r="C49" s="4">
        <v>5593674944.5699997</v>
      </c>
      <c r="D49" s="4">
        <v>5642119912.9799995</v>
      </c>
      <c r="E49" s="4">
        <v>5744975720.6699896</v>
      </c>
      <c r="F49" s="4">
        <v>5803089366.0799904</v>
      </c>
      <c r="G49" s="4">
        <v>5876894847.1199999</v>
      </c>
      <c r="H49" s="4">
        <v>5977156861.8899899</v>
      </c>
      <c r="I49" s="4">
        <v>6088853391.1000004</v>
      </c>
      <c r="J49" s="4">
        <v>6222780402.1400003</v>
      </c>
      <c r="K49" s="4">
        <v>6338690149.1400003</v>
      </c>
      <c r="L49" s="4">
        <v>6403480685.0600004</v>
      </c>
      <c r="M49" s="4">
        <v>6437721896.1700001</v>
      </c>
      <c r="N49" s="4">
        <v>6437721896.1700001</v>
      </c>
    </row>
    <row r="50" spans="1:14" x14ac:dyDescent="0.2">
      <c r="A50" s="5" t="s">
        <v>237</v>
      </c>
      <c r="B50" s="4">
        <v>122023802.559186</v>
      </c>
      <c r="C50" s="4">
        <v>137083831.743891</v>
      </c>
      <c r="D50" s="4">
        <v>134732411.30915299</v>
      </c>
      <c r="E50" s="4">
        <v>138150204.54075801</v>
      </c>
      <c r="F50" s="4">
        <v>123752506.89314599</v>
      </c>
      <c r="G50" s="4">
        <v>121160764.422254</v>
      </c>
      <c r="H50" s="4">
        <v>140388327.70458201</v>
      </c>
      <c r="I50" s="4">
        <v>157418749.40377501</v>
      </c>
      <c r="J50" s="4">
        <v>165141218.033135</v>
      </c>
      <c r="K50" s="4">
        <v>135804250.811358</v>
      </c>
      <c r="L50" s="4">
        <v>130319661.522358</v>
      </c>
      <c r="M50" s="4">
        <v>136274536.47387999</v>
      </c>
      <c r="N50" s="4">
        <v>136274536.47387999</v>
      </c>
    </row>
    <row r="51" spans="1:14" x14ac:dyDescent="0.2">
      <c r="A51" s="5" t="s">
        <v>238</v>
      </c>
    </row>
    <row r="52" spans="1:14" x14ac:dyDescent="0.2">
      <c r="A52" s="5" t="s">
        <v>239</v>
      </c>
      <c r="B52" s="4">
        <v>5682436295.6191797</v>
      </c>
      <c r="C52" s="4">
        <v>5730758776.31388</v>
      </c>
      <c r="D52" s="4">
        <v>5776852324.2891502</v>
      </c>
      <c r="E52" s="4">
        <v>5883125925.2107496</v>
      </c>
      <c r="F52" s="4">
        <v>5926841872.9731398</v>
      </c>
      <c r="G52" s="4">
        <v>5998055611.5422497</v>
      </c>
      <c r="H52" s="4">
        <v>6117545189.5945797</v>
      </c>
      <c r="I52" s="4">
        <v>6246272140.5037699</v>
      </c>
      <c r="J52" s="4">
        <v>6387921620.17313</v>
      </c>
      <c r="K52" s="4">
        <v>6474494399.9513502</v>
      </c>
      <c r="L52" s="4">
        <v>6533800346.5823498</v>
      </c>
      <c r="M52" s="4">
        <v>6573996432.6438799</v>
      </c>
      <c r="N52" s="4">
        <v>6573996432.6438799</v>
      </c>
    </row>
    <row r="53" spans="1:14" x14ac:dyDescent="0.2">
      <c r="A53" s="5" t="s">
        <v>240</v>
      </c>
    </row>
    <row r="54" spans="1:14" x14ac:dyDescent="0.2">
      <c r="A54" s="5" t="s">
        <v>241</v>
      </c>
      <c r="B54" s="4">
        <v>2482511652.6484799</v>
      </c>
      <c r="C54" s="4">
        <v>2527170576.9840798</v>
      </c>
      <c r="D54" s="4">
        <v>2579012370.6343899</v>
      </c>
      <c r="E54" s="4">
        <v>2626217743.8217602</v>
      </c>
      <c r="F54" s="4">
        <v>2649077420.9911499</v>
      </c>
      <c r="G54" s="4">
        <v>2648956615.72505</v>
      </c>
      <c r="H54" s="4">
        <v>2648847320.3784199</v>
      </c>
      <c r="I54" s="4">
        <v>2683688199.6256099</v>
      </c>
      <c r="J54" s="4">
        <v>2706109127.5960202</v>
      </c>
      <c r="K54" s="4">
        <v>2735054721.95889</v>
      </c>
      <c r="L54" s="4">
        <v>2753015091.5629802</v>
      </c>
      <c r="M54" s="4">
        <v>2742639051.4303699</v>
      </c>
      <c r="N54" s="4">
        <v>2742639051.4303699</v>
      </c>
    </row>
    <row r="55" spans="1:14" x14ac:dyDescent="0.2">
      <c r="A55" s="5" t="s">
        <v>242</v>
      </c>
      <c r="B55" s="4">
        <v>863987361.59903598</v>
      </c>
      <c r="C55" s="4">
        <v>850599603.03988802</v>
      </c>
      <c r="D55" s="4">
        <v>829311741.08423996</v>
      </c>
      <c r="E55" s="4">
        <v>851885452.80177402</v>
      </c>
      <c r="F55" s="4">
        <v>875722198.11782396</v>
      </c>
      <c r="G55" s="4">
        <v>913678064.14610004</v>
      </c>
      <c r="H55" s="4">
        <v>950324621.469993</v>
      </c>
      <c r="I55" s="4">
        <v>1001495201.33599</v>
      </c>
      <c r="J55" s="4">
        <v>1051956719.26113</v>
      </c>
      <c r="K55" s="4">
        <v>1081669782.8466301</v>
      </c>
      <c r="L55" s="4">
        <v>1117600849.65517</v>
      </c>
      <c r="M55" s="4">
        <v>1123449715.2399299</v>
      </c>
      <c r="N55" s="4">
        <v>1123449715.2399299</v>
      </c>
    </row>
    <row r="56" spans="1:14" x14ac:dyDescent="0.2">
      <c r="A56" s="5" t="s">
        <v>243</v>
      </c>
      <c r="B56" s="4">
        <v>834103323.69892597</v>
      </c>
      <c r="C56" s="4">
        <v>840719300.82115102</v>
      </c>
      <c r="D56" s="4">
        <v>788076145.701653</v>
      </c>
      <c r="E56" s="4">
        <v>796840275.703655</v>
      </c>
      <c r="F56" s="4">
        <v>803295352.05760598</v>
      </c>
      <c r="G56" s="4">
        <v>802899112.37413204</v>
      </c>
      <c r="H56" s="4">
        <v>811092657.55397201</v>
      </c>
      <c r="I56" s="4">
        <v>819562717.32608402</v>
      </c>
      <c r="J56" s="4">
        <v>799030969.65316105</v>
      </c>
      <c r="K56" s="4">
        <v>807835490.26263404</v>
      </c>
      <c r="L56" s="4">
        <v>821465851.492414</v>
      </c>
      <c r="M56" s="4">
        <v>778031780.54133904</v>
      </c>
      <c r="N56" s="4">
        <v>778031780.54133904</v>
      </c>
    </row>
    <row r="57" spans="1:14" x14ac:dyDescent="0.2">
      <c r="A57" s="5" t="s">
        <v>244</v>
      </c>
      <c r="B57" s="4">
        <v>322076409.69082898</v>
      </c>
      <c r="C57" s="4">
        <v>360678349.59253502</v>
      </c>
      <c r="D57" s="4">
        <v>385249268.24945003</v>
      </c>
      <c r="E57" s="4">
        <v>403184266.496934</v>
      </c>
      <c r="F57" s="4">
        <v>415741830.97743601</v>
      </c>
      <c r="G57" s="4">
        <v>428342795.61821502</v>
      </c>
      <c r="H57" s="4">
        <v>437438479.85382003</v>
      </c>
      <c r="I57" s="4">
        <v>450228783.401039</v>
      </c>
      <c r="J57" s="4">
        <v>472630466.53889799</v>
      </c>
      <c r="K57" s="4">
        <v>480517610.64837402</v>
      </c>
      <c r="L57" s="4">
        <v>484862781.144602</v>
      </c>
      <c r="M57" s="4">
        <v>467606537.63028198</v>
      </c>
      <c r="N57" s="4">
        <v>467606537.63028198</v>
      </c>
    </row>
    <row r="58" spans="1:14" x14ac:dyDescent="0.2">
      <c r="A58" s="5" t="s">
        <v>245</v>
      </c>
      <c r="B58" s="6">
        <v>4502678747.63727</v>
      </c>
      <c r="C58" s="6">
        <v>4579167830.4376497</v>
      </c>
      <c r="D58" s="6">
        <v>4581649525.6697397</v>
      </c>
      <c r="E58" s="6">
        <v>4678127738.8241196</v>
      </c>
      <c r="F58" s="6">
        <v>4743836802.1440201</v>
      </c>
      <c r="G58" s="6">
        <v>4793876587.8634996</v>
      </c>
      <c r="H58" s="6">
        <v>4847703079.2562103</v>
      </c>
      <c r="I58" s="6">
        <v>4954974901.6887302</v>
      </c>
      <c r="J58" s="6">
        <v>5029727283.0492201</v>
      </c>
      <c r="K58" s="6">
        <v>5105077605.7165298</v>
      </c>
      <c r="L58" s="6">
        <v>5176944573.8551702</v>
      </c>
      <c r="M58" s="6">
        <v>5111727084.8419304</v>
      </c>
      <c r="N58" s="6">
        <v>5111727084.8419304</v>
      </c>
    </row>
    <row r="59" spans="1:14" x14ac:dyDescent="0.2">
      <c r="A59" s="5" t="s">
        <v>246</v>
      </c>
    </row>
    <row r="60" spans="1:14" x14ac:dyDescent="0.2">
      <c r="A60" s="3" t="s">
        <v>247</v>
      </c>
      <c r="B60" s="9">
        <v>1179757547.98191</v>
      </c>
      <c r="C60" s="9">
        <v>1151590945.87623</v>
      </c>
      <c r="D60" s="9">
        <v>1195202798.61941</v>
      </c>
      <c r="E60" s="9">
        <v>1204998186.38662</v>
      </c>
      <c r="F60" s="9">
        <v>1183005070.8291199</v>
      </c>
      <c r="G60" s="9">
        <v>1204179023.67875</v>
      </c>
      <c r="H60" s="9">
        <v>1269842110.3383601</v>
      </c>
      <c r="I60" s="9">
        <v>1291297238.8150401</v>
      </c>
      <c r="J60" s="9">
        <v>1358194337.12391</v>
      </c>
      <c r="K60" s="9">
        <v>1369416794.2348199</v>
      </c>
      <c r="L60" s="9">
        <v>1356855772.72718</v>
      </c>
      <c r="M60" s="9">
        <v>1462269347.80195</v>
      </c>
      <c r="N60" s="9">
        <v>1462269347.80195</v>
      </c>
    </row>
    <row r="61" spans="1:14" x14ac:dyDescent="0.2">
      <c r="A61" s="5" t="s">
        <v>248</v>
      </c>
    </row>
    <row r="62" spans="1:14" x14ac:dyDescent="0.2">
      <c r="A62" s="5" t="s">
        <v>249</v>
      </c>
    </row>
    <row r="63" spans="1:14" x14ac:dyDescent="0.2">
      <c r="A63" s="5" t="s">
        <v>250</v>
      </c>
    </row>
    <row r="64" spans="1:14" x14ac:dyDescent="0.2">
      <c r="A64" s="3" t="s">
        <v>251</v>
      </c>
    </row>
    <row r="65" spans="1:14" s="8" customFormat="1" x14ac:dyDescent="0.2">
      <c r="A65" s="7" t="s">
        <v>252</v>
      </c>
      <c r="B65" s="8">
        <v>0.25345000000000001</v>
      </c>
      <c r="C65" s="8">
        <v>0.25345000000000001</v>
      </c>
      <c r="D65" s="8">
        <v>0.25345000000000001</v>
      </c>
      <c r="E65" s="8">
        <v>0.25345000000000001</v>
      </c>
      <c r="F65" s="8">
        <v>0.25345000000000001</v>
      </c>
      <c r="G65" s="8">
        <v>0.25345000000000001</v>
      </c>
      <c r="H65" s="8">
        <v>0.25345000000000001</v>
      </c>
      <c r="I65" s="8">
        <v>0.25345000000000001</v>
      </c>
      <c r="J65" s="8">
        <v>0.25345000000000001</v>
      </c>
      <c r="K65" s="8">
        <v>0.25345000000000001</v>
      </c>
      <c r="L65" s="8">
        <v>0.25345000000000001</v>
      </c>
      <c r="M65" s="8">
        <v>0.25345000000000001</v>
      </c>
      <c r="N65" s="8">
        <v>0.25345000000000001</v>
      </c>
    </row>
    <row r="66" spans="1:14" x14ac:dyDescent="0.2">
      <c r="A66" s="5" t="s">
        <v>253</v>
      </c>
    </row>
    <row r="67" spans="1:14" x14ac:dyDescent="0.2">
      <c r="A67" s="5" t="s">
        <v>254</v>
      </c>
    </row>
    <row r="68" spans="1:14" x14ac:dyDescent="0.2">
      <c r="A68" s="5" t="s">
        <v>255</v>
      </c>
    </row>
    <row r="69" spans="1:14" x14ac:dyDescent="0.2">
      <c r="A69" s="5" t="s">
        <v>256</v>
      </c>
    </row>
    <row r="70" spans="1:14" x14ac:dyDescent="0.2">
      <c r="A70" s="5" t="s">
        <v>257</v>
      </c>
    </row>
    <row r="71" spans="1:14" x14ac:dyDescent="0.2">
      <c r="A71" s="5" t="s">
        <v>258</v>
      </c>
    </row>
    <row r="72" spans="1:14" x14ac:dyDescent="0.2">
      <c r="A72" s="5" t="s">
        <v>259</v>
      </c>
    </row>
    <row r="73" spans="1:14" x14ac:dyDescent="0.2">
      <c r="A73" s="5" t="s">
        <v>260</v>
      </c>
    </row>
    <row r="74" spans="1:14" x14ac:dyDescent="0.2">
      <c r="A74" s="5" t="s">
        <v>261</v>
      </c>
    </row>
    <row r="75" spans="1:14" x14ac:dyDescent="0.2">
      <c r="A75" s="5" t="s">
        <v>262</v>
      </c>
    </row>
    <row r="76" spans="1:14" x14ac:dyDescent="0.2">
      <c r="A76" s="5" t="s">
        <v>263</v>
      </c>
    </row>
    <row r="77" spans="1:14" x14ac:dyDescent="0.2">
      <c r="A77" s="5" t="s">
        <v>264</v>
      </c>
    </row>
    <row r="78" spans="1:14" x14ac:dyDescent="0.2">
      <c r="A78" s="5" t="s">
        <v>265</v>
      </c>
    </row>
    <row r="79" spans="1:14" x14ac:dyDescent="0.2">
      <c r="A79" s="5" t="s">
        <v>266</v>
      </c>
    </row>
    <row r="80" spans="1:14" x14ac:dyDescent="0.2">
      <c r="A80" s="3" t="s">
        <v>267</v>
      </c>
      <c r="B80" s="4">
        <v>4661281834.67099</v>
      </c>
      <c r="C80" s="4">
        <v>4727968461.8920898</v>
      </c>
      <c r="D80" s="4">
        <v>4742842082.2414598</v>
      </c>
      <c r="E80" s="4">
        <v>4839296768.9334602</v>
      </c>
      <c r="F80" s="4">
        <v>4896093217.2833796</v>
      </c>
      <c r="G80" s="4">
        <v>4956813726.5256004</v>
      </c>
      <c r="H80" s="4">
        <v>5025854112.1359396</v>
      </c>
      <c r="I80" s="4">
        <v>5134888680.8198099</v>
      </c>
      <c r="J80" s="4">
        <v>5229210961.2938805</v>
      </c>
      <c r="K80" s="4">
        <v>5305754617.5772495</v>
      </c>
      <c r="L80" s="4">
        <v>5378200698.7966299</v>
      </c>
      <c r="M80" s="4">
        <v>5335669571.4256496</v>
      </c>
      <c r="N80" s="4">
        <v>5335669571.4256496</v>
      </c>
    </row>
    <row r="81" spans="1:14" x14ac:dyDescent="0.2">
      <c r="A81" s="5" t="s">
        <v>268</v>
      </c>
    </row>
    <row r="82" spans="1:14" ht="10.8" thickBot="1" x14ac:dyDescent="0.25">
      <c r="A82" s="3" t="s">
        <v>269</v>
      </c>
      <c r="B82" s="10">
        <v>1021154460.94819</v>
      </c>
      <c r="C82" s="10">
        <v>1002790314.42179</v>
      </c>
      <c r="D82" s="10">
        <v>1034010242.04768</v>
      </c>
      <c r="E82" s="10">
        <v>1043829156.27728</v>
      </c>
      <c r="F82" s="10">
        <v>1030748655.68976</v>
      </c>
      <c r="G82" s="10">
        <v>1041241885.0166399</v>
      </c>
      <c r="H82" s="10">
        <v>1091691077.4586401</v>
      </c>
      <c r="I82" s="10">
        <v>1111383459.68396</v>
      </c>
      <c r="J82" s="10">
        <v>1158710658.87925</v>
      </c>
      <c r="K82" s="10">
        <v>1168739782.3741</v>
      </c>
      <c r="L82" s="10">
        <v>1155599647.7857201</v>
      </c>
      <c r="M82" s="10">
        <v>1238326861.21822</v>
      </c>
      <c r="N82" s="10">
        <v>1238326861.21822</v>
      </c>
    </row>
    <row r="83" spans="1:14" ht="10.8" thickTop="1" x14ac:dyDescent="0.2">
      <c r="A83" s="5" t="s">
        <v>270</v>
      </c>
    </row>
    <row r="84" spans="1:14" x14ac:dyDescent="0.2">
      <c r="A84" s="5" t="s">
        <v>271</v>
      </c>
    </row>
    <row r="85" spans="1:14" x14ac:dyDescent="0.2">
      <c r="A85" s="3" t="s">
        <v>272</v>
      </c>
    </row>
    <row r="86" spans="1:14" x14ac:dyDescent="0.2">
      <c r="A86" s="3" t="s">
        <v>273</v>
      </c>
    </row>
    <row r="87" spans="1:14" x14ac:dyDescent="0.2">
      <c r="A87" s="5" t="s">
        <v>274</v>
      </c>
    </row>
    <row r="88" spans="1:14" x14ac:dyDescent="0.2">
      <c r="A88" s="5" t="s">
        <v>275</v>
      </c>
    </row>
    <row r="89" spans="1:14" x14ac:dyDescent="0.2">
      <c r="A89" s="5" t="s">
        <v>276</v>
      </c>
    </row>
    <row r="90" spans="1:14" x14ac:dyDescent="0.2">
      <c r="A90" s="5" t="s">
        <v>277</v>
      </c>
    </row>
    <row r="91" spans="1:14" x14ac:dyDescent="0.2">
      <c r="A91" s="5" t="s">
        <v>278</v>
      </c>
    </row>
    <row r="92" spans="1:14" x14ac:dyDescent="0.2">
      <c r="A92" s="5" t="s">
        <v>279</v>
      </c>
    </row>
    <row r="93" spans="1:14" x14ac:dyDescent="0.2">
      <c r="A93" s="5" t="s">
        <v>280</v>
      </c>
    </row>
    <row r="94" spans="1:14" x14ac:dyDescent="0.2">
      <c r="A94" s="5" t="s">
        <v>281</v>
      </c>
    </row>
    <row r="95" spans="1:14" x14ac:dyDescent="0.2">
      <c r="A95" s="5" t="s">
        <v>282</v>
      </c>
    </row>
    <row r="96" spans="1:14" x14ac:dyDescent="0.2">
      <c r="A96" s="5" t="s">
        <v>283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5" t="s">
        <v>284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">
      <c r="A98" s="5" t="s">
        <v>285</v>
      </c>
    </row>
    <row r="99" spans="1:14" x14ac:dyDescent="0.2">
      <c r="A99" s="3" t="s">
        <v>286</v>
      </c>
    </row>
    <row r="100" spans="1:14" x14ac:dyDescent="0.2">
      <c r="A100" s="5" t="s">
        <v>287</v>
      </c>
    </row>
    <row r="101" spans="1:14" x14ac:dyDescent="0.2">
      <c r="A101" s="5" t="s">
        <v>288</v>
      </c>
    </row>
    <row r="102" spans="1:14" x14ac:dyDescent="0.2">
      <c r="A102" s="5" t="s">
        <v>289</v>
      </c>
    </row>
    <row r="103" spans="1:14" x14ac:dyDescent="0.2">
      <c r="A103" s="5" t="s">
        <v>290</v>
      </c>
    </row>
    <row r="104" spans="1:14" x14ac:dyDescent="0.2">
      <c r="A104" s="5" t="s">
        <v>291</v>
      </c>
    </row>
    <row r="105" spans="1:14" x14ac:dyDescent="0.2">
      <c r="A105" s="5" t="s">
        <v>292</v>
      </c>
    </row>
    <row r="106" spans="1:14" x14ac:dyDescent="0.2">
      <c r="A106" s="5" t="s">
        <v>293</v>
      </c>
    </row>
    <row r="107" spans="1:14" x14ac:dyDescent="0.2">
      <c r="A107" s="5" t="s">
        <v>294</v>
      </c>
    </row>
    <row r="108" spans="1:14" x14ac:dyDescent="0.2">
      <c r="A108" s="5" t="s">
        <v>295</v>
      </c>
    </row>
    <row r="109" spans="1:14" x14ac:dyDescent="0.2">
      <c r="A109" s="5" t="s">
        <v>296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">
      <c r="A110" s="5" t="s">
        <v>297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2">
      <c r="A111" s="5" t="s">
        <v>298</v>
      </c>
    </row>
    <row r="112" spans="1:14" x14ac:dyDescent="0.2">
      <c r="A112" s="3" t="s">
        <v>299</v>
      </c>
    </row>
    <row r="113" spans="1:14" x14ac:dyDescent="0.2">
      <c r="A113" s="5" t="s">
        <v>300</v>
      </c>
    </row>
    <row r="114" spans="1:14" x14ac:dyDescent="0.2">
      <c r="A114" s="5" t="s">
        <v>301</v>
      </c>
    </row>
    <row r="115" spans="1:14" x14ac:dyDescent="0.2">
      <c r="A115" s="5" t="s">
        <v>302</v>
      </c>
    </row>
    <row r="116" spans="1:14" x14ac:dyDescent="0.2">
      <c r="A116" s="5" t="s">
        <v>303</v>
      </c>
    </row>
    <row r="117" spans="1:14" x14ac:dyDescent="0.2">
      <c r="A117" s="5" t="s">
        <v>304</v>
      </c>
    </row>
    <row r="118" spans="1:14" x14ac:dyDescent="0.2">
      <c r="A118" s="5" t="s">
        <v>305</v>
      </c>
    </row>
    <row r="119" spans="1:14" x14ac:dyDescent="0.2">
      <c r="A119" s="5" t="s">
        <v>306</v>
      </c>
    </row>
    <row r="120" spans="1:14" x14ac:dyDescent="0.2">
      <c r="A120" s="5" t="s">
        <v>307</v>
      </c>
    </row>
    <row r="121" spans="1:14" x14ac:dyDescent="0.2">
      <c r="A121" s="5" t="s">
        <v>308</v>
      </c>
    </row>
    <row r="122" spans="1:14" x14ac:dyDescent="0.2">
      <c r="A122" s="5" t="s">
        <v>309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2">
      <c r="A123" s="5" t="s">
        <v>310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A124" s="5" t="s">
        <v>311</v>
      </c>
    </row>
    <row r="125" spans="1:14" x14ac:dyDescent="0.2">
      <c r="A125" s="5" t="s">
        <v>312</v>
      </c>
    </row>
    <row r="126" spans="1:14" x14ac:dyDescent="0.2">
      <c r="A126" s="3" t="s">
        <v>313</v>
      </c>
    </row>
    <row r="127" spans="1:14" x14ac:dyDescent="0.2">
      <c r="A127" s="5" t="s">
        <v>314</v>
      </c>
    </row>
    <row r="128" spans="1:14" x14ac:dyDescent="0.2">
      <c r="A128" s="5" t="s">
        <v>315</v>
      </c>
    </row>
    <row r="129" spans="1:14" x14ac:dyDescent="0.2">
      <c r="A129" s="5" t="s">
        <v>316</v>
      </c>
    </row>
    <row r="130" spans="1:14" x14ac:dyDescent="0.2">
      <c r="A130" s="5" t="s">
        <v>317</v>
      </c>
    </row>
    <row r="131" spans="1:14" x14ac:dyDescent="0.2">
      <c r="A131" s="5" t="s">
        <v>318</v>
      </c>
    </row>
    <row r="132" spans="1:14" x14ac:dyDescent="0.2">
      <c r="A132" s="5" t="s">
        <v>319</v>
      </c>
    </row>
    <row r="133" spans="1:14" x14ac:dyDescent="0.2">
      <c r="A133" s="5" t="s">
        <v>320</v>
      </c>
    </row>
    <row r="134" spans="1:14" x14ac:dyDescent="0.2">
      <c r="A134" s="5" t="s">
        <v>321</v>
      </c>
    </row>
    <row r="135" spans="1:14" x14ac:dyDescent="0.2">
      <c r="A135" s="5" t="s">
        <v>322</v>
      </c>
    </row>
    <row r="136" spans="1:14" x14ac:dyDescent="0.2">
      <c r="A136" s="5" t="s">
        <v>323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ht="10.8" thickBot="1" x14ac:dyDescent="0.25">
      <c r="A137" s="3" t="s">
        <v>324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ht="10.8" thickTop="1" x14ac:dyDescent="0.2">
      <c r="A138" s="3" t="s">
        <v>325</v>
      </c>
    </row>
    <row r="139" spans="1:14" x14ac:dyDescent="0.2">
      <c r="A139" s="5" t="s">
        <v>326</v>
      </c>
    </row>
    <row r="140" spans="1:14" x14ac:dyDescent="0.2">
      <c r="A140" s="5" t="s">
        <v>327</v>
      </c>
    </row>
    <row r="141" spans="1:14" x14ac:dyDescent="0.2">
      <c r="A141" s="5" t="s">
        <v>328</v>
      </c>
    </row>
    <row r="142" spans="1:14" ht="10.8" thickBot="1" x14ac:dyDescent="0.25">
      <c r="A142" s="11" t="s">
        <v>329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</row>
    <row r="143" spans="1:14" s="13" customFormat="1" x14ac:dyDescent="0.2">
      <c r="A143" s="12" t="s">
        <v>330</v>
      </c>
      <c r="B143" s="13">
        <v>0.25345000000000001</v>
      </c>
      <c r="C143" s="13">
        <v>0.25345000000000001</v>
      </c>
      <c r="D143" s="13">
        <v>0.25345000000000001</v>
      </c>
      <c r="E143" s="13">
        <v>0.25345000000000001</v>
      </c>
      <c r="F143" s="13">
        <v>0.25345000000000001</v>
      </c>
      <c r="G143" s="13">
        <v>0.25345000000000001</v>
      </c>
      <c r="H143" s="13">
        <v>0.25345000000000001</v>
      </c>
      <c r="I143" s="13">
        <v>0.25345000000000001</v>
      </c>
      <c r="J143" s="13">
        <v>0.25345000000000001</v>
      </c>
      <c r="K143" s="13">
        <v>0.25345000000000001</v>
      </c>
      <c r="L143" s="13">
        <v>0.25345000000000001</v>
      </c>
      <c r="M143" s="13">
        <v>0.25345000000000001</v>
      </c>
      <c r="N143" s="13">
        <v>0.25345000000000001</v>
      </c>
    </row>
    <row r="144" spans="1:14" x14ac:dyDescent="0.2">
      <c r="A144" s="5" t="s">
        <v>331</v>
      </c>
      <c r="B144" s="4">
        <v>12000</v>
      </c>
      <c r="C144" s="4">
        <v>12000</v>
      </c>
      <c r="D144" s="4">
        <v>12000</v>
      </c>
      <c r="E144" s="4">
        <v>12000</v>
      </c>
      <c r="F144" s="4">
        <v>12000</v>
      </c>
      <c r="G144" s="4">
        <v>12000</v>
      </c>
      <c r="H144" s="4">
        <v>12000</v>
      </c>
      <c r="I144" s="4">
        <v>12000</v>
      </c>
      <c r="J144" s="4">
        <v>12000</v>
      </c>
      <c r="K144" s="4">
        <v>12000</v>
      </c>
      <c r="L144" s="4">
        <v>12000</v>
      </c>
      <c r="M144" s="4">
        <v>12000</v>
      </c>
      <c r="N144" s="4">
        <v>12000</v>
      </c>
    </row>
    <row r="145" spans="1:14" x14ac:dyDescent="0.2">
      <c r="A145" s="5" t="s">
        <v>332</v>
      </c>
    </row>
    <row r="146" spans="1:14" x14ac:dyDescent="0.2">
      <c r="A146" s="5" t="s">
        <v>333</v>
      </c>
      <c r="B146" s="4">
        <v>1179757547.98191</v>
      </c>
      <c r="C146" s="4">
        <v>1151590945.87623</v>
      </c>
      <c r="D146" s="4">
        <v>1195202798.61941</v>
      </c>
      <c r="E146" s="4">
        <v>1204998186.38662</v>
      </c>
      <c r="F146" s="4">
        <v>1183005070.8291199</v>
      </c>
      <c r="G146" s="4">
        <v>1204179023.67875</v>
      </c>
      <c r="H146" s="4">
        <v>1269842110.3383601</v>
      </c>
      <c r="I146" s="4">
        <v>1291297238.8150401</v>
      </c>
      <c r="J146" s="4">
        <v>1358194337.12391</v>
      </c>
      <c r="K146" s="4">
        <v>1369416794.2348199</v>
      </c>
      <c r="L146" s="4">
        <v>1356855772.72718</v>
      </c>
      <c r="M146" s="4">
        <v>1462269347.80195</v>
      </c>
      <c r="N146" s="4">
        <v>1462269347.80195</v>
      </c>
    </row>
    <row r="147" spans="1:14" x14ac:dyDescent="0.2">
      <c r="A147" s="5" t="s">
        <v>334</v>
      </c>
    </row>
    <row r="148" spans="1:14" x14ac:dyDescent="0.2">
      <c r="A148" s="5" t="s">
        <v>335</v>
      </c>
      <c r="B148" s="4">
        <v>19204901446.544201</v>
      </c>
      <c r="C148" s="4">
        <v>19402950721.626301</v>
      </c>
      <c r="D148" s="4">
        <v>19609379104.3111</v>
      </c>
      <c r="E148" s="4">
        <v>19813313019.3601</v>
      </c>
      <c r="F148" s="4">
        <v>20010272445.283401</v>
      </c>
      <c r="G148" s="4">
        <v>20205830678.6847</v>
      </c>
      <c r="H148" s="4">
        <v>20401956299.575298</v>
      </c>
      <c r="I148" s="4">
        <v>20569888542.067799</v>
      </c>
      <c r="J148" s="4">
        <v>20713373713.0592</v>
      </c>
      <c r="K148" s="4">
        <v>20811972176.124199</v>
      </c>
      <c r="L148" s="4">
        <v>20899491937.191799</v>
      </c>
      <c r="M148" s="4">
        <v>21001159140.000599</v>
      </c>
      <c r="N148" s="4">
        <v>21001159140.000599</v>
      </c>
    </row>
    <row r="149" spans="1:14" s="8" customFormat="1" x14ac:dyDescent="0.2">
      <c r="A149" s="14" t="s">
        <v>336</v>
      </c>
      <c r="B149" s="8">
        <v>1.6658634425303898E-2</v>
      </c>
      <c r="C149" s="8">
        <v>1.6949147427103201E-2</v>
      </c>
      <c r="D149" s="8">
        <v>1.7287074268563799E-2</v>
      </c>
      <c r="E149" s="8">
        <v>1.7598258756890299E-2</v>
      </c>
      <c r="F149" s="8">
        <v>1.7914404397073199E-2</v>
      </c>
      <c r="G149" s="8">
        <v>1.8026087892520401E-2</v>
      </c>
      <c r="H149" s="8">
        <v>1.8306815916606899E-2</v>
      </c>
      <c r="I149" s="8">
        <v>1.8717116735944801E-2</v>
      </c>
      <c r="J149" s="8">
        <v>1.9007857516002799E-2</v>
      </c>
      <c r="K149" s="8">
        <v>1.9182953399464402E-2</v>
      </c>
      <c r="L149" s="8">
        <v>1.9235202203574799E-2</v>
      </c>
      <c r="M149" s="8">
        <v>1.9102576430389599E-2</v>
      </c>
      <c r="N149" s="8">
        <v>1.9102576430389599E-2</v>
      </c>
    </row>
    <row r="150" spans="1:14" x14ac:dyDescent="0.2">
      <c r="A150" s="5" t="s">
        <v>337</v>
      </c>
      <c r="B150" s="4">
        <v>319927432.37197101</v>
      </c>
      <c r="C150" s="4">
        <v>328863472.30166399</v>
      </c>
      <c r="D150" s="4">
        <v>338988792.93665099</v>
      </c>
      <c r="E150" s="4">
        <v>348679809.345963</v>
      </c>
      <c r="F150" s="4">
        <v>358472112.68041998</v>
      </c>
      <c r="G150" s="4">
        <v>364232079.75535703</v>
      </c>
      <c r="H150" s="4">
        <v>373494858.31498402</v>
      </c>
      <c r="I150" s="4">
        <v>385009005.08725798</v>
      </c>
      <c r="J150" s="4">
        <v>393716856.213548</v>
      </c>
      <c r="K150" s="4">
        <v>399235092.405541</v>
      </c>
      <c r="L150" s="4">
        <v>402005953.36386698</v>
      </c>
      <c r="M150" s="4">
        <v>401176247.598638</v>
      </c>
      <c r="N150" s="4">
        <v>401176247.598638</v>
      </c>
    </row>
    <row r="151" spans="1:14" x14ac:dyDescent="0.2">
      <c r="A151" s="5" t="s">
        <v>338</v>
      </c>
    </row>
    <row r="152" spans="1:14" x14ac:dyDescent="0.2">
      <c r="A152" s="5" t="s">
        <v>339</v>
      </c>
      <c r="B152" s="4">
        <v>-2472809.4999999902</v>
      </c>
      <c r="C152" s="4">
        <v>-1855590.01999999</v>
      </c>
      <c r="D152" s="4">
        <v>-1261804.1199999901</v>
      </c>
      <c r="E152" s="4">
        <v>-353833.34</v>
      </c>
      <c r="F152" s="4">
        <v>315856.31</v>
      </c>
      <c r="G152" s="4">
        <v>-31104776.5</v>
      </c>
      <c r="H152" s="4">
        <v>-35645011.979999997</v>
      </c>
      <c r="I152" s="4">
        <v>-39753976.259999998</v>
      </c>
      <c r="J152" s="4">
        <v>-43388234.07</v>
      </c>
      <c r="K152" s="4">
        <v>-42981067.520000003</v>
      </c>
      <c r="L152" s="4">
        <v>-48875181.240000002</v>
      </c>
      <c r="M152" s="4">
        <v>-51372185.340000004</v>
      </c>
      <c r="N152" s="4">
        <v>-51372185.340000004</v>
      </c>
    </row>
    <row r="153" spans="1:14" x14ac:dyDescent="0.2">
      <c r="A153" s="5" t="s">
        <v>541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</row>
    <row r="154" spans="1:14" x14ac:dyDescent="0.2">
      <c r="A154" s="5" t="s">
        <v>542</v>
      </c>
      <c r="B154" s="4">
        <v>924.01854463387303</v>
      </c>
      <c r="C154" s="4">
        <v>924.31112703754502</v>
      </c>
      <c r="D154" s="4">
        <v>924.56193685060703</v>
      </c>
      <c r="E154" s="4">
        <v>924.84366042961699</v>
      </c>
      <c r="F154" s="4">
        <v>925.095493134766</v>
      </c>
      <c r="G154" s="4">
        <v>925.17538824034898</v>
      </c>
      <c r="H154" s="4">
        <v>925.43017699827703</v>
      </c>
      <c r="I154" s="4">
        <v>925.57666383266303</v>
      </c>
      <c r="J154" s="4">
        <v>925.54265419149397</v>
      </c>
      <c r="K154" s="4">
        <v>925.41349772183901</v>
      </c>
      <c r="L154" s="4">
        <v>925.25219531112305</v>
      </c>
      <c r="M154" s="4">
        <v>925.00814124966701</v>
      </c>
      <c r="N154" s="4">
        <v>925.00814124966701</v>
      </c>
    </row>
    <row r="155" spans="1:14" x14ac:dyDescent="0.2">
      <c r="A155" s="5" t="s">
        <v>543</v>
      </c>
      <c r="B155" s="4">
        <v>-2284921.8353468101</v>
      </c>
      <c r="C155" s="4">
        <v>-1715142.5027058199</v>
      </c>
      <c r="D155" s="4">
        <v>-1166616.06111327</v>
      </c>
      <c r="E155" s="4">
        <v>-327240.521347637</v>
      </c>
      <c r="F155" s="4">
        <v>292197.24885917699</v>
      </c>
      <c r="G155" s="4">
        <v>-28777373.674516801</v>
      </c>
      <c r="H155" s="4">
        <v>-32986969.745757099</v>
      </c>
      <c r="I155" s="4">
        <v>-36795352.720813699</v>
      </c>
      <c r="J155" s="4">
        <v>-40157661.321829602</v>
      </c>
      <c r="K155" s="4">
        <v>-39775260.029501699</v>
      </c>
      <c r="L155" s="4">
        <v>-45221868.738539003</v>
      </c>
      <c r="M155" s="4">
        <v>-47519689.673286803</v>
      </c>
      <c r="N155" s="4">
        <v>-47519689.673286803</v>
      </c>
    </row>
    <row r="156" spans="1:14" x14ac:dyDescent="0.2">
      <c r="A156" s="5" t="s">
        <v>544</v>
      </c>
      <c r="B156" s="4">
        <v>317642510.53662401</v>
      </c>
      <c r="C156" s="4">
        <v>327148329.798958</v>
      </c>
      <c r="D156" s="4">
        <v>337822176.87553799</v>
      </c>
      <c r="E156" s="4">
        <v>348352568.82461601</v>
      </c>
      <c r="F156" s="4">
        <v>358764309.92927903</v>
      </c>
      <c r="G156" s="4">
        <v>335454706.08083999</v>
      </c>
      <c r="H156" s="4">
        <v>340507888.56922698</v>
      </c>
      <c r="I156" s="4">
        <v>348213652.366445</v>
      </c>
      <c r="J156" s="4">
        <v>353559194.89171898</v>
      </c>
      <c r="K156" s="4">
        <v>359459832.37603998</v>
      </c>
      <c r="L156" s="4">
        <v>356784084.625328</v>
      </c>
      <c r="M156" s="4">
        <v>353656557.92535102</v>
      </c>
      <c r="N156" s="4">
        <v>353656557.92535102</v>
      </c>
    </row>
    <row r="157" spans="1:14" x14ac:dyDescent="0.2">
      <c r="A157" s="5" t="s">
        <v>545</v>
      </c>
    </row>
    <row r="158" spans="1:14" x14ac:dyDescent="0.2">
      <c r="A158" s="5" t="s">
        <v>546</v>
      </c>
      <c r="B158" s="4">
        <v>862115037.44528794</v>
      </c>
      <c r="C158" s="4">
        <v>824442616.07727396</v>
      </c>
      <c r="D158" s="4">
        <v>857380621.74387395</v>
      </c>
      <c r="E158" s="4">
        <v>856645617.56201196</v>
      </c>
      <c r="F158" s="4">
        <v>824240760.899845</v>
      </c>
      <c r="G158" s="4">
        <v>868724317.59791195</v>
      </c>
      <c r="H158" s="4">
        <v>929334221.76913905</v>
      </c>
      <c r="I158" s="4">
        <v>943083586.44860196</v>
      </c>
      <c r="J158" s="4">
        <v>1004635142.23219</v>
      </c>
      <c r="K158" s="4">
        <v>1009956961.85878</v>
      </c>
      <c r="L158" s="4">
        <v>1000071688.10185</v>
      </c>
      <c r="M158" s="4">
        <v>1108612789.87659</v>
      </c>
      <c r="N158" s="4">
        <v>1108612789.87659</v>
      </c>
    </row>
    <row r="159" spans="1:14" x14ac:dyDescent="0.2">
      <c r="A159" s="5" t="s">
        <v>547</v>
      </c>
    </row>
    <row r="160" spans="1:14" ht="10.8" thickBot="1" x14ac:dyDescent="0.25">
      <c r="A160" s="18" t="s">
        <v>548</v>
      </c>
    </row>
    <row r="161" spans="1:14" x14ac:dyDescent="0.2">
      <c r="A161" s="5" t="s">
        <v>549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</row>
    <row r="162" spans="1:14" x14ac:dyDescent="0.2">
      <c r="A162" s="5" t="s">
        <v>550</v>
      </c>
      <c r="B162" s="4">
        <v>-65805353.1198906</v>
      </c>
      <c r="C162" s="4">
        <v>-67763231.672243893</v>
      </c>
      <c r="D162" s="4">
        <v>-22932356.565596402</v>
      </c>
      <c r="E162" s="4">
        <v>-20137276.293374099</v>
      </c>
      <c r="F162" s="4">
        <v>-25710300.173506301</v>
      </c>
      <c r="G162" s="4">
        <v>18702769.775710098</v>
      </c>
      <c r="H162" s="4">
        <v>22687879.373310599</v>
      </c>
      <c r="I162" s="4">
        <v>17763656.803700902</v>
      </c>
      <c r="J162" s="4">
        <v>382056923.59180999</v>
      </c>
      <c r="K162" s="4">
        <v>382015703.70511103</v>
      </c>
      <c r="L162" s="4">
        <v>340623228.860569</v>
      </c>
      <c r="M162" s="4">
        <v>303685437.29353303</v>
      </c>
      <c r="N162" s="4">
        <v>303685437.29353303</v>
      </c>
    </row>
    <row r="163" spans="1:14" x14ac:dyDescent="0.2">
      <c r="A163" s="5" t="s">
        <v>551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</row>
    <row r="164" spans="1:14" x14ac:dyDescent="0.2">
      <c r="A164" s="5" t="s">
        <v>552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</row>
    <row r="165" spans="1:14" x14ac:dyDescent="0.2">
      <c r="A165" s="5" t="s">
        <v>553</v>
      </c>
      <c r="B165" s="4">
        <v>-65805353.1198906</v>
      </c>
      <c r="C165" s="4">
        <v>-67763231.672243893</v>
      </c>
      <c r="D165" s="4">
        <v>-22932356.565596402</v>
      </c>
      <c r="E165" s="4">
        <v>-20137276.293374099</v>
      </c>
      <c r="F165" s="4">
        <v>-25710300.173506301</v>
      </c>
      <c r="G165" s="4">
        <v>18702769.775710098</v>
      </c>
      <c r="H165" s="4">
        <v>22687879.373310599</v>
      </c>
      <c r="I165" s="4">
        <v>17763656.803700902</v>
      </c>
      <c r="J165" s="4">
        <v>382056923.59180999</v>
      </c>
      <c r="K165" s="4">
        <v>382015703.70511103</v>
      </c>
      <c r="L165" s="4">
        <v>340623228.860569</v>
      </c>
      <c r="M165" s="4">
        <v>303685437.29353303</v>
      </c>
      <c r="N165" s="4">
        <v>303685437.29353303</v>
      </c>
    </row>
    <row r="166" spans="1:14" x14ac:dyDescent="0.2">
      <c r="A166" s="5" t="s">
        <v>353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</row>
    <row r="167" spans="1:14" x14ac:dyDescent="0.2">
      <c r="A167" s="5" t="s">
        <v>554</v>
      </c>
      <c r="B167" s="4">
        <v>285866574.40360498</v>
      </c>
      <c r="C167" s="4">
        <v>275694887.126679</v>
      </c>
      <c r="D167" s="4">
        <v>241463277.63732201</v>
      </c>
      <c r="E167" s="4">
        <v>238605963.402713</v>
      </c>
      <c r="F167" s="4">
        <v>235227664.81286499</v>
      </c>
      <c r="G167" s="4">
        <v>199482011.38639799</v>
      </c>
      <c r="H167" s="4">
        <v>210672088.50641501</v>
      </c>
      <c r="I167" s="4">
        <v>217320349.827384</v>
      </c>
      <c r="J167" s="4">
        <v>-129306002.097146</v>
      </c>
      <c r="K167" s="4">
        <v>-128110156.094391</v>
      </c>
      <c r="L167" s="4">
        <v>-87420125.169106007</v>
      </c>
      <c r="M167" s="4">
        <v>-27250479.869811799</v>
      </c>
      <c r="N167" s="4">
        <v>-27250479.869811799</v>
      </c>
    </row>
    <row r="168" spans="1:14" x14ac:dyDescent="0.2">
      <c r="A168" s="5" t="s">
        <v>355</v>
      </c>
      <c r="B168" s="4">
        <v>-58767144</v>
      </c>
      <c r="C168" s="4">
        <v>-54190338.5</v>
      </c>
      <c r="D168" s="4">
        <v>-50037660</v>
      </c>
      <c r="E168" s="4">
        <v>-47749257.25</v>
      </c>
      <c r="F168" s="4">
        <v>-45460854.5</v>
      </c>
      <c r="G168" s="4">
        <v>-41308176</v>
      </c>
      <c r="H168" s="4">
        <v>-39019773.25</v>
      </c>
      <c r="I168" s="4">
        <v>-36731370.5</v>
      </c>
      <c r="J168" s="4">
        <v>-32578691</v>
      </c>
      <c r="K168" s="4">
        <v>-30290288.25</v>
      </c>
      <c r="L168" s="4">
        <v>-26759036</v>
      </c>
      <c r="M168" s="4">
        <v>-25054832.84</v>
      </c>
      <c r="N168" s="4">
        <v>-25054832.84</v>
      </c>
    </row>
    <row r="169" spans="1:14" x14ac:dyDescent="0.2">
      <c r="A169" s="5" t="s">
        <v>555</v>
      </c>
      <c r="B169" s="4">
        <v>-2249695.25</v>
      </c>
      <c r="C169" s="4">
        <v>-4499390.5</v>
      </c>
      <c r="D169" s="4">
        <v>-6749085.75</v>
      </c>
      <c r="E169" s="4">
        <v>-8998781</v>
      </c>
      <c r="F169" s="4">
        <v>-11248476.25</v>
      </c>
      <c r="G169" s="4">
        <v>-13498171.5</v>
      </c>
      <c r="H169" s="4">
        <v>-15747866.75</v>
      </c>
      <c r="I169" s="4">
        <v>-17997562</v>
      </c>
      <c r="J169" s="4">
        <v>-20247257.25</v>
      </c>
      <c r="K169" s="4">
        <v>-22496952.5</v>
      </c>
      <c r="L169" s="4">
        <v>-24746647.75</v>
      </c>
      <c r="M169" s="4">
        <v>-26996343</v>
      </c>
      <c r="N169" s="4">
        <v>-26996343</v>
      </c>
    </row>
    <row r="170" spans="1:14" x14ac:dyDescent="0.2">
      <c r="A170" s="5" t="s">
        <v>556</v>
      </c>
      <c r="B170" s="4">
        <v>224849735.15360501</v>
      </c>
      <c r="C170" s="4">
        <v>217005158.126679</v>
      </c>
      <c r="D170" s="4">
        <v>184676531.88732201</v>
      </c>
      <c r="E170" s="4">
        <v>181857925.152713</v>
      </c>
      <c r="F170" s="4">
        <v>178518334.06286499</v>
      </c>
      <c r="G170" s="4">
        <v>144675663.88639799</v>
      </c>
      <c r="H170" s="4">
        <v>155904448.50641501</v>
      </c>
      <c r="I170" s="4">
        <v>162591417.327384</v>
      </c>
      <c r="J170" s="4">
        <v>-182131950.34714699</v>
      </c>
      <c r="K170" s="4">
        <v>-180897396.84439099</v>
      </c>
      <c r="L170" s="4">
        <v>-138925808.91910601</v>
      </c>
      <c r="M170" s="4">
        <v>-79301655.709811896</v>
      </c>
      <c r="N170" s="4">
        <v>-79301655.709811896</v>
      </c>
    </row>
    <row r="171" spans="1:14" x14ac:dyDescent="0.2">
      <c r="A171" s="5" t="s">
        <v>557</v>
      </c>
    </row>
    <row r="172" spans="1:14" x14ac:dyDescent="0.2">
      <c r="A172" s="16" t="s">
        <v>558</v>
      </c>
      <c r="B172" s="4">
        <v>-441295</v>
      </c>
      <c r="C172" s="4">
        <v>-441295</v>
      </c>
      <c r="D172" s="4">
        <v>-551618.75</v>
      </c>
      <c r="E172" s="4">
        <v>-551618.75</v>
      </c>
      <c r="F172" s="4">
        <v>-551618.75</v>
      </c>
      <c r="G172" s="4">
        <v>-441295</v>
      </c>
      <c r="H172" s="4">
        <v>-441295</v>
      </c>
      <c r="I172" s="4">
        <v>-441295</v>
      </c>
      <c r="J172" s="4">
        <v>-441295</v>
      </c>
      <c r="K172" s="4">
        <v>-441295</v>
      </c>
      <c r="L172" s="4">
        <v>-441295</v>
      </c>
      <c r="M172" s="4">
        <v>-441295</v>
      </c>
      <c r="N172" s="4">
        <v>-441295</v>
      </c>
    </row>
    <row r="173" spans="1:14" x14ac:dyDescent="0.2">
      <c r="A173" s="5" t="s">
        <v>559</v>
      </c>
      <c r="B173" s="4">
        <v>158603087.033714</v>
      </c>
      <c r="C173" s="4">
        <v>148800631.45443499</v>
      </c>
      <c r="D173" s="4">
        <v>161192556.57172501</v>
      </c>
      <c r="E173" s="4">
        <v>161169030.109339</v>
      </c>
      <c r="F173" s="4">
        <v>152256415.139359</v>
      </c>
      <c r="G173" s="4">
        <v>162937138.662108</v>
      </c>
      <c r="H173" s="4">
        <v>178151032.87972599</v>
      </c>
      <c r="I173" s="4">
        <v>179913779.131084</v>
      </c>
      <c r="J173" s="4">
        <v>199483678.244663</v>
      </c>
      <c r="K173" s="4">
        <v>200677011.86072001</v>
      </c>
      <c r="L173" s="4">
        <v>201256124.94146299</v>
      </c>
      <c r="M173" s="4">
        <v>223942486.58372101</v>
      </c>
      <c r="N173" s="4">
        <v>223942486.58372101</v>
      </c>
    </row>
    <row r="174" spans="1:14" x14ac:dyDescent="0.2">
      <c r="A174" s="5" t="s">
        <v>560</v>
      </c>
    </row>
    <row r="175" spans="1:14" x14ac:dyDescent="0.2">
      <c r="A175" s="5" t="s">
        <v>561</v>
      </c>
      <c r="B175" s="4">
        <v>220061221.283714</v>
      </c>
      <c r="C175" s="4">
        <v>207931655.45443499</v>
      </c>
      <c r="D175" s="4">
        <v>218530921.07172501</v>
      </c>
      <c r="E175" s="4">
        <v>218468687.109339</v>
      </c>
      <c r="F175" s="4">
        <v>209517364.639359</v>
      </c>
      <c r="G175" s="4">
        <v>218184781.162108</v>
      </c>
      <c r="H175" s="4">
        <v>233359967.87972599</v>
      </c>
      <c r="I175" s="4">
        <v>235084006.631084</v>
      </c>
      <c r="J175" s="4">
        <v>252750921.494663</v>
      </c>
      <c r="K175" s="4">
        <v>253905547.61072001</v>
      </c>
      <c r="L175" s="4">
        <v>253203103.69146299</v>
      </c>
      <c r="M175" s="4">
        <v>276434957.42372102</v>
      </c>
      <c r="N175" s="4">
        <v>276434957.42372102</v>
      </c>
    </row>
    <row r="176" spans="1:14" s="13" customFormat="1" x14ac:dyDescent="0.2">
      <c r="A176" s="12" t="s">
        <v>562</v>
      </c>
      <c r="B176" s="13">
        <v>0.25525737485779598</v>
      </c>
      <c r="C176" s="13">
        <v>0.25220876674689702</v>
      </c>
      <c r="D176" s="13">
        <v>0.25488203900298401</v>
      </c>
      <c r="E176" s="13">
        <v>0.25502808002577998</v>
      </c>
      <c r="F176" s="13">
        <v>0.25419437448182403</v>
      </c>
      <c r="G176" s="13">
        <v>0.25115537431415003</v>
      </c>
      <c r="H176" s="13">
        <v>0.25110445996004199</v>
      </c>
      <c r="I176" s="13">
        <v>0.24927165524781</v>
      </c>
      <c r="J176" s="13">
        <v>0.25158479020858898</v>
      </c>
      <c r="K176" s="13">
        <v>0.25140234405970902</v>
      </c>
      <c r="L176" s="13">
        <v>0.253184953342738</v>
      </c>
      <c r="M176" s="13">
        <v>0.249352127224232</v>
      </c>
      <c r="N176" s="13">
        <v>0.249352127224232</v>
      </c>
    </row>
    <row r="177" spans="1:14" x14ac:dyDescent="0.2">
      <c r="A177" s="5" t="s">
        <v>563</v>
      </c>
      <c r="B177" s="4">
        <v>-441295</v>
      </c>
      <c r="C177" s="4">
        <v>-441295</v>
      </c>
      <c r="D177" s="4">
        <v>-551618.75</v>
      </c>
      <c r="E177" s="4">
        <v>-551618.75</v>
      </c>
      <c r="F177" s="4">
        <v>-551618.75</v>
      </c>
      <c r="G177" s="4">
        <v>-441295</v>
      </c>
      <c r="H177" s="4">
        <v>-441295</v>
      </c>
      <c r="I177" s="4">
        <v>-441295</v>
      </c>
      <c r="J177" s="4">
        <v>-441295</v>
      </c>
      <c r="K177" s="4">
        <v>-441295</v>
      </c>
      <c r="L177" s="4">
        <v>-441295</v>
      </c>
      <c r="M177" s="4">
        <v>-441295</v>
      </c>
      <c r="N177" s="4">
        <v>-441295</v>
      </c>
    </row>
    <row r="178" spans="1:14" x14ac:dyDescent="0.2">
      <c r="A178" s="5" t="s">
        <v>564</v>
      </c>
    </row>
    <row r="179" spans="1:14" s="13" customFormat="1" x14ac:dyDescent="0.2">
      <c r="A179" s="12" t="s">
        <v>565</v>
      </c>
      <c r="B179" s="13">
        <v>-0.29903202725141098</v>
      </c>
      <c r="C179" s="13">
        <v>-0.32589184905082003</v>
      </c>
      <c r="D179" s="13">
        <v>-0.104938726534125</v>
      </c>
      <c r="E179" s="13">
        <v>-9.2174656971760194E-2</v>
      </c>
      <c r="F179" s="13">
        <v>-0.122712025410215</v>
      </c>
      <c r="G179" s="13">
        <v>8.5719864034944998E-2</v>
      </c>
      <c r="H179" s="13">
        <v>9.7222670963873395E-2</v>
      </c>
      <c r="I179" s="13">
        <v>7.5563017060438803E-2</v>
      </c>
      <c r="J179" s="13">
        <v>1.51159458225705</v>
      </c>
      <c r="K179" s="13">
        <v>1.50455831824047</v>
      </c>
      <c r="L179" s="13">
        <v>1.34525692574302</v>
      </c>
      <c r="M179" s="13">
        <v>1.09857826999803</v>
      </c>
      <c r="N179" s="13">
        <v>1.09857826999803</v>
      </c>
    </row>
    <row r="180" spans="1:14" s="13" customFormat="1" x14ac:dyDescent="0.2">
      <c r="A180" s="12" t="s">
        <v>566</v>
      </c>
      <c r="B180" s="13">
        <v>1.29903202725141</v>
      </c>
      <c r="C180" s="13">
        <v>1.32589184905082</v>
      </c>
      <c r="D180" s="13">
        <v>1.10493872653412</v>
      </c>
      <c r="E180" s="13">
        <v>1.0921746569717601</v>
      </c>
      <c r="F180" s="13">
        <v>1.1227120254102101</v>
      </c>
      <c r="G180" s="13">
        <v>0.91428013596505497</v>
      </c>
      <c r="H180" s="13">
        <v>0.90277732903612595</v>
      </c>
      <c r="I180" s="13">
        <v>0.924436982939561</v>
      </c>
      <c r="J180" s="13">
        <v>-0.51159458225705001</v>
      </c>
      <c r="K180" s="13">
        <v>-0.50455831824047304</v>
      </c>
      <c r="L180" s="13">
        <v>-0.34525692574302103</v>
      </c>
      <c r="M180" s="13">
        <v>-9.8578269998038398E-2</v>
      </c>
      <c r="N180" s="13">
        <v>-9.8578269998038398E-2</v>
      </c>
    </row>
    <row r="181" spans="1:14" x14ac:dyDescent="0.2">
      <c r="A181" s="5" t="s">
        <v>368</v>
      </c>
    </row>
    <row r="182" spans="1:14" x14ac:dyDescent="0.2">
      <c r="A182" s="5" t="s">
        <v>567</v>
      </c>
      <c r="B182" s="4">
        <v>1000</v>
      </c>
      <c r="C182" s="4">
        <v>1000</v>
      </c>
      <c r="D182" s="4">
        <v>1000</v>
      </c>
      <c r="E182" s="4">
        <v>1000</v>
      </c>
      <c r="F182" s="4">
        <v>1000</v>
      </c>
      <c r="G182" s="4">
        <v>1000</v>
      </c>
      <c r="H182" s="4">
        <v>1000</v>
      </c>
      <c r="I182" s="4">
        <v>1000</v>
      </c>
      <c r="J182" s="4">
        <v>1000</v>
      </c>
      <c r="K182" s="4">
        <v>1000</v>
      </c>
      <c r="L182" s="4">
        <v>1000</v>
      </c>
      <c r="M182" s="4">
        <v>1000</v>
      </c>
      <c r="N182" s="4">
        <v>1000</v>
      </c>
    </row>
    <row r="183" spans="1:14" x14ac:dyDescent="0.2">
      <c r="A183" s="5" t="s">
        <v>568</v>
      </c>
    </row>
    <row r="184" spans="1:14" x14ac:dyDescent="0.2">
      <c r="A184" s="5" t="s">
        <v>569</v>
      </c>
    </row>
    <row r="185" spans="1:14" x14ac:dyDescent="0.2">
      <c r="A185" s="5" t="s">
        <v>570</v>
      </c>
    </row>
    <row r="186" spans="1:14" ht="10.8" thickBot="1" x14ac:dyDescent="0.25">
      <c r="A186" s="11" t="s">
        <v>571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</row>
    <row r="187" spans="1:14" x14ac:dyDescent="0.2">
      <c r="A187" s="5" t="s">
        <v>572</v>
      </c>
    </row>
    <row r="188" spans="1:14" x14ac:dyDescent="0.2">
      <c r="A188" s="5" t="s">
        <v>573</v>
      </c>
    </row>
    <row r="189" spans="1:14" x14ac:dyDescent="0.2">
      <c r="A189" s="5" t="s">
        <v>574</v>
      </c>
    </row>
    <row r="190" spans="1:14" x14ac:dyDescent="0.2">
      <c r="A190" s="5" t="s">
        <v>575</v>
      </c>
    </row>
    <row r="191" spans="1:14" x14ac:dyDescent="0.2">
      <c r="A191" s="5" t="s">
        <v>576</v>
      </c>
    </row>
    <row r="192" spans="1:14" x14ac:dyDescent="0.2">
      <c r="A192" s="5" t="s">
        <v>577</v>
      </c>
    </row>
    <row r="193" spans="1:14" x14ac:dyDescent="0.2">
      <c r="A193" s="5" t="s">
        <v>578</v>
      </c>
    </row>
    <row r="194" spans="1:14" x14ac:dyDescent="0.2">
      <c r="A194" s="5" t="s">
        <v>579</v>
      </c>
    </row>
    <row r="195" spans="1:14" x14ac:dyDescent="0.2">
      <c r="A195" s="5" t="s">
        <v>580</v>
      </c>
    </row>
    <row r="196" spans="1:14" x14ac:dyDescent="0.2">
      <c r="A196" s="5" t="s">
        <v>581</v>
      </c>
    </row>
    <row r="197" spans="1:14" x14ac:dyDescent="0.2">
      <c r="A197" s="5" t="s">
        <v>582</v>
      </c>
    </row>
    <row r="198" spans="1:14" x14ac:dyDescent="0.2">
      <c r="A198" s="5" t="s">
        <v>583</v>
      </c>
    </row>
    <row r="199" spans="1:14" x14ac:dyDescent="0.2">
      <c r="A199" s="5" t="s">
        <v>584</v>
      </c>
    </row>
    <row r="200" spans="1:14" x14ac:dyDescent="0.2">
      <c r="A200" s="5" t="s">
        <v>585</v>
      </c>
    </row>
    <row r="201" spans="1:14" ht="10.8" thickBot="1" x14ac:dyDescent="0.25">
      <c r="A201" s="18" t="s">
        <v>586</v>
      </c>
    </row>
    <row r="202" spans="1:14" x14ac:dyDescent="0.2">
      <c r="A202" s="5" t="s">
        <v>587</v>
      </c>
    </row>
    <row r="203" spans="1:14" x14ac:dyDescent="0.2">
      <c r="A203" s="5" t="s">
        <v>588</v>
      </c>
    </row>
    <row r="204" spans="1:14" x14ac:dyDescent="0.2">
      <c r="A204" s="5" t="s">
        <v>589</v>
      </c>
    </row>
    <row r="205" spans="1:14" x14ac:dyDescent="0.2">
      <c r="A205" s="5" t="s">
        <v>590</v>
      </c>
    </row>
    <row r="206" spans="1:14" x14ac:dyDescent="0.2">
      <c r="A206" s="5" t="s">
        <v>591</v>
      </c>
    </row>
    <row r="207" spans="1:14" s="13" customFormat="1" x14ac:dyDescent="0.2">
      <c r="A207" s="12" t="s">
        <v>592</v>
      </c>
      <c r="B207" s="13">
        <v>0.92401854463387301</v>
      </c>
      <c r="C207" s="13">
        <v>0.92431112703754503</v>
      </c>
      <c r="D207" s="13">
        <v>0.92456193685060695</v>
      </c>
      <c r="E207" s="13">
        <v>0.92484366042961696</v>
      </c>
      <c r="F207" s="13">
        <v>0.92509549313476602</v>
      </c>
      <c r="G207" s="13">
        <v>0.92517538824034895</v>
      </c>
      <c r="H207" s="13">
        <v>0.92543017699827701</v>
      </c>
      <c r="I207" s="13">
        <v>0.92557666383266302</v>
      </c>
      <c r="J207" s="13">
        <v>0.92554265419149395</v>
      </c>
      <c r="K207" s="13">
        <v>0.92541349772183901</v>
      </c>
      <c r="L207" s="13">
        <v>0.92525219531112302</v>
      </c>
      <c r="M207" s="13">
        <v>0.92500814124966702</v>
      </c>
      <c r="N207" s="13">
        <v>0.92500814124966702</v>
      </c>
    </row>
    <row r="208" spans="1:14" s="13" customFormat="1" x14ac:dyDescent="0.2">
      <c r="A208" s="20" t="s">
        <v>593</v>
      </c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</row>
    <row r="209" spans="1:1" x14ac:dyDescent="0.2">
      <c r="A209" s="5" t="s">
        <v>594</v>
      </c>
    </row>
    <row r="210" spans="1:1" x14ac:dyDescent="0.2">
      <c r="A210" s="5" t="s">
        <v>595</v>
      </c>
    </row>
    <row r="211" spans="1:1" x14ac:dyDescent="0.2">
      <c r="A211" s="5" t="s">
        <v>596</v>
      </c>
    </row>
    <row r="212" spans="1:1" x14ac:dyDescent="0.2">
      <c r="A212" s="5" t="s">
        <v>597</v>
      </c>
    </row>
    <row r="213" spans="1:1" x14ac:dyDescent="0.2">
      <c r="A213" s="5" t="s">
        <v>598</v>
      </c>
    </row>
    <row r="214" spans="1:1" x14ac:dyDescent="0.2">
      <c r="A214" s="5" t="s">
        <v>599</v>
      </c>
    </row>
    <row r="215" spans="1:1" x14ac:dyDescent="0.2">
      <c r="A215" s="5" t="s">
        <v>600</v>
      </c>
    </row>
    <row r="216" spans="1:1" x14ac:dyDescent="0.2">
      <c r="A216" s="3" t="s">
        <v>601</v>
      </c>
    </row>
    <row r="217" spans="1:1" x14ac:dyDescent="0.2">
      <c r="A217" s="5" t="s">
        <v>602</v>
      </c>
    </row>
    <row r="218" spans="1:1" x14ac:dyDescent="0.2">
      <c r="A218" s="5" t="s">
        <v>603</v>
      </c>
    </row>
    <row r="219" spans="1:1" x14ac:dyDescent="0.2">
      <c r="A219" s="5" t="s">
        <v>604</v>
      </c>
    </row>
    <row r="220" spans="1:1" x14ac:dyDescent="0.2">
      <c r="A220" s="5" t="s">
        <v>605</v>
      </c>
    </row>
    <row r="221" spans="1:1" x14ac:dyDescent="0.2">
      <c r="A221" s="5" t="s">
        <v>606</v>
      </c>
    </row>
    <row r="222" spans="1:1" x14ac:dyDescent="0.2">
      <c r="A222" s="5" t="s">
        <v>607</v>
      </c>
    </row>
    <row r="223" spans="1:1" x14ac:dyDescent="0.2">
      <c r="A223" s="5" t="s">
        <v>410</v>
      </c>
    </row>
    <row r="224" spans="1:1" x14ac:dyDescent="0.2">
      <c r="A224" s="5" t="s">
        <v>411</v>
      </c>
    </row>
    <row r="225" spans="1:14" x14ac:dyDescent="0.2">
      <c r="A225" s="5" t="s">
        <v>608</v>
      </c>
    </row>
    <row r="226" spans="1:14" x14ac:dyDescent="0.2">
      <c r="A226" s="5" t="s">
        <v>609</v>
      </c>
    </row>
    <row r="227" spans="1:14" x14ac:dyDescent="0.2">
      <c r="A227" s="5" t="s">
        <v>414</v>
      </c>
    </row>
    <row r="228" spans="1:14" x14ac:dyDescent="0.2">
      <c r="A228" s="5" t="s">
        <v>415</v>
      </c>
    </row>
    <row r="229" spans="1:14" x14ac:dyDescent="0.2">
      <c r="A229" s="5" t="s">
        <v>610</v>
      </c>
    </row>
    <row r="230" spans="1:14" x14ac:dyDescent="0.2">
      <c r="A230" s="5" t="s">
        <v>611</v>
      </c>
    </row>
    <row r="231" spans="1:14" x14ac:dyDescent="0.2">
      <c r="A231" s="5" t="s">
        <v>612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</row>
    <row r="232" spans="1:14" x14ac:dyDescent="0.2">
      <c r="A232" s="5" t="s">
        <v>613</v>
      </c>
    </row>
    <row r="233" spans="1:14" x14ac:dyDescent="0.2">
      <c r="A233" s="5" t="s">
        <v>614</v>
      </c>
    </row>
    <row r="234" spans="1:14" x14ac:dyDescent="0.2">
      <c r="A234" s="5" t="s">
        <v>615</v>
      </c>
    </row>
    <row r="235" spans="1:14" x14ac:dyDescent="0.2">
      <c r="A235" s="5" t="s">
        <v>616</v>
      </c>
    </row>
    <row r="236" spans="1:14" x14ac:dyDescent="0.2">
      <c r="A236" s="5" t="s">
        <v>423</v>
      </c>
    </row>
    <row r="237" spans="1:14" x14ac:dyDescent="0.2">
      <c r="A237" s="5" t="s">
        <v>424</v>
      </c>
    </row>
    <row r="238" spans="1:14" x14ac:dyDescent="0.2">
      <c r="A238" s="5" t="s">
        <v>617</v>
      </c>
    </row>
    <row r="239" spans="1:14" x14ac:dyDescent="0.2">
      <c r="A239" s="5" t="s">
        <v>618</v>
      </c>
    </row>
    <row r="240" spans="1:14" x14ac:dyDescent="0.2">
      <c r="A240" s="5" t="s">
        <v>619</v>
      </c>
    </row>
    <row r="241" spans="1:1" x14ac:dyDescent="0.2">
      <c r="A241" s="5" t="s">
        <v>620</v>
      </c>
    </row>
    <row r="242" spans="1:1" x14ac:dyDescent="0.2">
      <c r="A242" s="5" t="s">
        <v>621</v>
      </c>
    </row>
    <row r="243" spans="1:1" x14ac:dyDescent="0.2">
      <c r="A243" s="5" t="s">
        <v>622</v>
      </c>
    </row>
    <row r="244" spans="1:1" x14ac:dyDescent="0.2">
      <c r="A244" s="5" t="s">
        <v>623</v>
      </c>
    </row>
    <row r="245" spans="1:1" x14ac:dyDescent="0.2">
      <c r="A245" s="5" t="s">
        <v>624</v>
      </c>
    </row>
    <row r="246" spans="1:1" x14ac:dyDescent="0.2">
      <c r="A246" s="5" t="s">
        <v>625</v>
      </c>
    </row>
    <row r="247" spans="1:1" x14ac:dyDescent="0.2">
      <c r="A247" s="5" t="s">
        <v>626</v>
      </c>
    </row>
    <row r="248" spans="1:1" x14ac:dyDescent="0.2">
      <c r="A248" s="5" t="s">
        <v>627</v>
      </c>
    </row>
    <row r="249" spans="1:1" x14ac:dyDescent="0.2">
      <c r="A249" s="5" t="s">
        <v>628</v>
      </c>
    </row>
    <row r="250" spans="1:1" x14ac:dyDescent="0.2">
      <c r="A250" s="5" t="s">
        <v>629</v>
      </c>
    </row>
    <row r="251" spans="1:1" x14ac:dyDescent="0.2">
      <c r="A251" s="5" t="s">
        <v>438</v>
      </c>
    </row>
    <row r="252" spans="1:1" x14ac:dyDescent="0.2">
      <c r="A252" s="5" t="s">
        <v>630</v>
      </c>
    </row>
    <row r="253" spans="1:1" x14ac:dyDescent="0.2">
      <c r="A253" s="5" t="s">
        <v>631</v>
      </c>
    </row>
    <row r="254" spans="1:1" x14ac:dyDescent="0.2">
      <c r="A254" s="5" t="s">
        <v>632</v>
      </c>
    </row>
    <row r="255" spans="1:1" x14ac:dyDescent="0.2">
      <c r="A255" s="5" t="s">
        <v>442</v>
      </c>
    </row>
    <row r="256" spans="1:1" x14ac:dyDescent="0.2">
      <c r="A256" s="5" t="s">
        <v>633</v>
      </c>
    </row>
    <row r="257" spans="1:1" x14ac:dyDescent="0.2">
      <c r="A257" s="5" t="s">
        <v>634</v>
      </c>
    </row>
    <row r="258" spans="1:1" x14ac:dyDescent="0.2">
      <c r="A258" s="5" t="s">
        <v>635</v>
      </c>
    </row>
    <row r="259" spans="1:1" x14ac:dyDescent="0.2">
      <c r="A259" s="5" t="s">
        <v>636</v>
      </c>
    </row>
    <row r="260" spans="1:1" x14ac:dyDescent="0.2">
      <c r="A260" s="5" t="s">
        <v>637</v>
      </c>
    </row>
    <row r="261" spans="1:1" x14ac:dyDescent="0.2">
      <c r="A261" s="5" t="s">
        <v>638</v>
      </c>
    </row>
    <row r="262" spans="1:1" x14ac:dyDescent="0.2">
      <c r="A262" s="5" t="s">
        <v>639</v>
      </c>
    </row>
    <row r="263" spans="1:1" x14ac:dyDescent="0.2">
      <c r="A263" s="5" t="s">
        <v>450</v>
      </c>
    </row>
    <row r="264" spans="1:1" x14ac:dyDescent="0.2">
      <c r="A264" s="5" t="s">
        <v>451</v>
      </c>
    </row>
    <row r="265" spans="1:1" x14ac:dyDescent="0.2">
      <c r="A265" s="5" t="s">
        <v>640</v>
      </c>
    </row>
    <row r="266" spans="1:1" x14ac:dyDescent="0.2">
      <c r="A266" s="5" t="s">
        <v>641</v>
      </c>
    </row>
    <row r="267" spans="1:1" x14ac:dyDescent="0.2">
      <c r="A267" s="5" t="s">
        <v>454</v>
      </c>
    </row>
    <row r="268" spans="1:1" x14ac:dyDescent="0.2">
      <c r="A268" s="5" t="s">
        <v>455</v>
      </c>
    </row>
    <row r="269" spans="1:1" x14ac:dyDescent="0.2">
      <c r="A269" s="5" t="s">
        <v>642</v>
      </c>
    </row>
    <row r="270" spans="1:1" x14ac:dyDescent="0.2">
      <c r="A270" s="5" t="s">
        <v>643</v>
      </c>
    </row>
    <row r="271" spans="1:1" x14ac:dyDescent="0.2">
      <c r="A271" s="5" t="s">
        <v>644</v>
      </c>
    </row>
    <row r="272" spans="1:1" x14ac:dyDescent="0.2">
      <c r="A272" s="5" t="s">
        <v>645</v>
      </c>
    </row>
    <row r="273" spans="1:14" x14ac:dyDescent="0.2">
      <c r="A273" s="5" t="s">
        <v>646</v>
      </c>
    </row>
    <row r="274" spans="1:14" x14ac:dyDescent="0.2">
      <c r="A274" s="5" t="s">
        <v>647</v>
      </c>
    </row>
    <row r="275" spans="1:14" x14ac:dyDescent="0.2">
      <c r="A275" s="5" t="s">
        <v>648</v>
      </c>
    </row>
    <row r="276" spans="1:14" x14ac:dyDescent="0.2">
      <c r="A276" s="5" t="s">
        <v>649</v>
      </c>
    </row>
    <row r="277" spans="1:14" x14ac:dyDescent="0.2">
      <c r="A277" s="5" t="s">
        <v>650</v>
      </c>
    </row>
    <row r="278" spans="1:14" ht="10.8" thickBot="1" x14ac:dyDescent="0.25">
      <c r="A278" s="15" t="s">
        <v>651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</row>
    <row r="279" spans="1:14" x14ac:dyDescent="0.2">
      <c r="A279" s="5" t="s">
        <v>652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</row>
    <row r="280" spans="1:14" x14ac:dyDescent="0.2">
      <c r="A280" s="5" t="s">
        <v>653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</row>
    <row r="281" spans="1:14" x14ac:dyDescent="0.2">
      <c r="A281" s="5" t="s">
        <v>654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</row>
    <row r="282" spans="1:14" x14ac:dyDescent="0.2">
      <c r="A282" s="5" t="s">
        <v>655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</row>
    <row r="283" spans="1:14" x14ac:dyDescent="0.2">
      <c r="A283" s="5" t="s">
        <v>656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</row>
    <row r="284" spans="1:14" x14ac:dyDescent="0.2">
      <c r="A284" s="5" t="s">
        <v>657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</row>
    <row r="285" spans="1:14" x14ac:dyDescent="0.2">
      <c r="A285" s="5" t="s">
        <v>658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</row>
    <row r="286" spans="1:14" x14ac:dyDescent="0.2">
      <c r="A286" s="5" t="s">
        <v>659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</row>
    <row r="287" spans="1:14" x14ac:dyDescent="0.2">
      <c r="A287" s="5" t="s">
        <v>660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</row>
    <row r="288" spans="1:14" x14ac:dyDescent="0.2">
      <c r="A288" s="5" t="s">
        <v>661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</row>
    <row r="289" spans="1:14" x14ac:dyDescent="0.2">
      <c r="A289" s="5" t="s">
        <v>662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</row>
    <row r="290" spans="1:14" x14ac:dyDescent="0.2">
      <c r="A290" s="5" t="s">
        <v>663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</row>
    <row r="291" spans="1:14" x14ac:dyDescent="0.2">
      <c r="A291" s="5" t="s">
        <v>664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</row>
    <row r="292" spans="1:14" x14ac:dyDescent="0.2">
      <c r="A292" s="5" t="s">
        <v>665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</row>
    <row r="293" spans="1:14" x14ac:dyDescent="0.2">
      <c r="A293" s="5" t="s">
        <v>666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</row>
    <row r="294" spans="1:14" x14ac:dyDescent="0.2">
      <c r="A294" s="5" t="s">
        <v>667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</row>
    <row r="295" spans="1:14" x14ac:dyDescent="0.2">
      <c r="A295" s="5" t="s">
        <v>668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</row>
    <row r="296" spans="1:14" x14ac:dyDescent="0.2">
      <c r="A296" s="5" t="s">
        <v>669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</row>
    <row r="297" spans="1:14" x14ac:dyDescent="0.2">
      <c r="A297" s="5" t="s">
        <v>670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</row>
    <row r="298" spans="1:14" x14ac:dyDescent="0.2">
      <c r="A298" s="5" t="s">
        <v>671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</row>
    <row r="299" spans="1:14" x14ac:dyDescent="0.2">
      <c r="A299" s="5" t="s">
        <v>672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</row>
    <row r="300" spans="1:14" x14ac:dyDescent="0.2">
      <c r="A300" s="5" t="s">
        <v>673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</row>
    <row r="301" spans="1:14" x14ac:dyDescent="0.2">
      <c r="A301" s="5" t="s">
        <v>674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</row>
    <row r="302" spans="1:14" x14ac:dyDescent="0.2">
      <c r="A302" s="5" t="s">
        <v>675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</row>
    <row r="303" spans="1:14" x14ac:dyDescent="0.2">
      <c r="A303" s="5" t="s">
        <v>676</v>
      </c>
    </row>
    <row r="304" spans="1:14" x14ac:dyDescent="0.2">
      <c r="A304" s="5" t="s">
        <v>677</v>
      </c>
    </row>
    <row r="305" spans="1:1" x14ac:dyDescent="0.2">
      <c r="A305" s="5" t="s">
        <v>678</v>
      </c>
    </row>
    <row r="306" spans="1:1" x14ac:dyDescent="0.2">
      <c r="A306" s="5" t="s">
        <v>679</v>
      </c>
    </row>
    <row r="307" spans="1:1" x14ac:dyDescent="0.2">
      <c r="A307" s="5" t="s">
        <v>494</v>
      </c>
    </row>
  </sheetData>
  <pageMargins left="0.7" right="0.7" top="0.75" bottom="0.75" header="0.3" footer="0.3"/>
  <pageSetup paperSize="119" scale="22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9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D603-D50D-4C17-B2D6-1CA50E59CF8D}">
  <sheetPr>
    <pageSetUpPr fitToPage="1"/>
  </sheetPr>
  <dimension ref="A1:N327"/>
  <sheetViews>
    <sheetView tabSelected="1" workbookViewId="0">
      <selection activeCell="D23" sqref="D23"/>
    </sheetView>
  </sheetViews>
  <sheetFormatPr defaultColWidth="9.109375" defaultRowHeight="10.199999999999999" outlineLevelRow="1" x14ac:dyDescent="0.2"/>
  <cols>
    <col min="1" max="1" width="30.6640625" style="5" customWidth="1"/>
    <col min="2" max="14" width="10.6640625" style="4" customWidth="1"/>
    <col min="15" max="16384" width="9.109375" style="4"/>
  </cols>
  <sheetData>
    <row r="1" spans="1:14" s="2" customFormat="1" x14ac:dyDescent="0.2">
      <c r="A1" s="1"/>
    </row>
    <row r="2" spans="1:14" s="2" customFormat="1" x14ac:dyDescent="0.2">
      <c r="A2" s="1" t="s">
        <v>527</v>
      </c>
      <c r="B2" s="2" t="s">
        <v>528</v>
      </c>
      <c r="C2" s="2" t="s">
        <v>529</v>
      </c>
      <c r="D2" s="2" t="s">
        <v>530</v>
      </c>
      <c r="E2" s="2" t="s">
        <v>531</v>
      </c>
      <c r="F2" s="2" t="s">
        <v>532</v>
      </c>
      <c r="G2" s="2" t="s">
        <v>533</v>
      </c>
      <c r="H2" s="2" t="s">
        <v>534</v>
      </c>
      <c r="I2" s="2" t="s">
        <v>535</v>
      </c>
      <c r="J2" s="2" t="s">
        <v>536</v>
      </c>
      <c r="K2" s="2" t="s">
        <v>537</v>
      </c>
      <c r="L2" s="2" t="s">
        <v>538</v>
      </c>
      <c r="M2" s="2" t="s">
        <v>539</v>
      </c>
      <c r="N2" s="2" t="s">
        <v>540</v>
      </c>
    </row>
    <row r="3" spans="1:14" s="2" customFormat="1" x14ac:dyDescent="0.2">
      <c r="A3" s="1"/>
    </row>
    <row r="4" spans="1:14" x14ac:dyDescent="0.2">
      <c r="A4" s="3" t="s">
        <v>499</v>
      </c>
    </row>
    <row r="5" spans="1:14" x14ac:dyDescent="0.2">
      <c r="A5" s="5" t="s">
        <v>192</v>
      </c>
    </row>
    <row r="6" spans="1:14" x14ac:dyDescent="0.2">
      <c r="A6" s="5" t="s">
        <v>193</v>
      </c>
    </row>
    <row r="7" spans="1:14" x14ac:dyDescent="0.2">
      <c r="A7" s="5" t="s">
        <v>194</v>
      </c>
    </row>
    <row r="8" spans="1:14" x14ac:dyDescent="0.2">
      <c r="A8" s="5" t="s">
        <v>195</v>
      </c>
    </row>
    <row r="9" spans="1:14" x14ac:dyDescent="0.2">
      <c r="A9" s="5" t="s">
        <v>196</v>
      </c>
    </row>
    <row r="10" spans="1:14" x14ac:dyDescent="0.2">
      <c r="A10" s="5" t="s">
        <v>197</v>
      </c>
    </row>
    <row r="11" spans="1:14" x14ac:dyDescent="0.2">
      <c r="A11" s="5" t="s">
        <v>198</v>
      </c>
    </row>
    <row r="12" spans="1:14" x14ac:dyDescent="0.2">
      <c r="A12" s="5" t="s">
        <v>199</v>
      </c>
    </row>
    <row r="13" spans="1:14" x14ac:dyDescent="0.2">
      <c r="A13" s="5" t="s">
        <v>200</v>
      </c>
    </row>
    <row r="14" spans="1:14" x14ac:dyDescent="0.2">
      <c r="A14" s="5" t="s">
        <v>201</v>
      </c>
    </row>
    <row r="15" spans="1:14" x14ac:dyDescent="0.2">
      <c r="A15" s="5" t="s">
        <v>202</v>
      </c>
    </row>
    <row r="16" spans="1:14" x14ac:dyDescent="0.2">
      <c r="A16" s="5" t="s">
        <v>203</v>
      </c>
    </row>
    <row r="17" spans="1:14" x14ac:dyDescent="0.2">
      <c r="A17" s="5" t="s">
        <v>204</v>
      </c>
    </row>
    <row r="18" spans="1:14" x14ac:dyDescent="0.2">
      <c r="A18" s="5" t="s">
        <v>205</v>
      </c>
      <c r="B18" s="4">
        <v>21313625528.036598</v>
      </c>
      <c r="C18" s="4">
        <v>21425164062.6092</v>
      </c>
      <c r="D18" s="4">
        <v>21543065928.664799</v>
      </c>
      <c r="E18" s="4">
        <v>21695126647.7159</v>
      </c>
      <c r="F18" s="4">
        <v>21844003786.917599</v>
      </c>
      <c r="G18" s="4">
        <v>21992120541.7575</v>
      </c>
      <c r="H18" s="4">
        <v>22123873709.330101</v>
      </c>
      <c r="I18" s="4">
        <v>22255752041.170898</v>
      </c>
      <c r="J18" s="4">
        <v>22375991202.560902</v>
      </c>
      <c r="K18" s="4">
        <v>22497163698.055302</v>
      </c>
      <c r="L18" s="4">
        <v>22618789235.184898</v>
      </c>
      <c r="M18" s="4">
        <v>22745045549.959</v>
      </c>
      <c r="N18" s="4">
        <v>22745045549.959</v>
      </c>
    </row>
    <row r="19" spans="1:14" x14ac:dyDescent="0.2">
      <c r="A19" s="5" t="s">
        <v>206</v>
      </c>
      <c r="B19" s="4">
        <v>5761668462.0376301</v>
      </c>
      <c r="C19" s="4">
        <v>5799045535.5581303</v>
      </c>
      <c r="D19" s="4">
        <v>5837652254.5025301</v>
      </c>
      <c r="E19" s="4">
        <v>5878402138.54109</v>
      </c>
      <c r="F19" s="4">
        <v>5920162895.9598598</v>
      </c>
      <c r="G19" s="4">
        <v>5960095540.4951296</v>
      </c>
      <c r="H19" s="4">
        <v>6006585956.70084</v>
      </c>
      <c r="I19" s="4">
        <v>6052568305.5664101</v>
      </c>
      <c r="J19" s="4">
        <v>6093319385.8890305</v>
      </c>
      <c r="K19" s="4">
        <v>6136931035.52075</v>
      </c>
      <c r="L19" s="4">
        <v>6175760464.4919395</v>
      </c>
      <c r="M19" s="4">
        <v>6218110973.0359802</v>
      </c>
      <c r="N19" s="4">
        <v>6218110973.0359802</v>
      </c>
    </row>
    <row r="20" spans="1:14" x14ac:dyDescent="0.2">
      <c r="A20" s="5" t="s">
        <v>207</v>
      </c>
      <c r="B20" s="6">
        <v>15551957065.998899</v>
      </c>
      <c r="C20" s="6">
        <v>15626118527.0511</v>
      </c>
      <c r="D20" s="6">
        <v>15705413674.162201</v>
      </c>
      <c r="E20" s="6">
        <v>15816724509.174801</v>
      </c>
      <c r="F20" s="6">
        <v>15923840890.957701</v>
      </c>
      <c r="G20" s="6">
        <v>16032025001.2624</v>
      </c>
      <c r="H20" s="6">
        <v>16117287752.629299</v>
      </c>
      <c r="I20" s="6">
        <v>16203183735.6045</v>
      </c>
      <c r="J20" s="6">
        <v>16282671816.6719</v>
      </c>
      <c r="K20" s="6">
        <v>16360232662.534599</v>
      </c>
      <c r="L20" s="6">
        <v>16443028770.693001</v>
      </c>
      <c r="M20" s="6">
        <v>16526934576.923</v>
      </c>
      <c r="N20" s="6">
        <v>16526934576.923</v>
      </c>
    </row>
    <row r="21" spans="1:14" x14ac:dyDescent="0.2">
      <c r="A21" s="5" t="s">
        <v>208</v>
      </c>
      <c r="B21" s="4">
        <v>28966588.467781901</v>
      </c>
      <c r="C21" s="4">
        <v>28395395.271254301</v>
      </c>
      <c r="D21" s="4">
        <v>28383401.763403401</v>
      </c>
      <c r="E21" s="4">
        <v>28371408.255552601</v>
      </c>
      <c r="F21" s="4">
        <v>28359414.747701701</v>
      </c>
      <c r="G21" s="4">
        <v>28348536.6803599</v>
      </c>
      <c r="H21" s="4">
        <v>28337669.430677</v>
      </c>
      <c r="I21" s="4">
        <v>28326899.526045199</v>
      </c>
      <c r="J21" s="4">
        <v>28316032.2763623</v>
      </c>
      <c r="K21" s="4">
        <v>28317763.834054999</v>
      </c>
      <c r="L21" s="4">
        <v>28319929.180537201</v>
      </c>
      <c r="M21" s="4">
        <v>28266257.801063199</v>
      </c>
      <c r="N21" s="4">
        <v>28266257.801063199</v>
      </c>
    </row>
    <row r="22" spans="1:14" x14ac:dyDescent="0.2">
      <c r="A22" s="5" t="s">
        <v>209</v>
      </c>
      <c r="B22" s="4">
        <v>888931714.69947004</v>
      </c>
      <c r="C22" s="4">
        <v>922787511.54706705</v>
      </c>
      <c r="D22" s="4">
        <v>958455212.74807703</v>
      </c>
      <c r="E22" s="4">
        <v>963662760.49694395</v>
      </c>
      <c r="F22" s="4">
        <v>965676472.55970204</v>
      </c>
      <c r="G22" s="4">
        <v>974350863.02646101</v>
      </c>
      <c r="H22" s="4">
        <v>981329268.61887395</v>
      </c>
      <c r="I22" s="4">
        <v>988469477.37395203</v>
      </c>
      <c r="J22" s="4">
        <v>993818070.39437306</v>
      </c>
      <c r="K22" s="4">
        <v>997505977.55041099</v>
      </c>
      <c r="L22" s="4">
        <v>997406396.42830098</v>
      </c>
      <c r="M22" s="4">
        <v>998066196.03300405</v>
      </c>
      <c r="N22" s="4">
        <v>998066196.03300405</v>
      </c>
    </row>
    <row r="23" spans="1:14" x14ac:dyDescent="0.2">
      <c r="A23" s="5" t="s">
        <v>210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">
      <c r="A24" s="5" t="s">
        <v>211</v>
      </c>
      <c r="B24" s="6">
        <v>16469855369.166201</v>
      </c>
      <c r="C24" s="6">
        <v>16577301433.8694</v>
      </c>
      <c r="D24" s="6">
        <v>16692252288.6737</v>
      </c>
      <c r="E24" s="6">
        <v>16808758677.927299</v>
      </c>
      <c r="F24" s="6">
        <v>16917876778.2651</v>
      </c>
      <c r="G24" s="6">
        <v>17034724400.9692</v>
      </c>
      <c r="H24" s="6">
        <v>17126954690.678801</v>
      </c>
      <c r="I24" s="6">
        <v>17219980112.504501</v>
      </c>
      <c r="J24" s="6">
        <v>17304805919.342602</v>
      </c>
      <c r="K24" s="6">
        <v>17386056403.918999</v>
      </c>
      <c r="L24" s="6">
        <v>17468755096.3018</v>
      </c>
      <c r="M24" s="6">
        <v>17553267030.757</v>
      </c>
      <c r="N24" s="6">
        <v>17553267030.757</v>
      </c>
    </row>
    <row r="25" spans="1:14" x14ac:dyDescent="0.2">
      <c r="A25" s="5" t="s">
        <v>212</v>
      </c>
      <c r="B25" s="4">
        <v>558960840.30438101</v>
      </c>
      <c r="C25" s="4">
        <v>548916886.53668404</v>
      </c>
      <c r="D25" s="4">
        <v>552099192.91065395</v>
      </c>
      <c r="E25" s="4">
        <v>557839677.21091104</v>
      </c>
      <c r="F25" s="4">
        <v>561764429.17848504</v>
      </c>
      <c r="G25" s="4">
        <v>580223441.59006202</v>
      </c>
      <c r="H25" s="4">
        <v>620517955.16397798</v>
      </c>
      <c r="I25" s="4">
        <v>642541599.90800798</v>
      </c>
      <c r="J25" s="4">
        <v>661634270.56663895</v>
      </c>
      <c r="K25" s="4">
        <v>656408315.80661094</v>
      </c>
      <c r="L25" s="4">
        <v>656880598.49926603</v>
      </c>
      <c r="M25" s="4">
        <v>680945907.29667306</v>
      </c>
      <c r="N25" s="4">
        <v>680945907.29667306</v>
      </c>
    </row>
    <row r="26" spans="1:14" x14ac:dyDescent="0.2">
      <c r="A26" s="5" t="s">
        <v>213</v>
      </c>
      <c r="B26" s="9">
        <v>17028816209.4706</v>
      </c>
      <c r="C26" s="9">
        <v>17126218320.406099</v>
      </c>
      <c r="D26" s="9">
        <v>17244351481.5844</v>
      </c>
      <c r="E26" s="9">
        <v>17366598355.138199</v>
      </c>
      <c r="F26" s="9">
        <v>17479641207.4436</v>
      </c>
      <c r="G26" s="9">
        <v>17614947842.559299</v>
      </c>
      <c r="H26" s="9">
        <v>17747472645.8428</v>
      </c>
      <c r="I26" s="9">
        <v>17862521712.412498</v>
      </c>
      <c r="J26" s="9">
        <v>17966440189.909302</v>
      </c>
      <c r="K26" s="9">
        <v>18042464719.725601</v>
      </c>
      <c r="L26" s="9">
        <v>18125635694.801102</v>
      </c>
      <c r="M26" s="9">
        <v>18234212938.053699</v>
      </c>
      <c r="N26" s="9">
        <v>18234212938.053699</v>
      </c>
    </row>
    <row r="27" spans="1:14" x14ac:dyDescent="0.2">
      <c r="A27" s="5" t="s">
        <v>214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">
      <c r="A28" s="5" t="s">
        <v>215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">
      <c r="A29" s="5" t="s">
        <v>216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 x14ac:dyDescent="0.2">
      <c r="A30" s="3" t="s">
        <v>217</v>
      </c>
      <c r="B30" s="4">
        <v>17028816209.4706</v>
      </c>
      <c r="C30" s="4">
        <v>17126218320.406099</v>
      </c>
      <c r="D30" s="4">
        <v>17244351481.5844</v>
      </c>
      <c r="E30" s="4">
        <v>17366598355.138199</v>
      </c>
      <c r="F30" s="4">
        <v>17479641207.4436</v>
      </c>
      <c r="G30" s="4">
        <v>17614947842.559299</v>
      </c>
      <c r="H30" s="4">
        <v>17747472645.8428</v>
      </c>
      <c r="I30" s="4">
        <v>17862521712.412498</v>
      </c>
      <c r="J30" s="4">
        <v>17966440189.909302</v>
      </c>
      <c r="K30" s="4">
        <v>18042464719.725601</v>
      </c>
      <c r="L30" s="4">
        <v>18125635694.801102</v>
      </c>
      <c r="M30" s="4">
        <v>18234212938.053699</v>
      </c>
      <c r="N30" s="4">
        <v>18234212938.053699</v>
      </c>
    </row>
    <row r="31" spans="1:14" x14ac:dyDescent="0.2">
      <c r="A31" s="3" t="s">
        <v>218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">
      <c r="A32" s="5" t="s">
        <v>219</v>
      </c>
    </row>
    <row r="33" spans="1:14" x14ac:dyDescent="0.2">
      <c r="A33" s="5" t="s">
        <v>220</v>
      </c>
    </row>
    <row r="34" spans="1:14" x14ac:dyDescent="0.2">
      <c r="A34" s="5" t="s">
        <v>221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">
      <c r="A35" s="5" t="s">
        <v>222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">
      <c r="A36" s="5" t="s">
        <v>223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x14ac:dyDescent="0.2">
      <c r="A37" s="5" t="s">
        <v>224</v>
      </c>
    </row>
    <row r="38" spans="1:14" x14ac:dyDescent="0.2">
      <c r="A38" s="5" t="s">
        <v>225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x14ac:dyDescent="0.2">
      <c r="A39" s="5" t="s">
        <v>226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">
      <c r="A40" s="5" t="s">
        <v>227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x14ac:dyDescent="0.2">
      <c r="A41" s="5" t="s">
        <v>228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2">
      <c r="A42" s="5" t="s">
        <v>229</v>
      </c>
    </row>
    <row r="43" spans="1:14" x14ac:dyDescent="0.2">
      <c r="A43" s="3" t="s">
        <v>230</v>
      </c>
      <c r="B43" s="4">
        <v>17028816209.4706</v>
      </c>
      <c r="C43" s="4">
        <v>17126218320.406099</v>
      </c>
      <c r="D43" s="4">
        <v>17244351481.5844</v>
      </c>
      <c r="E43" s="4">
        <v>17366598355.138199</v>
      </c>
      <c r="F43" s="4">
        <v>17479641207.4436</v>
      </c>
      <c r="G43" s="4">
        <v>17614947842.559299</v>
      </c>
      <c r="H43" s="4">
        <v>17747472645.8428</v>
      </c>
      <c r="I43" s="4">
        <v>17862521712.412498</v>
      </c>
      <c r="J43" s="4">
        <v>17966440189.909302</v>
      </c>
      <c r="K43" s="4">
        <v>18042464719.725601</v>
      </c>
      <c r="L43" s="4">
        <v>18125635694.801102</v>
      </c>
      <c r="M43" s="4">
        <v>18234212938.053699</v>
      </c>
      <c r="N43" s="4">
        <v>18234212938.053699</v>
      </c>
    </row>
    <row r="44" spans="1:14" x14ac:dyDescent="0.2">
      <c r="A44" s="5" t="s">
        <v>231</v>
      </c>
    </row>
    <row r="45" spans="1:14" x14ac:dyDescent="0.2">
      <c r="A45" s="5" t="s">
        <v>232</v>
      </c>
    </row>
    <row r="46" spans="1:14" x14ac:dyDescent="0.2">
      <c r="A46" s="3" t="s">
        <v>233</v>
      </c>
    </row>
    <row r="47" spans="1:14" x14ac:dyDescent="0.2">
      <c r="A47" s="5" t="s">
        <v>234</v>
      </c>
    </row>
    <row r="48" spans="1:14" x14ac:dyDescent="0.2">
      <c r="A48" s="5" t="s">
        <v>235</v>
      </c>
    </row>
    <row r="49" spans="1:14" x14ac:dyDescent="0.2">
      <c r="A49" s="5" t="s">
        <v>236</v>
      </c>
      <c r="B49" s="4">
        <v>2709580788.1466599</v>
      </c>
      <c r="C49" s="4">
        <v>2689262573.47333</v>
      </c>
      <c r="D49" s="4">
        <v>2683249212.1199999</v>
      </c>
      <c r="E49" s="4">
        <v>2701463108.1466599</v>
      </c>
      <c r="F49" s="4">
        <v>2694583314.01333</v>
      </c>
      <c r="G49" s="4">
        <v>2688347600.4299998</v>
      </c>
      <c r="H49" s="4">
        <v>2692056390.9066601</v>
      </c>
      <c r="I49" s="4">
        <v>2698180704.7333298</v>
      </c>
      <c r="J49" s="4">
        <v>2715431233.2600002</v>
      </c>
      <c r="K49" s="4">
        <v>2732011801.7066598</v>
      </c>
      <c r="L49" s="4">
        <v>2730813406.9833298</v>
      </c>
      <c r="M49" s="4">
        <v>2717549301.2199998</v>
      </c>
      <c r="N49" s="4">
        <v>2717549301.2199998</v>
      </c>
    </row>
    <row r="50" spans="1:14" x14ac:dyDescent="0.2">
      <c r="A50" s="5" t="s">
        <v>237</v>
      </c>
      <c r="B50" s="4">
        <v>124132115.429186</v>
      </c>
      <c r="C50" s="4">
        <v>138953499.44389099</v>
      </c>
      <c r="D50" s="4">
        <v>135687204.83915299</v>
      </c>
      <c r="E50" s="4">
        <v>138866352.900758</v>
      </c>
      <c r="F50" s="4">
        <v>124230010.08314601</v>
      </c>
      <c r="G50" s="4">
        <v>121399622.44225401</v>
      </c>
      <c r="H50" s="4">
        <v>140388540.554582</v>
      </c>
      <c r="I50" s="4">
        <v>157180317.08377501</v>
      </c>
      <c r="J50" s="4">
        <v>164664140.54313499</v>
      </c>
      <c r="K50" s="4">
        <v>135088528.15135801</v>
      </c>
      <c r="L50" s="4">
        <v>129365293.692358</v>
      </c>
      <c r="M50" s="4">
        <v>135081523.47387999</v>
      </c>
      <c r="N50" s="4">
        <v>135081523.47387999</v>
      </c>
    </row>
    <row r="51" spans="1:14" x14ac:dyDescent="0.2">
      <c r="A51" s="5" t="s">
        <v>238</v>
      </c>
    </row>
    <row r="52" spans="1:14" x14ac:dyDescent="0.2">
      <c r="A52" s="5" t="s">
        <v>239</v>
      </c>
      <c r="B52" s="4">
        <v>2833712903.57585</v>
      </c>
      <c r="C52" s="4">
        <v>2828216072.9172201</v>
      </c>
      <c r="D52" s="4">
        <v>2818936416.9591498</v>
      </c>
      <c r="E52" s="4">
        <v>2840329461.04742</v>
      </c>
      <c r="F52" s="4">
        <v>2818813324.0964699</v>
      </c>
      <c r="G52" s="4">
        <v>2809747222.8722501</v>
      </c>
      <c r="H52" s="4">
        <v>2832444931.4612398</v>
      </c>
      <c r="I52" s="4">
        <v>2855361021.8171</v>
      </c>
      <c r="J52" s="4">
        <v>2880095373.8031301</v>
      </c>
      <c r="K52" s="4">
        <v>2867100329.8580198</v>
      </c>
      <c r="L52" s="4">
        <v>2860178700.6756902</v>
      </c>
      <c r="M52" s="4">
        <v>2852630824.6938801</v>
      </c>
      <c r="N52" s="4">
        <v>2852630824.6938801</v>
      </c>
    </row>
    <row r="53" spans="1:14" x14ac:dyDescent="0.2">
      <c r="A53" s="5" t="s">
        <v>240</v>
      </c>
    </row>
    <row r="54" spans="1:14" x14ac:dyDescent="0.2">
      <c r="A54" s="5" t="s">
        <v>241</v>
      </c>
      <c r="B54" s="4">
        <v>-15715229.5741621</v>
      </c>
      <c r="C54" s="4">
        <v>-15715229.5741621</v>
      </c>
      <c r="D54" s="4">
        <v>-15715229.5741621</v>
      </c>
      <c r="E54" s="4">
        <v>-15715229.5741621</v>
      </c>
      <c r="F54" s="4">
        <v>-15715229.5741621</v>
      </c>
      <c r="G54" s="4">
        <v>-15715229.5741621</v>
      </c>
      <c r="H54" s="4">
        <v>-15715229.5741621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x14ac:dyDescent="0.2">
      <c r="A55" s="5" t="s">
        <v>242</v>
      </c>
      <c r="B55" s="4">
        <v>688925447.21828794</v>
      </c>
      <c r="C55" s="4">
        <v>675069709.05876195</v>
      </c>
      <c r="D55" s="4">
        <v>646163003.86425197</v>
      </c>
      <c r="E55" s="4">
        <v>631309436.66399896</v>
      </c>
      <c r="F55" s="4">
        <v>616258014.394629</v>
      </c>
      <c r="G55" s="4">
        <v>608717750.18827105</v>
      </c>
      <c r="H55" s="4">
        <v>592662037.35209095</v>
      </c>
      <c r="I55" s="4">
        <v>590413791.82419896</v>
      </c>
      <c r="J55" s="4">
        <v>589031662.50246501</v>
      </c>
      <c r="K55" s="4">
        <v>577331554.19389999</v>
      </c>
      <c r="L55" s="4">
        <v>585048044.37517595</v>
      </c>
      <c r="M55" s="4">
        <v>554371042.04457998</v>
      </c>
      <c r="N55" s="4">
        <v>554371042.04457998</v>
      </c>
    </row>
    <row r="56" spans="1:14" x14ac:dyDescent="0.2">
      <c r="A56" s="5" t="s">
        <v>243</v>
      </c>
      <c r="B56" s="4">
        <v>813282026.97518301</v>
      </c>
      <c r="C56" s="4">
        <v>820795861.67926097</v>
      </c>
      <c r="D56" s="4">
        <v>769133276.99303997</v>
      </c>
      <c r="E56" s="4">
        <v>774920735.52162898</v>
      </c>
      <c r="F56" s="4">
        <v>782486246.17451704</v>
      </c>
      <c r="G56" s="4">
        <v>782126446.04761302</v>
      </c>
      <c r="H56" s="4">
        <v>788009596.70002103</v>
      </c>
      <c r="I56" s="4">
        <v>794617882.28299105</v>
      </c>
      <c r="J56" s="4">
        <v>769276272.14850795</v>
      </c>
      <c r="K56" s="4">
        <v>775626337.05663502</v>
      </c>
      <c r="L56" s="4">
        <v>781912605.94965696</v>
      </c>
      <c r="M56" s="4">
        <v>740986602.12759399</v>
      </c>
      <c r="N56" s="4">
        <v>740986602.12759399</v>
      </c>
    </row>
    <row r="57" spans="1:14" x14ac:dyDescent="0.2">
      <c r="A57" s="5" t="s">
        <v>244</v>
      </c>
      <c r="B57" s="4">
        <v>45262656.409909397</v>
      </c>
      <c r="C57" s="4">
        <v>81807966.849988893</v>
      </c>
      <c r="D57" s="4">
        <v>102698363.090221</v>
      </c>
      <c r="E57" s="4">
        <v>116921744.722928</v>
      </c>
      <c r="F57" s="4">
        <v>127579571.499442</v>
      </c>
      <c r="G57" s="4">
        <v>137808039.12789699</v>
      </c>
      <c r="H57" s="4">
        <v>143748170.05254301</v>
      </c>
      <c r="I57" s="4">
        <v>149215174.907637</v>
      </c>
      <c r="J57" s="4">
        <v>154624655.99306199</v>
      </c>
      <c r="K57" s="4">
        <v>158427085.62627801</v>
      </c>
      <c r="L57" s="4">
        <v>160733951.218714</v>
      </c>
      <c r="M57" s="4">
        <v>143170861.76793399</v>
      </c>
      <c r="N57" s="4">
        <v>143170861.76793399</v>
      </c>
    </row>
    <row r="58" spans="1:14" x14ac:dyDescent="0.2">
      <c r="A58" s="5" t="s">
        <v>245</v>
      </c>
      <c r="B58" s="6">
        <v>1531754901.0292101</v>
      </c>
      <c r="C58" s="6">
        <v>1561958308.01385</v>
      </c>
      <c r="D58" s="6">
        <v>1502279414.3733499</v>
      </c>
      <c r="E58" s="6">
        <v>1507436687.3343899</v>
      </c>
      <c r="F58" s="6">
        <v>1510608602.4944201</v>
      </c>
      <c r="G58" s="6">
        <v>1512937005.7896099</v>
      </c>
      <c r="H58" s="6">
        <v>1508704574.5304899</v>
      </c>
      <c r="I58" s="6">
        <v>1534246849.0148201</v>
      </c>
      <c r="J58" s="6">
        <v>1512932590.6440301</v>
      </c>
      <c r="K58" s="6">
        <v>1511384976.8768101</v>
      </c>
      <c r="L58" s="6">
        <v>1527694601.54354</v>
      </c>
      <c r="M58" s="6">
        <v>1438528505.9401</v>
      </c>
      <c r="N58" s="6">
        <v>1438528505.9401</v>
      </c>
    </row>
    <row r="59" spans="1:14" x14ac:dyDescent="0.2">
      <c r="A59" s="5" t="s">
        <v>246</v>
      </c>
    </row>
    <row r="60" spans="1:14" x14ac:dyDescent="0.2">
      <c r="A60" s="3" t="s">
        <v>247</v>
      </c>
      <c r="B60" s="9">
        <v>1301958002.5466299</v>
      </c>
      <c r="C60" s="9">
        <v>1266257764.9033699</v>
      </c>
      <c r="D60" s="9">
        <v>1316657002.5857999</v>
      </c>
      <c r="E60" s="9">
        <v>1332892773.7130201</v>
      </c>
      <c r="F60" s="9">
        <v>1308204721.6020501</v>
      </c>
      <c r="G60" s="9">
        <v>1296810217.0826299</v>
      </c>
      <c r="H60" s="9">
        <v>1323740356.9307499</v>
      </c>
      <c r="I60" s="9">
        <v>1321114172.8022799</v>
      </c>
      <c r="J60" s="9">
        <v>1367162783.15909</v>
      </c>
      <c r="K60" s="9">
        <v>1355715352.9812</v>
      </c>
      <c r="L60" s="9">
        <v>1332484099.1321399</v>
      </c>
      <c r="M60" s="9">
        <v>1414102318.7537701</v>
      </c>
      <c r="N60" s="9">
        <v>1414102318.7537701</v>
      </c>
    </row>
    <row r="61" spans="1:14" x14ac:dyDescent="0.2">
      <c r="A61" s="5" t="s">
        <v>248</v>
      </c>
    </row>
    <row r="62" spans="1:14" hidden="1" outlineLevel="1" x14ac:dyDescent="0.2">
      <c r="A62" s="5" t="s">
        <v>500</v>
      </c>
      <c r="B62" s="4">
        <v>-862281.21144482505</v>
      </c>
      <c r="C62" s="4">
        <v>-913849.69057877699</v>
      </c>
      <c r="D62" s="4">
        <v>-965492.322415228</v>
      </c>
      <c r="E62" s="4">
        <v>-1017134.95425167</v>
      </c>
      <c r="F62" s="4">
        <v>-1067644.2493119901</v>
      </c>
      <c r="G62" s="4">
        <v>-1105499.9841944801</v>
      </c>
      <c r="H62" s="4">
        <v>-1137040.09232313</v>
      </c>
      <c r="I62" s="4">
        <v>-1168580.2004517801</v>
      </c>
      <c r="J62" s="4">
        <v>-1200120.30858044</v>
      </c>
      <c r="K62" s="4">
        <v>-1251593.9360734001</v>
      </c>
      <c r="L62" s="4">
        <v>-1295658.5296654401</v>
      </c>
      <c r="M62" s="4">
        <v>-1339349.38806497</v>
      </c>
      <c r="N62" s="4">
        <v>-1339349.38806497</v>
      </c>
    </row>
    <row r="63" spans="1:14" collapsed="1" x14ac:dyDescent="0.2">
      <c r="A63" s="5" t="s">
        <v>249</v>
      </c>
      <c r="B63" s="4">
        <v>-862281.21144482505</v>
      </c>
      <c r="C63" s="4">
        <v>-913849.69057877699</v>
      </c>
      <c r="D63" s="4">
        <v>-965492.322415228</v>
      </c>
      <c r="E63" s="4">
        <v>-1017134.95425167</v>
      </c>
      <c r="F63" s="4">
        <v>-1067644.2493119901</v>
      </c>
      <c r="G63" s="4">
        <v>-1105499.9841944801</v>
      </c>
      <c r="H63" s="4">
        <v>-1137040.09232313</v>
      </c>
      <c r="I63" s="4">
        <v>-1168580.2004517801</v>
      </c>
      <c r="J63" s="4">
        <v>-1200120.30858044</v>
      </c>
      <c r="K63" s="4">
        <v>-1251593.9360734001</v>
      </c>
      <c r="L63" s="4">
        <v>-1295658.5296654401</v>
      </c>
      <c r="M63" s="4">
        <v>-1339349.38806497</v>
      </c>
      <c r="N63" s="4">
        <v>-1339349.38806497</v>
      </c>
    </row>
    <row r="64" spans="1:14" x14ac:dyDescent="0.2">
      <c r="A64" s="5" t="s">
        <v>250</v>
      </c>
    </row>
    <row r="65" spans="1:14" x14ac:dyDescent="0.2">
      <c r="A65" s="3" t="s">
        <v>251</v>
      </c>
    </row>
    <row r="66" spans="1:14" s="8" customFormat="1" x14ac:dyDescent="0.2">
      <c r="A66" s="7" t="s">
        <v>252</v>
      </c>
      <c r="B66" s="8">
        <v>0.25345000000000001</v>
      </c>
      <c r="C66" s="8">
        <v>0.25345000000000001</v>
      </c>
      <c r="D66" s="8">
        <v>0.25345000000000001</v>
      </c>
      <c r="E66" s="8">
        <v>0.25345000000000001</v>
      </c>
      <c r="F66" s="8">
        <v>0.25345000000000001</v>
      </c>
      <c r="G66" s="8">
        <v>0.25345000000000001</v>
      </c>
      <c r="H66" s="8">
        <v>0.25345000000000001</v>
      </c>
      <c r="I66" s="8">
        <v>0.25345000000000001</v>
      </c>
      <c r="J66" s="8">
        <v>0.25345000000000001</v>
      </c>
      <c r="K66" s="8">
        <v>0.25345000000000001</v>
      </c>
      <c r="L66" s="8">
        <v>0.25345000000000001</v>
      </c>
      <c r="M66" s="8">
        <v>0.25345000000000001</v>
      </c>
      <c r="N66" s="8">
        <v>0.25345000000000001</v>
      </c>
    </row>
    <row r="67" spans="1:14" x14ac:dyDescent="0.2">
      <c r="A67" s="5" t="s">
        <v>253</v>
      </c>
    </row>
    <row r="68" spans="1:14" x14ac:dyDescent="0.2">
      <c r="A68" s="5" t="s">
        <v>254</v>
      </c>
    </row>
    <row r="69" spans="1:14" x14ac:dyDescent="0.2">
      <c r="A69" s="5" t="s">
        <v>255</v>
      </c>
    </row>
    <row r="70" spans="1:14" x14ac:dyDescent="0.2">
      <c r="A70" s="5" t="s">
        <v>256</v>
      </c>
    </row>
    <row r="71" spans="1:14" x14ac:dyDescent="0.2">
      <c r="A71" s="5" t="s">
        <v>257</v>
      </c>
    </row>
    <row r="72" spans="1:14" x14ac:dyDescent="0.2">
      <c r="A72" s="5" t="s">
        <v>258</v>
      </c>
    </row>
    <row r="73" spans="1:14" x14ac:dyDescent="0.2">
      <c r="A73" s="5" t="s">
        <v>259</v>
      </c>
    </row>
    <row r="74" spans="1:14" x14ac:dyDescent="0.2">
      <c r="A74" s="5" t="s">
        <v>260</v>
      </c>
    </row>
    <row r="75" spans="1:14" x14ac:dyDescent="0.2">
      <c r="A75" s="5" t="s">
        <v>261</v>
      </c>
    </row>
    <row r="76" spans="1:14" x14ac:dyDescent="0.2">
      <c r="A76" s="5" t="s">
        <v>262</v>
      </c>
    </row>
    <row r="77" spans="1:14" x14ac:dyDescent="0.2">
      <c r="A77" s="5" t="s">
        <v>263</v>
      </c>
    </row>
    <row r="78" spans="1:14" x14ac:dyDescent="0.2">
      <c r="A78" s="5" t="s">
        <v>264</v>
      </c>
    </row>
    <row r="79" spans="1:14" x14ac:dyDescent="0.2">
      <c r="A79" s="5" t="s">
        <v>265</v>
      </c>
    </row>
    <row r="80" spans="1:14" x14ac:dyDescent="0.2">
      <c r="A80" s="5" t="s">
        <v>266</v>
      </c>
    </row>
    <row r="81" spans="1:14" x14ac:dyDescent="0.2">
      <c r="A81" s="3" t="s">
        <v>267</v>
      </c>
      <c r="B81" s="4">
        <v>1729158105.97769</v>
      </c>
      <c r="C81" s="4">
        <v>1748817491.4068201</v>
      </c>
      <c r="D81" s="4">
        <v>1704315851.22964</v>
      </c>
      <c r="E81" s="4">
        <v>1713366530.0423501</v>
      </c>
      <c r="F81" s="4">
        <v>1709129316.82284</v>
      </c>
      <c r="G81" s="4">
        <v>1707622149.78249</v>
      </c>
      <c r="H81" s="4">
        <v>1709635294.1068699</v>
      </c>
      <c r="I81" s="4">
        <v>1732498018.05899</v>
      </c>
      <c r="J81" s="4">
        <v>1726847231.9089999</v>
      </c>
      <c r="K81" s="4">
        <v>1722406247.71841</v>
      </c>
      <c r="L81" s="4">
        <v>1736262104.52089</v>
      </c>
      <c r="M81" s="4">
        <v>1650326115.3552201</v>
      </c>
      <c r="N81" s="4">
        <v>1650326115.3552201</v>
      </c>
    </row>
    <row r="82" spans="1:14" x14ac:dyDescent="0.2">
      <c r="A82" s="5" t="s">
        <v>268</v>
      </c>
    </row>
    <row r="83" spans="1:14" ht="10.8" thickBot="1" x14ac:dyDescent="0.25">
      <c r="A83" s="3" t="s">
        <v>269</v>
      </c>
      <c r="B83" s="10">
        <v>1104554797.59815</v>
      </c>
      <c r="C83" s="10">
        <v>1079398581.51039</v>
      </c>
      <c r="D83" s="10">
        <v>1114620565.7295101</v>
      </c>
      <c r="E83" s="10">
        <v>1126962931.00507</v>
      </c>
      <c r="F83" s="10">
        <v>1109684007.2736299</v>
      </c>
      <c r="G83" s="10">
        <v>1102125073.0897601</v>
      </c>
      <c r="H83" s="10">
        <v>1122809637.3543701</v>
      </c>
      <c r="I83" s="10">
        <v>1122863003.75811</v>
      </c>
      <c r="J83" s="10">
        <v>1153248141.89413</v>
      </c>
      <c r="K83" s="10">
        <v>1144694082.1396</v>
      </c>
      <c r="L83" s="10">
        <v>1123916596.1547899</v>
      </c>
      <c r="M83" s="10">
        <v>1202304709.33865</v>
      </c>
      <c r="N83" s="10">
        <v>1202304709.33865</v>
      </c>
    </row>
    <row r="84" spans="1:14" ht="10.8" thickTop="1" x14ac:dyDescent="0.2">
      <c r="A84" s="5" t="s">
        <v>270</v>
      </c>
    </row>
    <row r="85" spans="1:14" x14ac:dyDescent="0.2">
      <c r="A85" s="5" t="s">
        <v>271</v>
      </c>
    </row>
    <row r="86" spans="1:14" x14ac:dyDescent="0.2">
      <c r="A86" s="3" t="s">
        <v>272</v>
      </c>
    </row>
    <row r="87" spans="1:14" x14ac:dyDescent="0.2">
      <c r="A87" s="3" t="s">
        <v>273</v>
      </c>
    </row>
    <row r="88" spans="1:14" x14ac:dyDescent="0.2">
      <c r="A88" s="21" t="s">
        <v>274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-55585784.460806102</v>
      </c>
      <c r="N88" s="4">
        <v>-55585784.460806102</v>
      </c>
    </row>
    <row r="89" spans="1:14" x14ac:dyDescent="0.2">
      <c r="A89" s="5" t="s">
        <v>275</v>
      </c>
    </row>
    <row r="90" spans="1:14" x14ac:dyDescent="0.2">
      <c r="A90" s="5" t="s">
        <v>276</v>
      </c>
    </row>
    <row r="91" spans="1:14" x14ac:dyDescent="0.2">
      <c r="A91" s="5" t="s">
        <v>277</v>
      </c>
    </row>
    <row r="92" spans="1:14" x14ac:dyDescent="0.2">
      <c r="A92" s="5" t="s">
        <v>278</v>
      </c>
    </row>
    <row r="93" spans="1:14" x14ac:dyDescent="0.2">
      <c r="A93" s="5" t="s">
        <v>279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-14088217.071591301</v>
      </c>
      <c r="N93" s="4">
        <v>-14088217.071591301</v>
      </c>
    </row>
    <row r="94" spans="1:14" x14ac:dyDescent="0.2">
      <c r="A94" s="5" t="s">
        <v>280</v>
      </c>
    </row>
    <row r="95" spans="1:14" x14ac:dyDescent="0.2">
      <c r="A95" s="5" t="s">
        <v>281</v>
      </c>
    </row>
    <row r="96" spans="1:14" x14ac:dyDescent="0.2">
      <c r="A96" s="5" t="s">
        <v>282</v>
      </c>
    </row>
    <row r="97" spans="1:14" x14ac:dyDescent="0.2">
      <c r="A97" s="5" t="s">
        <v>283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-14088217.071591301</v>
      </c>
      <c r="N97" s="6">
        <v>-14088217.071591301</v>
      </c>
    </row>
    <row r="98" spans="1:14" x14ac:dyDescent="0.2">
      <c r="A98" s="5" t="s">
        <v>284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-41497567.389214702</v>
      </c>
      <c r="N98" s="9">
        <v>-41497567.389214702</v>
      </c>
    </row>
    <row r="99" spans="1:14" x14ac:dyDescent="0.2">
      <c r="A99" s="5" t="s">
        <v>285</v>
      </c>
    </row>
    <row r="100" spans="1:14" x14ac:dyDescent="0.2">
      <c r="A100" s="3" t="s">
        <v>286</v>
      </c>
    </row>
    <row r="101" spans="1:14" x14ac:dyDescent="0.2">
      <c r="A101" s="5" t="s">
        <v>287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</row>
    <row r="102" spans="1:14" x14ac:dyDescent="0.2">
      <c r="A102" s="5" t="s">
        <v>288</v>
      </c>
    </row>
    <row r="103" spans="1:14" x14ac:dyDescent="0.2">
      <c r="A103" s="5" t="s">
        <v>289</v>
      </c>
    </row>
    <row r="104" spans="1:14" x14ac:dyDescent="0.2">
      <c r="A104" s="5" t="s">
        <v>290</v>
      </c>
    </row>
    <row r="105" spans="1:14" x14ac:dyDescent="0.2">
      <c r="A105" s="5" t="s">
        <v>291</v>
      </c>
    </row>
    <row r="106" spans="1:14" x14ac:dyDescent="0.2">
      <c r="A106" s="5" t="s">
        <v>292</v>
      </c>
    </row>
    <row r="107" spans="1:14" x14ac:dyDescent="0.2">
      <c r="A107" s="5" t="s">
        <v>293</v>
      </c>
    </row>
    <row r="108" spans="1:14" x14ac:dyDescent="0.2">
      <c r="A108" s="5" t="s">
        <v>294</v>
      </c>
    </row>
    <row r="109" spans="1:14" x14ac:dyDescent="0.2">
      <c r="A109" s="5" t="s">
        <v>295</v>
      </c>
    </row>
    <row r="110" spans="1:14" x14ac:dyDescent="0.2">
      <c r="A110" s="5" t="s">
        <v>296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">
      <c r="A111" s="5" t="s">
        <v>297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2">
      <c r="A112" s="5" t="s">
        <v>298</v>
      </c>
    </row>
    <row r="113" spans="1:14" x14ac:dyDescent="0.2">
      <c r="A113" s="3" t="s">
        <v>299</v>
      </c>
    </row>
    <row r="114" spans="1:14" x14ac:dyDescent="0.2">
      <c r="A114" s="5" t="s">
        <v>300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-55585784.460806102</v>
      </c>
      <c r="N114" s="4">
        <v>-55585784.460806102</v>
      </c>
    </row>
    <row r="115" spans="1:14" x14ac:dyDescent="0.2">
      <c r="A115" s="5" t="s">
        <v>301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</row>
    <row r="116" spans="1:14" x14ac:dyDescent="0.2">
      <c r="A116" s="5" t="s">
        <v>302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</row>
    <row r="117" spans="1:14" x14ac:dyDescent="0.2">
      <c r="A117" s="5" t="s">
        <v>303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</row>
    <row r="118" spans="1:14" x14ac:dyDescent="0.2">
      <c r="A118" s="5" t="s">
        <v>304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</row>
    <row r="119" spans="1:14" x14ac:dyDescent="0.2">
      <c r="A119" s="5" t="s">
        <v>305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-14088217.071591301</v>
      </c>
      <c r="N119" s="4">
        <v>-14088217.071591301</v>
      </c>
    </row>
    <row r="120" spans="1:14" x14ac:dyDescent="0.2">
      <c r="A120" s="5" t="s">
        <v>306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</row>
    <row r="121" spans="1:14" x14ac:dyDescent="0.2">
      <c r="A121" s="5" t="s">
        <v>307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</row>
    <row r="122" spans="1:14" x14ac:dyDescent="0.2">
      <c r="A122" s="5" t="s">
        <v>308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</row>
    <row r="123" spans="1:14" x14ac:dyDescent="0.2">
      <c r="A123" s="5" t="s">
        <v>309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-14088217.071591301</v>
      </c>
      <c r="N123" s="6">
        <v>-14088217.071591301</v>
      </c>
    </row>
    <row r="124" spans="1:14" x14ac:dyDescent="0.2">
      <c r="A124" s="5" t="s">
        <v>310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-41497567.389214702</v>
      </c>
      <c r="N124" s="9">
        <v>-41497567.389214702</v>
      </c>
    </row>
    <row r="125" spans="1:14" x14ac:dyDescent="0.2">
      <c r="A125" s="5" t="s">
        <v>311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-111171568.92161199</v>
      </c>
      <c r="N125" s="4">
        <v>-111171568.92161199</v>
      </c>
    </row>
    <row r="126" spans="1:14" x14ac:dyDescent="0.2">
      <c r="A126" s="5" t="s">
        <v>312</v>
      </c>
    </row>
    <row r="127" spans="1:14" x14ac:dyDescent="0.2">
      <c r="A127" s="3" t="s">
        <v>313</v>
      </c>
    </row>
    <row r="128" spans="1:14" x14ac:dyDescent="0.2">
      <c r="A128" s="5" t="s">
        <v>314</v>
      </c>
      <c r="B128" s="4">
        <v>2833712903.57585</v>
      </c>
      <c r="C128" s="4">
        <v>2828216072.9172201</v>
      </c>
      <c r="D128" s="4">
        <v>2818936416.9591498</v>
      </c>
      <c r="E128" s="4">
        <v>2840329461.04742</v>
      </c>
      <c r="F128" s="4">
        <v>2818813324.0964699</v>
      </c>
      <c r="G128" s="4">
        <v>2809747222.8722501</v>
      </c>
      <c r="H128" s="4">
        <v>2832444931.4612398</v>
      </c>
      <c r="I128" s="4">
        <v>2855361021.8171</v>
      </c>
      <c r="J128" s="4">
        <v>2880095373.8031301</v>
      </c>
      <c r="K128" s="4">
        <v>2867100329.8580198</v>
      </c>
      <c r="L128" s="4">
        <v>2860178700.6756902</v>
      </c>
      <c r="M128" s="4">
        <v>2797045040.2330699</v>
      </c>
      <c r="N128" s="4">
        <v>2797045040.2330699</v>
      </c>
    </row>
    <row r="129" spans="1:14" x14ac:dyDescent="0.2">
      <c r="A129" s="5" t="s">
        <v>315</v>
      </c>
      <c r="B129" s="4">
        <v>-15715229.5741621</v>
      </c>
      <c r="C129" s="4">
        <v>-15715229.5741621</v>
      </c>
      <c r="D129" s="4">
        <v>-15715229.5741621</v>
      </c>
      <c r="E129" s="4">
        <v>-15715229.5741621</v>
      </c>
      <c r="F129" s="4">
        <v>-15715229.5741621</v>
      </c>
      <c r="G129" s="4">
        <v>-15715229.5741621</v>
      </c>
      <c r="H129" s="4">
        <v>-15715229.5741621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</row>
    <row r="130" spans="1:14" x14ac:dyDescent="0.2">
      <c r="A130" s="5" t="s">
        <v>316</v>
      </c>
      <c r="B130" s="4">
        <v>688925447.21828794</v>
      </c>
      <c r="C130" s="4">
        <v>675069709.05876195</v>
      </c>
      <c r="D130" s="4">
        <v>646163003.86425197</v>
      </c>
      <c r="E130" s="4">
        <v>631309436.66399896</v>
      </c>
      <c r="F130" s="4">
        <v>616258014.394629</v>
      </c>
      <c r="G130" s="4">
        <v>608717750.18827105</v>
      </c>
      <c r="H130" s="4">
        <v>592662037.35209095</v>
      </c>
      <c r="I130" s="4">
        <v>590413791.82419896</v>
      </c>
      <c r="J130" s="4">
        <v>589031662.50246501</v>
      </c>
      <c r="K130" s="4">
        <v>577331554.19389999</v>
      </c>
      <c r="L130" s="4">
        <v>585048044.37517595</v>
      </c>
      <c r="M130" s="4">
        <v>554371042.04457998</v>
      </c>
      <c r="N130" s="4">
        <v>554371042.04457998</v>
      </c>
    </row>
    <row r="131" spans="1:14" x14ac:dyDescent="0.2">
      <c r="A131" s="5" t="s">
        <v>317</v>
      </c>
      <c r="B131" s="4">
        <v>813282026.97518301</v>
      </c>
      <c r="C131" s="4">
        <v>820795861.67926097</v>
      </c>
      <c r="D131" s="4">
        <v>769133276.99303997</v>
      </c>
      <c r="E131" s="4">
        <v>774920735.52162898</v>
      </c>
      <c r="F131" s="4">
        <v>782486246.17451704</v>
      </c>
      <c r="G131" s="4">
        <v>782126446.04761302</v>
      </c>
      <c r="H131" s="4">
        <v>788009596.70002103</v>
      </c>
      <c r="I131" s="4">
        <v>794617882.28299105</v>
      </c>
      <c r="J131" s="4">
        <v>769276272.14850795</v>
      </c>
      <c r="K131" s="4">
        <v>775626337.05663502</v>
      </c>
      <c r="L131" s="4">
        <v>781912605.94965696</v>
      </c>
      <c r="M131" s="4">
        <v>740986602.12759399</v>
      </c>
      <c r="N131" s="4">
        <v>740986602.12759399</v>
      </c>
    </row>
    <row r="132" spans="1:14" x14ac:dyDescent="0.2">
      <c r="A132" s="5" t="s">
        <v>318</v>
      </c>
      <c r="B132" s="4">
        <v>45262656.409909397</v>
      </c>
      <c r="C132" s="4">
        <v>81807966.849988893</v>
      </c>
      <c r="D132" s="4">
        <v>102698363.090221</v>
      </c>
      <c r="E132" s="4">
        <v>116921744.722928</v>
      </c>
      <c r="F132" s="4">
        <v>127579571.499442</v>
      </c>
      <c r="G132" s="4">
        <v>137808039.12789699</v>
      </c>
      <c r="H132" s="4">
        <v>143748170.05254301</v>
      </c>
      <c r="I132" s="4">
        <v>149215174.907637</v>
      </c>
      <c r="J132" s="4">
        <v>154624655.99306199</v>
      </c>
      <c r="K132" s="4">
        <v>158427085.62627801</v>
      </c>
      <c r="L132" s="4">
        <v>160733951.218714</v>
      </c>
      <c r="M132" s="4">
        <v>143170861.76793399</v>
      </c>
      <c r="N132" s="4">
        <v>143170861.76793399</v>
      </c>
    </row>
    <row r="133" spans="1:14" x14ac:dyDescent="0.2">
      <c r="A133" s="5" t="s">
        <v>319</v>
      </c>
      <c r="B133" s="4">
        <v>-65805353.1198906</v>
      </c>
      <c r="C133" s="4">
        <v>-67763231.672243893</v>
      </c>
      <c r="D133" s="4">
        <v>-22932356.565596402</v>
      </c>
      <c r="E133" s="4">
        <v>-20137276.293374099</v>
      </c>
      <c r="F133" s="4">
        <v>-25710300.173506301</v>
      </c>
      <c r="G133" s="4">
        <v>18702769.775710098</v>
      </c>
      <c r="H133" s="4">
        <v>22687879.373310599</v>
      </c>
      <c r="I133" s="4">
        <v>17763656.803700902</v>
      </c>
      <c r="J133" s="4">
        <v>382056923.59180999</v>
      </c>
      <c r="K133" s="4">
        <v>382015703.70511103</v>
      </c>
      <c r="L133" s="4">
        <v>340623228.860569</v>
      </c>
      <c r="M133" s="4">
        <v>289597220.22194201</v>
      </c>
      <c r="N133" s="4">
        <v>289597220.22194201</v>
      </c>
    </row>
    <row r="134" spans="1:14" x14ac:dyDescent="0.2">
      <c r="A134" s="5" t="s">
        <v>320</v>
      </c>
      <c r="B134" s="4">
        <v>285866574.40360498</v>
      </c>
      <c r="C134" s="4">
        <v>275694887.126679</v>
      </c>
      <c r="D134" s="4">
        <v>241463277.63732201</v>
      </c>
      <c r="E134" s="4">
        <v>238605963.402713</v>
      </c>
      <c r="F134" s="4">
        <v>235227664.81286499</v>
      </c>
      <c r="G134" s="4">
        <v>199482011.38639799</v>
      </c>
      <c r="H134" s="4">
        <v>210672088.50641501</v>
      </c>
      <c r="I134" s="4">
        <v>217320349.827384</v>
      </c>
      <c r="J134" s="4">
        <v>-129306002.097146</v>
      </c>
      <c r="K134" s="4">
        <v>-128110156.094391</v>
      </c>
      <c r="L134" s="4">
        <v>-87420125.169106007</v>
      </c>
      <c r="M134" s="4">
        <v>-27250479.869811799</v>
      </c>
      <c r="N134" s="4">
        <v>-27250479.869811799</v>
      </c>
    </row>
    <row r="135" spans="1:14" x14ac:dyDescent="0.2">
      <c r="A135" s="5" t="s">
        <v>321</v>
      </c>
      <c r="B135" s="4">
        <v>-441295</v>
      </c>
      <c r="C135" s="4">
        <v>-441295</v>
      </c>
      <c r="D135" s="4">
        <v>-551618.75</v>
      </c>
      <c r="E135" s="4">
        <v>-551618.75</v>
      </c>
      <c r="F135" s="4">
        <v>-551618.75</v>
      </c>
      <c r="G135" s="4">
        <v>-441295</v>
      </c>
      <c r="H135" s="4">
        <v>-441295</v>
      </c>
      <c r="I135" s="4">
        <v>-441295</v>
      </c>
      <c r="J135" s="4">
        <v>-441295</v>
      </c>
      <c r="K135" s="4">
        <v>-441295</v>
      </c>
      <c r="L135" s="4">
        <v>-441295</v>
      </c>
      <c r="M135" s="4">
        <v>-441295</v>
      </c>
      <c r="N135" s="4">
        <v>-441295</v>
      </c>
    </row>
    <row r="136" spans="1:14" x14ac:dyDescent="0.2">
      <c r="A136" s="5" t="s">
        <v>322</v>
      </c>
      <c r="B136" s="4">
        <v>-862281.21144482505</v>
      </c>
      <c r="C136" s="4">
        <v>-913849.69057877699</v>
      </c>
      <c r="D136" s="4">
        <v>-965492.322415228</v>
      </c>
      <c r="E136" s="4">
        <v>-1017134.95425167</v>
      </c>
      <c r="F136" s="4">
        <v>-1067644.2493119901</v>
      </c>
      <c r="G136" s="4">
        <v>-1105499.9841944801</v>
      </c>
      <c r="H136" s="4">
        <v>-1137040.09232313</v>
      </c>
      <c r="I136" s="4">
        <v>-1168580.2004517801</v>
      </c>
      <c r="J136" s="4">
        <v>-1200120.30858044</v>
      </c>
      <c r="K136" s="4">
        <v>-1251593.9360734001</v>
      </c>
      <c r="L136" s="4">
        <v>-1295658.5296654401</v>
      </c>
      <c r="M136" s="4">
        <v>-1339349.38806497</v>
      </c>
      <c r="N136" s="4">
        <v>-1339349.38806497</v>
      </c>
    </row>
    <row r="137" spans="1:14" x14ac:dyDescent="0.2">
      <c r="A137" s="5" t="s">
        <v>323</v>
      </c>
      <c r="B137" s="6">
        <v>1729158105.97769</v>
      </c>
      <c r="C137" s="6">
        <v>1748817491.4068201</v>
      </c>
      <c r="D137" s="6">
        <v>1704315851.22964</v>
      </c>
      <c r="E137" s="6">
        <v>1713366530.0423501</v>
      </c>
      <c r="F137" s="6">
        <v>1709129316.82284</v>
      </c>
      <c r="G137" s="6">
        <v>1707622149.78249</v>
      </c>
      <c r="H137" s="6">
        <v>1709635294.1068699</v>
      </c>
      <c r="I137" s="6">
        <v>1732498018.05899</v>
      </c>
      <c r="J137" s="6">
        <v>1726847231.9089999</v>
      </c>
      <c r="K137" s="6">
        <v>1722406247.71841</v>
      </c>
      <c r="L137" s="6">
        <v>1736262104.52089</v>
      </c>
      <c r="M137" s="6">
        <v>1636237898.2836299</v>
      </c>
      <c r="N137" s="6">
        <v>1636237898.2836299</v>
      </c>
    </row>
    <row r="138" spans="1:14" ht="10.8" thickBot="1" x14ac:dyDescent="0.25">
      <c r="A138" s="3" t="s">
        <v>324</v>
      </c>
      <c r="B138" s="10">
        <v>1104554797.59815</v>
      </c>
      <c r="C138" s="10">
        <v>1079398581.51039</v>
      </c>
      <c r="D138" s="10">
        <v>1114620565.7295101</v>
      </c>
      <c r="E138" s="10">
        <v>1126962931.00507</v>
      </c>
      <c r="F138" s="10">
        <v>1109684007.2736299</v>
      </c>
      <c r="G138" s="10">
        <v>1102125073.0897601</v>
      </c>
      <c r="H138" s="10">
        <v>1122809637.3543701</v>
      </c>
      <c r="I138" s="10">
        <v>1122863003.75811</v>
      </c>
      <c r="J138" s="10">
        <v>1153248141.89413</v>
      </c>
      <c r="K138" s="10">
        <v>1144694082.1396</v>
      </c>
      <c r="L138" s="10">
        <v>1123916596.1547899</v>
      </c>
      <c r="M138" s="10">
        <v>1160807141.94943</v>
      </c>
      <c r="N138" s="10">
        <v>1160807141.94943</v>
      </c>
    </row>
    <row r="139" spans="1:14" ht="10.8" thickTop="1" x14ac:dyDescent="0.2">
      <c r="A139" s="3" t="s">
        <v>325</v>
      </c>
    </row>
    <row r="140" spans="1:14" x14ac:dyDescent="0.2">
      <c r="A140" s="5" t="s">
        <v>326</v>
      </c>
    </row>
    <row r="141" spans="1:14" x14ac:dyDescent="0.2">
      <c r="A141" s="5" t="s">
        <v>327</v>
      </c>
    </row>
    <row r="142" spans="1:14" x14ac:dyDescent="0.2">
      <c r="A142" s="5" t="s">
        <v>328</v>
      </c>
    </row>
    <row r="143" spans="1:14" ht="10.8" thickBot="1" x14ac:dyDescent="0.25">
      <c r="A143" s="11" t="s">
        <v>329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</row>
    <row r="144" spans="1:14" s="13" customFormat="1" x14ac:dyDescent="0.2">
      <c r="A144" s="12" t="s">
        <v>330</v>
      </c>
      <c r="B144" s="13">
        <v>0.25345000000000001</v>
      </c>
      <c r="C144" s="13">
        <v>0.25345000000000001</v>
      </c>
      <c r="D144" s="13">
        <v>0.25345000000000001</v>
      </c>
      <c r="E144" s="13">
        <v>0.25345000000000001</v>
      </c>
      <c r="F144" s="13">
        <v>0.25345000000000001</v>
      </c>
      <c r="G144" s="13">
        <v>0.25345000000000001</v>
      </c>
      <c r="H144" s="13">
        <v>0.25345000000000001</v>
      </c>
      <c r="I144" s="13">
        <v>0.25345000000000001</v>
      </c>
      <c r="J144" s="13">
        <v>0.25345000000000001</v>
      </c>
      <c r="K144" s="13">
        <v>0.25345000000000001</v>
      </c>
      <c r="L144" s="13">
        <v>0.25345000000000001</v>
      </c>
      <c r="M144" s="13">
        <v>0.25345000000000001</v>
      </c>
      <c r="N144" s="13">
        <v>0.25345000000000001</v>
      </c>
    </row>
    <row r="145" spans="1:14" x14ac:dyDescent="0.2">
      <c r="A145" s="5" t="s">
        <v>331</v>
      </c>
      <c r="B145" s="4">
        <v>12000</v>
      </c>
      <c r="C145" s="4">
        <v>12000</v>
      </c>
      <c r="D145" s="4">
        <v>12000</v>
      </c>
      <c r="E145" s="4">
        <v>12000</v>
      </c>
      <c r="F145" s="4">
        <v>12000</v>
      </c>
      <c r="G145" s="4">
        <v>12000</v>
      </c>
      <c r="H145" s="4">
        <v>12000</v>
      </c>
      <c r="I145" s="4">
        <v>12000</v>
      </c>
      <c r="J145" s="4">
        <v>12000</v>
      </c>
      <c r="K145" s="4">
        <v>12000</v>
      </c>
      <c r="L145" s="4">
        <v>12000</v>
      </c>
      <c r="M145" s="4">
        <v>12000</v>
      </c>
      <c r="N145" s="4">
        <v>12000</v>
      </c>
    </row>
    <row r="146" spans="1:14" x14ac:dyDescent="0.2">
      <c r="A146" s="5" t="s">
        <v>332</v>
      </c>
    </row>
    <row r="147" spans="1:14" x14ac:dyDescent="0.2">
      <c r="A147" s="5" t="s">
        <v>333</v>
      </c>
      <c r="B147" s="4">
        <v>1301095721.33518</v>
      </c>
      <c r="C147" s="4">
        <v>1265343915.21279</v>
      </c>
      <c r="D147" s="4">
        <v>1315691510.2633801</v>
      </c>
      <c r="E147" s="4">
        <v>1331875638.75877</v>
      </c>
      <c r="F147" s="4">
        <v>1307137077.35273</v>
      </c>
      <c r="G147" s="4">
        <v>1295704717.0984399</v>
      </c>
      <c r="H147" s="4">
        <v>1322603316.8384299</v>
      </c>
      <c r="I147" s="4">
        <v>1319945592.60182</v>
      </c>
      <c r="J147" s="4">
        <v>1365962662.8505099</v>
      </c>
      <c r="K147" s="4">
        <v>1354463759.04513</v>
      </c>
      <c r="L147" s="4">
        <v>1331188440.6024699</v>
      </c>
      <c r="M147" s="4">
        <v>1412762969.3657</v>
      </c>
      <c r="N147" s="4">
        <v>1412762969.3657</v>
      </c>
    </row>
    <row r="148" spans="1:14" x14ac:dyDescent="0.2">
      <c r="A148" s="5" t="s">
        <v>334</v>
      </c>
    </row>
    <row r="149" spans="1:14" x14ac:dyDescent="0.2">
      <c r="A149" s="5" t="s">
        <v>335</v>
      </c>
      <c r="B149" s="4">
        <v>17028816209.4706</v>
      </c>
      <c r="C149" s="4">
        <v>17126218320.406099</v>
      </c>
      <c r="D149" s="4">
        <v>17244351481.5844</v>
      </c>
      <c r="E149" s="4">
        <v>17366598355.138199</v>
      </c>
      <c r="F149" s="4">
        <v>17479641207.4436</v>
      </c>
      <c r="G149" s="4">
        <v>17614947842.559299</v>
      </c>
      <c r="H149" s="4">
        <v>17747472645.8428</v>
      </c>
      <c r="I149" s="4">
        <v>17862521712.412498</v>
      </c>
      <c r="J149" s="4">
        <v>17966440189.909302</v>
      </c>
      <c r="K149" s="4">
        <v>18042464719.725601</v>
      </c>
      <c r="L149" s="4">
        <v>18125635694.801102</v>
      </c>
      <c r="M149" s="4">
        <v>18234212938.053699</v>
      </c>
      <c r="N149" s="4">
        <v>18234212938.053699</v>
      </c>
    </row>
    <row r="150" spans="1:14" s="8" customFormat="1" x14ac:dyDescent="0.2">
      <c r="A150" s="14" t="s">
        <v>336</v>
      </c>
      <c r="B150" s="8">
        <v>1.6690250422052501E-2</v>
      </c>
      <c r="C150" s="8">
        <v>1.6872456928101999E-2</v>
      </c>
      <c r="D150" s="8">
        <v>1.7123336988186799E-2</v>
      </c>
      <c r="E150" s="8">
        <v>1.7341978943386099E-2</v>
      </c>
      <c r="F150" s="8">
        <v>1.7582355508362998E-2</v>
      </c>
      <c r="G150" s="8">
        <v>1.77772097088447E-2</v>
      </c>
      <c r="H150" s="8">
        <v>1.7990339395809098E-2</v>
      </c>
      <c r="I150" s="8">
        <v>1.8187132793856298E-2</v>
      </c>
      <c r="J150" s="8">
        <v>1.8323682942350299E-2</v>
      </c>
      <c r="K150" s="8">
        <v>1.8453184260777699E-2</v>
      </c>
      <c r="L150" s="8">
        <v>1.85349459875058E-2</v>
      </c>
      <c r="M150" s="8">
        <v>1.8550697684836699E-2</v>
      </c>
      <c r="N150" s="8">
        <v>1.8550697684836699E-2</v>
      </c>
    </row>
    <row r="151" spans="1:14" x14ac:dyDescent="0.2">
      <c r="A151" s="5" t="s">
        <v>337</v>
      </c>
      <c r="B151" s="4">
        <v>284215206.92717201</v>
      </c>
      <c r="C151" s="4">
        <v>288961380.95232397</v>
      </c>
      <c r="D151" s="4">
        <v>295280841.56190997</v>
      </c>
      <c r="E151" s="4">
        <v>301171182.99305201</v>
      </c>
      <c r="F151" s="4">
        <v>307333265.86790699</v>
      </c>
      <c r="G151" s="4">
        <v>313144621.80753899</v>
      </c>
      <c r="H151" s="4">
        <v>319283056.31655103</v>
      </c>
      <c r="I151" s="4">
        <v>324868054.416789</v>
      </c>
      <c r="J151" s="4">
        <v>329211353.64259899</v>
      </c>
      <c r="K151" s="4">
        <v>332940925.99167901</v>
      </c>
      <c r="L151" s="4">
        <v>335957678.59234703</v>
      </c>
      <c r="M151" s="4">
        <v>338257371.73477399</v>
      </c>
      <c r="N151" s="4">
        <v>338257371.73477399</v>
      </c>
    </row>
    <row r="152" spans="1:14" x14ac:dyDescent="0.2">
      <c r="A152" s="5" t="s">
        <v>338</v>
      </c>
    </row>
    <row r="153" spans="1:14" x14ac:dyDescent="0.2">
      <c r="A153" s="5" t="s">
        <v>339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</row>
    <row r="154" spans="1:14" x14ac:dyDescent="0.2">
      <c r="A154" s="5" t="s">
        <v>541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</row>
    <row r="155" spans="1:14" x14ac:dyDescent="0.2">
      <c r="A155" s="5" t="s">
        <v>542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</row>
    <row r="156" spans="1:14" x14ac:dyDescent="0.2">
      <c r="A156" s="5" t="s">
        <v>543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</row>
    <row r="157" spans="1:14" x14ac:dyDescent="0.2">
      <c r="A157" s="5" t="s">
        <v>544</v>
      </c>
      <c r="B157" s="4">
        <v>284215206.92717201</v>
      </c>
      <c r="C157" s="4">
        <v>288961380.95232397</v>
      </c>
      <c r="D157" s="4">
        <v>295280841.56190997</v>
      </c>
      <c r="E157" s="4">
        <v>301171182.99305201</v>
      </c>
      <c r="F157" s="4">
        <v>307333265.86790699</v>
      </c>
      <c r="G157" s="4">
        <v>313144621.80753899</v>
      </c>
      <c r="H157" s="4">
        <v>319283056.31655103</v>
      </c>
      <c r="I157" s="4">
        <v>324868054.416789</v>
      </c>
      <c r="J157" s="4">
        <v>329211353.64259899</v>
      </c>
      <c r="K157" s="4">
        <v>332940925.99167901</v>
      </c>
      <c r="L157" s="4">
        <v>335957678.59234703</v>
      </c>
      <c r="M157" s="4">
        <v>338257371.73477399</v>
      </c>
      <c r="N157" s="4">
        <v>338257371.73477399</v>
      </c>
    </row>
    <row r="158" spans="1:14" x14ac:dyDescent="0.2">
      <c r="A158" s="5" t="s">
        <v>545</v>
      </c>
    </row>
    <row r="159" spans="1:14" x14ac:dyDescent="0.2">
      <c r="A159" s="5" t="s">
        <v>546</v>
      </c>
      <c r="B159" s="4">
        <v>1016880514.40801</v>
      </c>
      <c r="C159" s="4">
        <v>976382534.26047003</v>
      </c>
      <c r="D159" s="4">
        <v>1020410668.70147</v>
      </c>
      <c r="E159" s="4">
        <v>1030704455.76572</v>
      </c>
      <c r="F159" s="4">
        <v>999803811.48483205</v>
      </c>
      <c r="G159" s="4">
        <v>982560095.29090202</v>
      </c>
      <c r="H159" s="4">
        <v>1003320260.52188</v>
      </c>
      <c r="I159" s="4">
        <v>995077538.18503904</v>
      </c>
      <c r="J159" s="4">
        <v>1036751309.2079099</v>
      </c>
      <c r="K159" s="4">
        <v>1021522833.05345</v>
      </c>
      <c r="L159" s="4">
        <v>995230762.01013005</v>
      </c>
      <c r="M159" s="4">
        <v>1074505597.6309299</v>
      </c>
      <c r="N159" s="4">
        <v>1074505597.6309299</v>
      </c>
    </row>
    <row r="160" spans="1:14" x14ac:dyDescent="0.2">
      <c r="A160" s="5" t="s">
        <v>547</v>
      </c>
    </row>
    <row r="161" spans="1:14" ht="10.8" thickBot="1" x14ac:dyDescent="0.25">
      <c r="A161" s="18" t="s">
        <v>548</v>
      </c>
    </row>
    <row r="162" spans="1:14" x14ac:dyDescent="0.2">
      <c r="A162" s="5" t="s">
        <v>549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</row>
    <row r="163" spans="1:14" x14ac:dyDescent="0.2">
      <c r="A163" s="5" t="s">
        <v>550</v>
      </c>
      <c r="B163" s="4">
        <v>-65805353.1198906</v>
      </c>
      <c r="C163" s="4">
        <v>-67763231.672243893</v>
      </c>
      <c r="D163" s="4">
        <v>-22932356.565596402</v>
      </c>
      <c r="E163" s="4">
        <v>-20137276.293374099</v>
      </c>
      <c r="F163" s="4">
        <v>-25710300.173506301</v>
      </c>
      <c r="G163" s="4">
        <v>18702769.775710098</v>
      </c>
      <c r="H163" s="4">
        <v>22687879.373310599</v>
      </c>
      <c r="I163" s="4">
        <v>17763656.803700902</v>
      </c>
      <c r="J163" s="4">
        <v>382056923.59180999</v>
      </c>
      <c r="K163" s="4">
        <v>382015703.70511103</v>
      </c>
      <c r="L163" s="4">
        <v>340623228.860569</v>
      </c>
      <c r="M163" s="4">
        <v>303685437.29353303</v>
      </c>
      <c r="N163" s="4">
        <v>303685437.29353303</v>
      </c>
    </row>
    <row r="164" spans="1:14" x14ac:dyDescent="0.2">
      <c r="A164" s="5" t="s">
        <v>551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</row>
    <row r="165" spans="1:14" hidden="1" outlineLevel="1" x14ac:dyDescent="0.2">
      <c r="A165" s="5" t="s">
        <v>680</v>
      </c>
    </row>
    <row r="166" spans="1:14" hidden="1" outlineLevel="1" x14ac:dyDescent="0.2">
      <c r="A166" s="5" t="s">
        <v>503</v>
      </c>
      <c r="B166" s="4">
        <v>3336686.7480557701</v>
      </c>
      <c r="C166" s="4">
        <v>868338.47115541506</v>
      </c>
      <c r="D166" s="4">
        <v>-915433.33870917198</v>
      </c>
      <c r="E166" s="4">
        <v>-182570.20792728401</v>
      </c>
      <c r="F166" s="4">
        <v>441402.778194857</v>
      </c>
      <c r="G166" s="4">
        <v>1269008.4143884401</v>
      </c>
      <c r="H166" s="4">
        <v>2087285.3729183199</v>
      </c>
      <c r="I166" s="4">
        <v>2898976.0204854901</v>
      </c>
      <c r="J166" s="4">
        <v>4027973.3747455101</v>
      </c>
      <c r="K166" s="4">
        <v>5177405.6292956797</v>
      </c>
      <c r="L166" s="4">
        <v>6321529.1478805104</v>
      </c>
      <c r="M166" s="4">
        <v>3146075.9126472599</v>
      </c>
      <c r="N166" s="4">
        <v>3146075.9126472599</v>
      </c>
    </row>
    <row r="167" spans="1:14" hidden="1" outlineLevel="1" x14ac:dyDescent="0.2">
      <c r="A167" s="5" t="s">
        <v>506</v>
      </c>
      <c r="B167" s="4">
        <v>66772.891812748494</v>
      </c>
      <c r="C167" s="4">
        <v>133547.20558188399</v>
      </c>
      <c r="D167" s="4">
        <v>200321.519351019</v>
      </c>
      <c r="E167" s="4">
        <v>267095.83312015497</v>
      </c>
      <c r="F167" s="4">
        <v>333870.14688929002</v>
      </c>
      <c r="G167" s="4">
        <v>400644.460658425</v>
      </c>
      <c r="H167" s="4">
        <v>467418.77442756097</v>
      </c>
      <c r="I167" s="4">
        <v>534193.08819669695</v>
      </c>
      <c r="J167" s="4">
        <v>600967.40196583199</v>
      </c>
      <c r="K167" s="4">
        <v>667741.71573496796</v>
      </c>
      <c r="L167" s="4">
        <v>734516.029504103</v>
      </c>
      <c r="M167" s="4">
        <v>801290.34327323898</v>
      </c>
      <c r="N167" s="4">
        <v>801290.34327323898</v>
      </c>
    </row>
    <row r="168" spans="1:14" hidden="1" outlineLevel="1" x14ac:dyDescent="0.2">
      <c r="A168" s="5" t="s">
        <v>508</v>
      </c>
      <c r="B168" s="4">
        <v>26615.131763098099</v>
      </c>
      <c r="C168" s="4">
        <v>53230.263526196301</v>
      </c>
      <c r="D168" s="4">
        <v>79845.395289294494</v>
      </c>
      <c r="E168" s="4">
        <v>106460.527052392</v>
      </c>
      <c r="F168" s="4">
        <v>133075.65881548999</v>
      </c>
      <c r="G168" s="4">
        <v>159690.79057858899</v>
      </c>
      <c r="H168" s="4">
        <v>186305.92234168699</v>
      </c>
      <c r="I168" s="4">
        <v>212921.054104785</v>
      </c>
      <c r="J168" s="4">
        <v>239536.185867883</v>
      </c>
      <c r="K168" s="4">
        <v>266151.31763098098</v>
      </c>
      <c r="L168" s="4">
        <v>292766.44939407898</v>
      </c>
      <c r="M168" s="4">
        <v>319381.58115717798</v>
      </c>
      <c r="N168" s="4">
        <v>319381.58115717798</v>
      </c>
    </row>
    <row r="169" spans="1:14" hidden="1" outlineLevel="1" x14ac:dyDescent="0.2">
      <c r="A169" s="5" t="s">
        <v>510</v>
      </c>
      <c r="B169" s="4">
        <v>68863.567967480194</v>
      </c>
      <c r="C169" s="4">
        <v>79082.017526631505</v>
      </c>
      <c r="D169" s="4">
        <v>130575.23086897</v>
      </c>
      <c r="E169" s="4">
        <v>69015.275506090606</v>
      </c>
      <c r="F169" s="4">
        <v>4794.5608398618197</v>
      </c>
      <c r="G169" s="4">
        <v>-198363.04711771401</v>
      </c>
      <c r="H169" s="4">
        <v>-7428.5559017883097</v>
      </c>
      <c r="I169" s="4">
        <v>-56375.110687514498</v>
      </c>
      <c r="J169" s="4">
        <v>-48940.4265978986</v>
      </c>
      <c r="K169" s="4">
        <v>-53004.316093123802</v>
      </c>
      <c r="L169" s="4">
        <v>-224873.065933768</v>
      </c>
      <c r="M169" s="4">
        <v>-231331.23432295001</v>
      </c>
      <c r="N169" s="4">
        <v>-231331.23432295001</v>
      </c>
    </row>
    <row r="170" spans="1:14" hidden="1" outlineLevel="1" x14ac:dyDescent="0.2">
      <c r="A170" s="5" t="s">
        <v>511</v>
      </c>
      <c r="M170" s="4">
        <v>82591.599841548305</v>
      </c>
      <c r="N170" s="4">
        <v>82591.599841548305</v>
      </c>
    </row>
    <row r="171" spans="1:14" hidden="1" outlineLevel="1" x14ac:dyDescent="0.2">
      <c r="A171" s="5" t="s">
        <v>512</v>
      </c>
      <c r="B171" s="4">
        <v>-868108.32576536306</v>
      </c>
      <c r="C171" s="4">
        <v>-904135.80957402603</v>
      </c>
      <c r="D171" s="4">
        <v>-831547.437859845</v>
      </c>
      <c r="E171" s="4">
        <v>-826707.728322846</v>
      </c>
      <c r="F171" s="4">
        <v>-847141.27983563696</v>
      </c>
      <c r="G171" s="4">
        <v>-868426.13283606595</v>
      </c>
      <c r="H171" s="4">
        <v>-858005.68976667197</v>
      </c>
      <c r="I171" s="4">
        <v>-704409.44594569004</v>
      </c>
      <c r="J171" s="4">
        <v>-477682.14623414801</v>
      </c>
      <c r="K171" s="4">
        <v>-527178.11046204495</v>
      </c>
      <c r="L171" s="4">
        <v>-425181.74506677798</v>
      </c>
      <c r="M171" s="4">
        <v>-317924.34724343399</v>
      </c>
      <c r="N171" s="4">
        <v>-317924.34724343399</v>
      </c>
    </row>
    <row r="172" spans="1:14" hidden="1" outlineLevel="1" x14ac:dyDescent="0.2">
      <c r="A172" s="5" t="s">
        <v>514</v>
      </c>
      <c r="B172" s="4">
        <v>31286494.6398759</v>
      </c>
      <c r="C172" s="4">
        <v>32504389.555750001</v>
      </c>
      <c r="D172" s="4">
        <v>35423133.5110581</v>
      </c>
      <c r="E172" s="4">
        <v>37979671.476974003</v>
      </c>
      <c r="F172" s="4">
        <v>38846446.409565799</v>
      </c>
      <c r="G172" s="4">
        <v>32143285.068918001</v>
      </c>
      <c r="H172" s="4">
        <v>22970910.637777299</v>
      </c>
      <c r="I172" s="4">
        <v>17292617.368562199</v>
      </c>
      <c r="J172" s="4">
        <v>9657507.2325087208</v>
      </c>
      <c r="K172" s="4">
        <v>5093644.3754592501</v>
      </c>
      <c r="L172" s="4">
        <v>2632746.4021335999</v>
      </c>
      <c r="M172" s="4">
        <v>-1886188.2693920799</v>
      </c>
      <c r="N172" s="4">
        <v>-1886188.2693920799</v>
      </c>
    </row>
    <row r="173" spans="1:14" hidden="1" outlineLevel="1" x14ac:dyDescent="0.2">
      <c r="A173" s="5" t="s">
        <v>500</v>
      </c>
      <c r="B173" s="4">
        <v>218545.17304069101</v>
      </c>
      <c r="C173" s="4">
        <v>231615.20407719101</v>
      </c>
      <c r="D173" s="4">
        <v>244704.02911613899</v>
      </c>
      <c r="E173" s="4">
        <v>257792.85415508799</v>
      </c>
      <c r="F173" s="4">
        <v>270594.43498812499</v>
      </c>
      <c r="G173" s="4">
        <v>280188.97099409101</v>
      </c>
      <c r="H173" s="4">
        <v>288182.81139929802</v>
      </c>
      <c r="I173" s="4">
        <v>296176.65180450497</v>
      </c>
      <c r="J173" s="4">
        <v>304170.49220971199</v>
      </c>
      <c r="K173" s="4">
        <v>317216.48309780401</v>
      </c>
      <c r="L173" s="4">
        <v>328384.65434370597</v>
      </c>
      <c r="M173" s="4">
        <v>339458.102405068</v>
      </c>
      <c r="N173" s="4">
        <v>339458.102405068</v>
      </c>
    </row>
    <row r="174" spans="1:14" hidden="1" outlineLevel="1" x14ac:dyDescent="0.2">
      <c r="A174" s="5" t="s">
        <v>515</v>
      </c>
      <c r="B174" s="4">
        <v>8472148.7437345106</v>
      </c>
      <c r="C174" s="4">
        <v>9678481.1426131595</v>
      </c>
      <c r="D174" s="4">
        <v>10782100.5825832</v>
      </c>
      <c r="E174" s="4">
        <v>11958121.5408377</v>
      </c>
      <c r="F174" s="4">
        <v>13035197.5149843</v>
      </c>
      <c r="G174" s="4">
        <v>5654490.3757509198</v>
      </c>
      <c r="H174" s="4">
        <v>5379433.3787365202</v>
      </c>
      <c r="I174" s="4">
        <v>5916941.5426651603</v>
      </c>
      <c r="J174" s="4">
        <v>6170960.1890550703</v>
      </c>
      <c r="K174" s="4">
        <v>6721216.7195855398</v>
      </c>
      <c r="L174" s="4">
        <v>5278452.5838667601</v>
      </c>
      <c r="M174" s="4">
        <v>3902923.7474010899</v>
      </c>
      <c r="N174" s="4">
        <v>3902923.7474010899</v>
      </c>
    </row>
    <row r="175" spans="1:14" hidden="1" outlineLevel="1" x14ac:dyDescent="0.2">
      <c r="A175" s="5" t="s">
        <v>516</v>
      </c>
      <c r="B175" s="4">
        <v>192678.93577988099</v>
      </c>
      <c r="C175" s="4">
        <v>371704.36358566402</v>
      </c>
      <c r="D175" s="4">
        <v>897683.67552338203</v>
      </c>
      <c r="E175" s="4">
        <v>1206191.86618506</v>
      </c>
      <c r="F175" s="4">
        <v>1619027.9439602101</v>
      </c>
      <c r="G175" s="4">
        <v>2055351.5020187299</v>
      </c>
      <c r="H175" s="4">
        <v>2307586.6320432299</v>
      </c>
      <c r="I175" s="4">
        <v>2615632.7743065101</v>
      </c>
      <c r="J175" s="4">
        <v>2919512.4601197802</v>
      </c>
      <c r="K175" s="4">
        <v>3232107.96803529</v>
      </c>
      <c r="L175" s="4">
        <v>3544290.92143725</v>
      </c>
      <c r="M175" s="4">
        <v>3923089.4919152199</v>
      </c>
      <c r="N175" s="4">
        <v>3923089.4919152199</v>
      </c>
    </row>
    <row r="176" spans="1:14" hidden="1" outlineLevel="1" x14ac:dyDescent="0.2">
      <c r="A176" s="5" t="s">
        <v>517</v>
      </c>
      <c r="B176" s="4">
        <v>-31449.819433025801</v>
      </c>
      <c r="C176" s="4">
        <v>-60137.518048821301</v>
      </c>
      <c r="D176" s="4">
        <v>-97242.552229369903</v>
      </c>
      <c r="E176" s="4">
        <v>-132823.062906001</v>
      </c>
      <c r="F176" s="4">
        <v>-169725.72601530701</v>
      </c>
      <c r="G176" s="4">
        <v>-205306.23669193799</v>
      </c>
      <c r="H176" s="4">
        <v>-242036.52725372501</v>
      </c>
      <c r="I176" s="4">
        <v>-277665.48934810801</v>
      </c>
      <c r="J176" s="4">
        <v>-310690.93279565999</v>
      </c>
      <c r="K176" s="4">
        <v>-344780.98779306602</v>
      </c>
      <c r="L176" s="4">
        <v>-377806.43369348202</v>
      </c>
      <c r="M176" s="4">
        <v>-406530.84677396202</v>
      </c>
      <c r="N176" s="4">
        <v>-406530.84677396202</v>
      </c>
    </row>
    <row r="177" spans="1:14" hidden="1" outlineLevel="1" x14ac:dyDescent="0.2">
      <c r="A177" s="5" t="s">
        <v>519</v>
      </c>
      <c r="B177" s="4">
        <v>74245.604982499994</v>
      </c>
      <c r="C177" s="4">
        <v>67839.658767000001</v>
      </c>
      <c r="D177" s="4">
        <v>60465.784466999998</v>
      </c>
      <c r="E177" s="4">
        <v>55079.411842499998</v>
      </c>
      <c r="F177" s="4">
        <v>49687.306178999999</v>
      </c>
      <c r="G177" s="4">
        <v>80826.081936999894</v>
      </c>
      <c r="H177" s="4">
        <v>75851.073869500004</v>
      </c>
      <c r="I177" s="4">
        <v>70941.597833999898</v>
      </c>
      <c r="J177" s="4">
        <v>67234.876376999993</v>
      </c>
      <c r="K177" s="4">
        <v>62589.685328999898</v>
      </c>
      <c r="L177" s="4">
        <v>57774.307674999902</v>
      </c>
      <c r="M177" s="4">
        <v>45862.482090999903</v>
      </c>
      <c r="N177" s="4">
        <v>45862.482090999903</v>
      </c>
    </row>
    <row r="178" spans="1:14" hidden="1" outlineLevel="1" x14ac:dyDescent="0.2">
      <c r="A178" s="5" t="s">
        <v>520</v>
      </c>
      <c r="B178" s="4">
        <v>2082.1271344687698</v>
      </c>
      <c r="C178" s="4">
        <v>4164.2542689375496</v>
      </c>
      <c r="D178" s="4">
        <v>6246.3814034063298</v>
      </c>
      <c r="E178" s="4">
        <v>8328.5085378751101</v>
      </c>
      <c r="F178" s="4">
        <v>10410.6356723438</v>
      </c>
      <c r="G178" s="4">
        <v>12492.7628068126</v>
      </c>
      <c r="H178" s="4">
        <v>14574.889941281401</v>
      </c>
      <c r="I178" s="4">
        <v>16657.017075750198</v>
      </c>
      <c r="J178" s="4">
        <v>18739.144210219001</v>
      </c>
      <c r="K178" s="4">
        <v>20821.271344687699</v>
      </c>
      <c r="L178" s="4">
        <v>22903.398479156502</v>
      </c>
      <c r="M178" s="4">
        <v>24985.525613625301</v>
      </c>
      <c r="N178" s="4">
        <v>24985.525613625301</v>
      </c>
    </row>
    <row r="179" spans="1:14" hidden="1" outlineLevel="1" x14ac:dyDescent="0.2">
      <c r="A179" s="5" t="s">
        <v>521</v>
      </c>
      <c r="M179" s="4">
        <v>-9983943.1180816796</v>
      </c>
      <c r="N179" s="4">
        <v>-9983943.1180816796</v>
      </c>
    </row>
    <row r="180" spans="1:14" hidden="1" outlineLevel="1" x14ac:dyDescent="0.2">
      <c r="A180" s="5" t="s">
        <v>522</v>
      </c>
      <c r="B180" s="4">
        <v>1345323.2631165599</v>
      </c>
      <c r="C180" s="4">
        <v>1371012.8449447099</v>
      </c>
      <c r="D180" s="4">
        <v>1462841.23796909</v>
      </c>
      <c r="E180" s="4">
        <v>1417254.7370533301</v>
      </c>
      <c r="F180" s="4">
        <v>1420313.8576076599</v>
      </c>
      <c r="G180" s="4">
        <v>1282746.65043523</v>
      </c>
      <c r="H180" s="4">
        <v>1258989.45916666</v>
      </c>
      <c r="I180" s="4">
        <v>1304676.83852256</v>
      </c>
      <c r="J180" s="4">
        <v>1271359.22550941</v>
      </c>
      <c r="K180" s="4">
        <v>1280979.84776812</v>
      </c>
      <c r="L180" s="4">
        <v>1389480.7842644399</v>
      </c>
      <c r="M180" s="4">
        <v>1171816.8006836399</v>
      </c>
      <c r="N180" s="4">
        <v>1171816.8006836399</v>
      </c>
    </row>
    <row r="181" spans="1:14" hidden="1" outlineLevel="1" x14ac:dyDescent="0.2">
      <c r="A181" s="5" t="s">
        <v>524</v>
      </c>
      <c r="B181" s="4">
        <v>-1624094.182357</v>
      </c>
      <c r="C181" s="4">
        <v>-1483418.3413849799</v>
      </c>
      <c r="D181" s="4">
        <v>-1281945.9510234999</v>
      </c>
      <c r="E181" s="4">
        <v>-1639297.2766925099</v>
      </c>
      <c r="F181" s="4">
        <v>-1902710.4874345099</v>
      </c>
      <c r="G181" s="4">
        <v>-2242998.65428701</v>
      </c>
      <c r="H181" s="4">
        <v>-2751455.8080004998</v>
      </c>
      <c r="I181" s="4">
        <v>-2330612.8166079801</v>
      </c>
      <c r="J181" s="4">
        <v>268846.403185011</v>
      </c>
      <c r="K181" s="4">
        <v>-194489.695860512</v>
      </c>
      <c r="L181" s="4">
        <v>-189766.58667900501</v>
      </c>
      <c r="M181" s="4">
        <v>-247546.531082017</v>
      </c>
      <c r="N181" s="4">
        <v>-247546.531082017</v>
      </c>
    </row>
    <row r="182" spans="1:14" hidden="1" outlineLevel="1" x14ac:dyDescent="0.2">
      <c r="A182" s="5" t="s">
        <v>525</v>
      </c>
      <c r="B182" s="4">
        <v>-2902169.74427822</v>
      </c>
      <c r="C182" s="4">
        <v>-3943365.6406409498</v>
      </c>
      <c r="D182" s="4">
        <v>-4352331.0437150598</v>
      </c>
      <c r="E182" s="4">
        <v>-4765646.7477252698</v>
      </c>
      <c r="F182" s="4">
        <v>-5913251.0707053198</v>
      </c>
      <c r="G182" s="4">
        <v>-6970098.83956734</v>
      </c>
      <c r="H182" s="4">
        <v>-7260821.7209260901</v>
      </c>
      <c r="I182" s="4">
        <v>-8284682.4679801697</v>
      </c>
      <c r="J182" s="4">
        <v>-9078385.4601447191</v>
      </c>
      <c r="K182" s="4">
        <v>-10124540.840493999</v>
      </c>
      <c r="L182" s="4">
        <v>-10778143.843552601</v>
      </c>
      <c r="M182" s="4">
        <v>-11489502.376867799</v>
      </c>
      <c r="N182" s="4">
        <v>-11489502.376867799</v>
      </c>
    </row>
    <row r="183" spans="1:14" hidden="1" outlineLevel="1" x14ac:dyDescent="0.2">
      <c r="A183" s="5" t="s">
        <v>526</v>
      </c>
      <c r="B183" s="4">
        <v>-2235.6292254999998</v>
      </c>
      <c r="C183" s="4">
        <v>53.956970499999997</v>
      </c>
      <c r="D183" s="4">
        <v>-44.417112500000002</v>
      </c>
      <c r="E183" s="4">
        <v>-19.454822000902201</v>
      </c>
      <c r="F183" s="4">
        <v>-49.245335000719898</v>
      </c>
      <c r="G183" s="4">
        <v>-26.853027499338999</v>
      </c>
      <c r="H183" s="4">
        <v>-63.861796495685098</v>
      </c>
      <c r="I183" s="4">
        <v>-18.509453507265398</v>
      </c>
      <c r="J183" s="4">
        <v>-24.691099008773701</v>
      </c>
      <c r="K183" s="4">
        <v>-28.1456225017231</v>
      </c>
      <c r="L183" s="4">
        <v>-36.438506506141799</v>
      </c>
      <c r="M183" s="4">
        <v>-36.643801005565898</v>
      </c>
      <c r="N183" s="4">
        <v>-36.643801005565898</v>
      </c>
    </row>
    <row r="184" spans="1:14" collapsed="1" x14ac:dyDescent="0.2">
      <c r="A184" s="5" t="s">
        <v>552</v>
      </c>
      <c r="B184" s="4">
        <v>39662399.126204498</v>
      </c>
      <c r="C184" s="4">
        <v>38972401.629118599</v>
      </c>
      <c r="D184" s="4">
        <v>41809372.6069801</v>
      </c>
      <c r="E184" s="4">
        <v>45777947.552868299</v>
      </c>
      <c r="F184" s="4">
        <v>47331943.438371196</v>
      </c>
      <c r="G184" s="4">
        <v>32853505.314958699</v>
      </c>
      <c r="H184" s="4">
        <v>23916726.788976099</v>
      </c>
      <c r="I184" s="4">
        <v>19505970.1135347</v>
      </c>
      <c r="J184" s="4">
        <v>15631083.3288827</v>
      </c>
      <c r="K184" s="4">
        <v>11595852.916956</v>
      </c>
      <c r="L184" s="4">
        <v>8607036.5655464306</v>
      </c>
      <c r="M184" s="4">
        <v>-10805527.780536</v>
      </c>
      <c r="N184" s="4">
        <v>-10805527.780536</v>
      </c>
    </row>
    <row r="185" spans="1:14" x14ac:dyDescent="0.2">
      <c r="A185" s="5" t="s">
        <v>553</v>
      </c>
      <c r="B185" s="4">
        <v>-26142953.993686002</v>
      </c>
      <c r="C185" s="4">
        <v>-28790830.043125302</v>
      </c>
      <c r="D185" s="4">
        <v>18877016.041383699</v>
      </c>
      <c r="E185" s="4">
        <v>25640671.2594941</v>
      </c>
      <c r="F185" s="4">
        <v>21621643.264864799</v>
      </c>
      <c r="G185" s="4">
        <v>51556275.090668797</v>
      </c>
      <c r="H185" s="4">
        <v>46604606.162286803</v>
      </c>
      <c r="I185" s="4">
        <v>37269626.917235702</v>
      </c>
      <c r="J185" s="4">
        <v>397688006.92069298</v>
      </c>
      <c r="K185" s="4">
        <v>393611556.62206697</v>
      </c>
      <c r="L185" s="4">
        <v>349230265.42611498</v>
      </c>
      <c r="M185" s="4">
        <v>292879909.51299697</v>
      </c>
      <c r="N185" s="4">
        <v>292879909.51299697</v>
      </c>
    </row>
    <row r="186" spans="1:14" x14ac:dyDescent="0.2">
      <c r="A186" s="5" t="s">
        <v>353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</row>
    <row r="187" spans="1:14" x14ac:dyDescent="0.2">
      <c r="A187" s="5" t="s">
        <v>554</v>
      </c>
      <c r="B187" s="4">
        <v>285866574.40360498</v>
      </c>
      <c r="C187" s="4">
        <v>275694887.126679</v>
      </c>
      <c r="D187" s="4">
        <v>241463277.63732201</v>
      </c>
      <c r="E187" s="4">
        <v>238605963.402713</v>
      </c>
      <c r="F187" s="4">
        <v>235227664.81286499</v>
      </c>
      <c r="G187" s="4">
        <v>199482011.38639799</v>
      </c>
      <c r="H187" s="4">
        <v>210672088.50641501</v>
      </c>
      <c r="I187" s="4">
        <v>217320349.827384</v>
      </c>
      <c r="J187" s="4">
        <v>-129306002.097146</v>
      </c>
      <c r="K187" s="4">
        <v>-128110156.094391</v>
      </c>
      <c r="L187" s="4">
        <v>-87420125.169106007</v>
      </c>
      <c r="M187" s="4">
        <v>-27250479.869811799</v>
      </c>
      <c r="N187" s="4">
        <v>-27250479.869811799</v>
      </c>
    </row>
    <row r="188" spans="1:14" x14ac:dyDescent="0.2">
      <c r="A188" s="5" t="s">
        <v>355</v>
      </c>
      <c r="B188" s="4">
        <v>-58767144</v>
      </c>
      <c r="C188" s="4">
        <v>-54190338.5</v>
      </c>
      <c r="D188" s="4">
        <v>-50037660</v>
      </c>
      <c r="E188" s="4">
        <v>-47749257.25</v>
      </c>
      <c r="F188" s="4">
        <v>-45460854.5</v>
      </c>
      <c r="G188" s="4">
        <v>-41308176</v>
      </c>
      <c r="H188" s="4">
        <v>-39019773.25</v>
      </c>
      <c r="I188" s="4">
        <v>-36731370.5</v>
      </c>
      <c r="J188" s="4">
        <v>-32578691</v>
      </c>
      <c r="K188" s="4">
        <v>-30290288.25</v>
      </c>
      <c r="L188" s="4">
        <v>-26759036</v>
      </c>
      <c r="M188" s="4">
        <v>-25054832.84</v>
      </c>
      <c r="N188" s="4">
        <v>-25054832.84</v>
      </c>
    </row>
    <row r="189" spans="1:14" x14ac:dyDescent="0.2">
      <c r="A189" s="5" t="s">
        <v>555</v>
      </c>
      <c r="B189" s="4">
        <v>-2249695.25</v>
      </c>
      <c r="C189" s="4">
        <v>-4499390.5</v>
      </c>
      <c r="D189" s="4">
        <v>-6749085.75</v>
      </c>
      <c r="E189" s="4">
        <v>-8998781</v>
      </c>
      <c r="F189" s="4">
        <v>-11248476.25</v>
      </c>
      <c r="G189" s="4">
        <v>-13498171.5</v>
      </c>
      <c r="H189" s="4">
        <v>-15747866.75</v>
      </c>
      <c r="I189" s="4">
        <v>-17997562</v>
      </c>
      <c r="J189" s="4">
        <v>-20247257.25</v>
      </c>
      <c r="K189" s="4">
        <v>-22496952.5</v>
      </c>
      <c r="L189" s="4">
        <v>-24746647.75</v>
      </c>
      <c r="M189" s="4">
        <v>-26996343</v>
      </c>
      <c r="N189" s="4">
        <v>-26996343</v>
      </c>
    </row>
    <row r="190" spans="1:14" x14ac:dyDescent="0.2">
      <c r="A190" s="5" t="s">
        <v>556</v>
      </c>
      <c r="B190" s="4">
        <v>224849735.15360501</v>
      </c>
      <c r="C190" s="4">
        <v>217005158.126679</v>
      </c>
      <c r="D190" s="4">
        <v>184676531.88732201</v>
      </c>
      <c r="E190" s="4">
        <v>181857925.152713</v>
      </c>
      <c r="F190" s="4">
        <v>178518334.06286499</v>
      </c>
      <c r="G190" s="4">
        <v>144675663.88639799</v>
      </c>
      <c r="H190" s="4">
        <v>155904448.50641501</v>
      </c>
      <c r="I190" s="4">
        <v>162591417.327384</v>
      </c>
      <c r="J190" s="4">
        <v>-182131950.34714699</v>
      </c>
      <c r="K190" s="4">
        <v>-180897396.84439099</v>
      </c>
      <c r="L190" s="4">
        <v>-138925808.91910601</v>
      </c>
      <c r="M190" s="4">
        <v>-79301655.709811896</v>
      </c>
      <c r="N190" s="4">
        <v>-79301655.709811896</v>
      </c>
    </row>
    <row r="191" spans="1:14" x14ac:dyDescent="0.2">
      <c r="A191" s="5" t="s">
        <v>557</v>
      </c>
    </row>
    <row r="192" spans="1:14" x14ac:dyDescent="0.2">
      <c r="A192" s="16" t="s">
        <v>558</v>
      </c>
      <c r="B192" s="4">
        <v>-441295</v>
      </c>
      <c r="C192" s="4">
        <v>-441295</v>
      </c>
      <c r="D192" s="4">
        <v>-551618.75</v>
      </c>
      <c r="E192" s="4">
        <v>-551618.75</v>
      </c>
      <c r="F192" s="4">
        <v>-551618.75</v>
      </c>
      <c r="G192" s="4">
        <v>-441295</v>
      </c>
      <c r="H192" s="4">
        <v>-441295</v>
      </c>
      <c r="I192" s="4">
        <v>-441295</v>
      </c>
      <c r="J192" s="4">
        <v>-441295</v>
      </c>
      <c r="K192" s="4">
        <v>-441295</v>
      </c>
      <c r="L192" s="4">
        <v>-441295</v>
      </c>
      <c r="M192" s="4">
        <v>-441295</v>
      </c>
      <c r="N192" s="4">
        <v>-441295</v>
      </c>
    </row>
    <row r="193" spans="1:14" x14ac:dyDescent="0.2">
      <c r="A193" s="5" t="s">
        <v>559</v>
      </c>
      <c r="B193" s="4">
        <v>198265486.15991899</v>
      </c>
      <c r="C193" s="4">
        <v>187773033.08355299</v>
      </c>
      <c r="D193" s="4">
        <v>203001929.17870501</v>
      </c>
      <c r="E193" s="4">
        <v>206946977.66220701</v>
      </c>
      <c r="F193" s="4">
        <v>199588358.57773</v>
      </c>
      <c r="G193" s="4">
        <v>195790643.97706699</v>
      </c>
      <c r="H193" s="4">
        <v>202067759.66870201</v>
      </c>
      <c r="I193" s="4">
        <v>199419749.24461901</v>
      </c>
      <c r="J193" s="4">
        <v>215114761.57354599</v>
      </c>
      <c r="K193" s="4">
        <v>212272864.77767599</v>
      </c>
      <c r="L193" s="4">
        <v>209863161.507009</v>
      </c>
      <c r="M193" s="4">
        <v>213136958.80318499</v>
      </c>
      <c r="N193" s="4">
        <v>213136958.80318499</v>
      </c>
    </row>
    <row r="194" spans="1:14" x14ac:dyDescent="0.2">
      <c r="A194" s="5" t="s">
        <v>560</v>
      </c>
    </row>
    <row r="195" spans="1:14" x14ac:dyDescent="0.2">
      <c r="A195" s="5" t="s">
        <v>561</v>
      </c>
      <c r="B195" s="4">
        <v>259723620.40991899</v>
      </c>
      <c r="C195" s="4">
        <v>246904057.08355299</v>
      </c>
      <c r="D195" s="4">
        <v>260340293.67870501</v>
      </c>
      <c r="E195" s="4">
        <v>264246634.66220701</v>
      </c>
      <c r="F195" s="4">
        <v>256849308.07773</v>
      </c>
      <c r="G195" s="4">
        <v>251038286.47706699</v>
      </c>
      <c r="H195" s="4">
        <v>257276694.66870201</v>
      </c>
      <c r="I195" s="4">
        <v>254589976.74461901</v>
      </c>
      <c r="J195" s="4">
        <v>268382004.82354599</v>
      </c>
      <c r="K195" s="4">
        <v>265501400.52767599</v>
      </c>
      <c r="L195" s="4">
        <v>261810140.257009</v>
      </c>
      <c r="M195" s="4">
        <v>265629429.64318499</v>
      </c>
      <c r="N195" s="4">
        <v>265629429.64318499</v>
      </c>
    </row>
    <row r="196" spans="1:14" s="13" customFormat="1" x14ac:dyDescent="0.2">
      <c r="A196" s="12" t="s">
        <v>562</v>
      </c>
      <c r="B196" s="13">
        <v>0.25541213223179798</v>
      </c>
      <c r="C196" s="13">
        <v>0.25287635575186002</v>
      </c>
      <c r="D196" s="13">
        <v>0.25513286137041402</v>
      </c>
      <c r="E196" s="13">
        <v>0.25637478637452299</v>
      </c>
      <c r="F196" s="13">
        <v>0.256899708850157</v>
      </c>
      <c r="G196" s="13">
        <v>0.25549407886623199</v>
      </c>
      <c r="H196" s="13">
        <v>0.25642529588197299</v>
      </c>
      <c r="I196" s="13">
        <v>0.25584938557549602</v>
      </c>
      <c r="J196" s="13">
        <v>0.25886825744989</v>
      </c>
      <c r="K196" s="13">
        <v>0.25990745574825702</v>
      </c>
      <c r="L196" s="13">
        <v>0.26306475869798801</v>
      </c>
      <c r="M196" s="13">
        <v>0.247210838388226</v>
      </c>
      <c r="N196" s="13">
        <v>0.247210838388226</v>
      </c>
    </row>
    <row r="197" spans="1:14" x14ac:dyDescent="0.2">
      <c r="A197" s="5" t="s">
        <v>563</v>
      </c>
    </row>
    <row r="198" spans="1:14" x14ac:dyDescent="0.2">
      <c r="A198" s="5" t="s">
        <v>564</v>
      </c>
    </row>
    <row r="199" spans="1:14" x14ac:dyDescent="0.2">
      <c r="A199" s="5" t="s">
        <v>565</v>
      </c>
    </row>
    <row r="200" spans="1:14" x14ac:dyDescent="0.2">
      <c r="A200" s="5" t="s">
        <v>566</v>
      </c>
    </row>
    <row r="201" spans="1:14" x14ac:dyDescent="0.2">
      <c r="A201" s="5" t="s">
        <v>368</v>
      </c>
    </row>
    <row r="202" spans="1:14" x14ac:dyDescent="0.2">
      <c r="A202" s="5" t="s">
        <v>567</v>
      </c>
    </row>
    <row r="203" spans="1:14" x14ac:dyDescent="0.2">
      <c r="A203" s="5" t="s">
        <v>568</v>
      </c>
    </row>
    <row r="204" spans="1:14" x14ac:dyDescent="0.2">
      <c r="A204" s="5" t="s">
        <v>569</v>
      </c>
    </row>
    <row r="205" spans="1:14" x14ac:dyDescent="0.2">
      <c r="A205" s="5" t="s">
        <v>570</v>
      </c>
    </row>
    <row r="206" spans="1:14" ht="10.8" thickBot="1" x14ac:dyDescent="0.25">
      <c r="A206" s="11" t="s">
        <v>571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</row>
    <row r="207" spans="1:14" x14ac:dyDescent="0.2">
      <c r="A207" s="5" t="s">
        <v>572</v>
      </c>
    </row>
    <row r="208" spans="1:14" x14ac:dyDescent="0.2">
      <c r="A208" s="5" t="s">
        <v>573</v>
      </c>
    </row>
    <row r="209" spans="1:1" x14ac:dyDescent="0.2">
      <c r="A209" s="5" t="s">
        <v>574</v>
      </c>
    </row>
    <row r="210" spans="1:1" x14ac:dyDescent="0.2">
      <c r="A210" s="5" t="s">
        <v>575</v>
      </c>
    </row>
    <row r="211" spans="1:1" x14ac:dyDescent="0.2">
      <c r="A211" s="5" t="s">
        <v>576</v>
      </c>
    </row>
    <row r="212" spans="1:1" x14ac:dyDescent="0.2">
      <c r="A212" s="5" t="s">
        <v>577</v>
      </c>
    </row>
    <row r="213" spans="1:1" x14ac:dyDescent="0.2">
      <c r="A213" s="5" t="s">
        <v>578</v>
      </c>
    </row>
    <row r="214" spans="1:1" x14ac:dyDescent="0.2">
      <c r="A214" s="5" t="s">
        <v>579</v>
      </c>
    </row>
    <row r="215" spans="1:1" x14ac:dyDescent="0.2">
      <c r="A215" s="5" t="s">
        <v>580</v>
      </c>
    </row>
    <row r="216" spans="1:1" x14ac:dyDescent="0.2">
      <c r="A216" s="5" t="s">
        <v>581</v>
      </c>
    </row>
    <row r="217" spans="1:1" x14ac:dyDescent="0.2">
      <c r="A217" s="5" t="s">
        <v>582</v>
      </c>
    </row>
    <row r="218" spans="1:1" x14ac:dyDescent="0.2">
      <c r="A218" s="5" t="s">
        <v>583</v>
      </c>
    </row>
    <row r="219" spans="1:1" x14ac:dyDescent="0.2">
      <c r="A219" s="5" t="s">
        <v>584</v>
      </c>
    </row>
    <row r="220" spans="1:1" x14ac:dyDescent="0.2">
      <c r="A220" s="5" t="s">
        <v>585</v>
      </c>
    </row>
    <row r="221" spans="1:1" ht="10.8" thickBot="1" x14ac:dyDescent="0.25">
      <c r="A221" s="18" t="s">
        <v>586</v>
      </c>
    </row>
    <row r="222" spans="1:1" x14ac:dyDescent="0.2">
      <c r="A222" s="5" t="s">
        <v>587</v>
      </c>
    </row>
    <row r="223" spans="1:1" x14ac:dyDescent="0.2">
      <c r="A223" s="5" t="s">
        <v>588</v>
      </c>
    </row>
    <row r="224" spans="1:1" x14ac:dyDescent="0.2">
      <c r="A224" s="5" t="s">
        <v>589</v>
      </c>
    </row>
    <row r="225" spans="1:1" x14ac:dyDescent="0.2">
      <c r="A225" s="5" t="s">
        <v>590</v>
      </c>
    </row>
    <row r="226" spans="1:1" x14ac:dyDescent="0.2">
      <c r="A226" s="5" t="s">
        <v>591</v>
      </c>
    </row>
    <row r="227" spans="1:1" x14ac:dyDescent="0.2">
      <c r="A227" s="5" t="s">
        <v>592</v>
      </c>
    </row>
    <row r="228" spans="1:1" x14ac:dyDescent="0.2">
      <c r="A228" s="19" t="s">
        <v>593</v>
      </c>
    </row>
    <row r="229" spans="1:1" x14ac:dyDescent="0.2">
      <c r="A229" s="5" t="s">
        <v>594</v>
      </c>
    </row>
    <row r="230" spans="1:1" x14ac:dyDescent="0.2">
      <c r="A230" s="5" t="s">
        <v>595</v>
      </c>
    </row>
    <row r="231" spans="1:1" x14ac:dyDescent="0.2">
      <c r="A231" s="5" t="s">
        <v>596</v>
      </c>
    </row>
    <row r="232" spans="1:1" x14ac:dyDescent="0.2">
      <c r="A232" s="5" t="s">
        <v>597</v>
      </c>
    </row>
    <row r="233" spans="1:1" x14ac:dyDescent="0.2">
      <c r="A233" s="5" t="s">
        <v>598</v>
      </c>
    </row>
    <row r="234" spans="1:1" x14ac:dyDescent="0.2">
      <c r="A234" s="5" t="s">
        <v>599</v>
      </c>
    </row>
    <row r="235" spans="1:1" x14ac:dyDescent="0.2">
      <c r="A235" s="5" t="s">
        <v>600</v>
      </c>
    </row>
    <row r="236" spans="1:1" x14ac:dyDescent="0.2">
      <c r="A236" s="3" t="s">
        <v>601</v>
      </c>
    </row>
    <row r="237" spans="1:1" x14ac:dyDescent="0.2">
      <c r="A237" s="5" t="s">
        <v>602</v>
      </c>
    </row>
    <row r="238" spans="1:1" x14ac:dyDescent="0.2">
      <c r="A238" s="5" t="s">
        <v>603</v>
      </c>
    </row>
    <row r="239" spans="1:1" x14ac:dyDescent="0.2">
      <c r="A239" s="5" t="s">
        <v>604</v>
      </c>
    </row>
    <row r="240" spans="1:1" x14ac:dyDescent="0.2">
      <c r="A240" s="5" t="s">
        <v>605</v>
      </c>
    </row>
    <row r="241" spans="1:14" x14ac:dyDescent="0.2">
      <c r="A241" s="5" t="s">
        <v>606</v>
      </c>
    </row>
    <row r="242" spans="1:14" x14ac:dyDescent="0.2">
      <c r="A242" s="5" t="s">
        <v>607</v>
      </c>
    </row>
    <row r="243" spans="1:14" x14ac:dyDescent="0.2">
      <c r="A243" s="5" t="s">
        <v>410</v>
      </c>
    </row>
    <row r="244" spans="1:14" x14ac:dyDescent="0.2">
      <c r="A244" s="5" t="s">
        <v>411</v>
      </c>
    </row>
    <row r="245" spans="1:14" x14ac:dyDescent="0.2">
      <c r="A245" s="5" t="s">
        <v>608</v>
      </c>
    </row>
    <row r="246" spans="1:14" x14ac:dyDescent="0.2">
      <c r="A246" s="5" t="s">
        <v>609</v>
      </c>
    </row>
    <row r="247" spans="1:14" x14ac:dyDescent="0.2">
      <c r="A247" s="5" t="s">
        <v>414</v>
      </c>
    </row>
    <row r="248" spans="1:14" x14ac:dyDescent="0.2">
      <c r="A248" s="5" t="s">
        <v>415</v>
      </c>
    </row>
    <row r="249" spans="1:14" x14ac:dyDescent="0.2">
      <c r="A249" s="5" t="s">
        <v>610</v>
      </c>
    </row>
    <row r="250" spans="1:14" x14ac:dyDescent="0.2">
      <c r="A250" s="5" t="s">
        <v>611</v>
      </c>
    </row>
    <row r="251" spans="1:14" x14ac:dyDescent="0.2">
      <c r="A251" s="5" t="s">
        <v>612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</row>
    <row r="252" spans="1:14" x14ac:dyDescent="0.2">
      <c r="A252" s="5" t="s">
        <v>613</v>
      </c>
    </row>
    <row r="253" spans="1:14" x14ac:dyDescent="0.2">
      <c r="A253" s="5" t="s">
        <v>614</v>
      </c>
    </row>
    <row r="254" spans="1:14" x14ac:dyDescent="0.2">
      <c r="A254" s="5" t="s">
        <v>615</v>
      </c>
    </row>
    <row r="255" spans="1:14" x14ac:dyDescent="0.2">
      <c r="A255" s="5" t="s">
        <v>616</v>
      </c>
    </row>
    <row r="256" spans="1:14" x14ac:dyDescent="0.2">
      <c r="A256" s="5" t="s">
        <v>423</v>
      </c>
    </row>
    <row r="257" spans="1:1" x14ac:dyDescent="0.2">
      <c r="A257" s="5" t="s">
        <v>424</v>
      </c>
    </row>
    <row r="258" spans="1:1" x14ac:dyDescent="0.2">
      <c r="A258" s="5" t="s">
        <v>617</v>
      </c>
    </row>
    <row r="259" spans="1:1" x14ac:dyDescent="0.2">
      <c r="A259" s="5" t="s">
        <v>618</v>
      </c>
    </row>
    <row r="260" spans="1:1" x14ac:dyDescent="0.2">
      <c r="A260" s="5" t="s">
        <v>619</v>
      </c>
    </row>
    <row r="261" spans="1:1" x14ac:dyDescent="0.2">
      <c r="A261" s="5" t="s">
        <v>620</v>
      </c>
    </row>
    <row r="262" spans="1:1" x14ac:dyDescent="0.2">
      <c r="A262" s="5" t="s">
        <v>621</v>
      </c>
    </row>
    <row r="263" spans="1:1" x14ac:dyDescent="0.2">
      <c r="A263" s="5" t="s">
        <v>622</v>
      </c>
    </row>
    <row r="264" spans="1:1" x14ac:dyDescent="0.2">
      <c r="A264" s="5" t="s">
        <v>623</v>
      </c>
    </row>
    <row r="265" spans="1:1" x14ac:dyDescent="0.2">
      <c r="A265" s="5" t="s">
        <v>624</v>
      </c>
    </row>
    <row r="266" spans="1:1" x14ac:dyDescent="0.2">
      <c r="A266" s="5" t="s">
        <v>625</v>
      </c>
    </row>
    <row r="267" spans="1:1" x14ac:dyDescent="0.2">
      <c r="A267" s="5" t="s">
        <v>626</v>
      </c>
    </row>
    <row r="268" spans="1:1" x14ac:dyDescent="0.2">
      <c r="A268" s="5" t="s">
        <v>627</v>
      </c>
    </row>
    <row r="269" spans="1:1" x14ac:dyDescent="0.2">
      <c r="A269" s="5" t="s">
        <v>628</v>
      </c>
    </row>
    <row r="270" spans="1:1" x14ac:dyDescent="0.2">
      <c r="A270" s="5" t="s">
        <v>629</v>
      </c>
    </row>
    <row r="271" spans="1:1" x14ac:dyDescent="0.2">
      <c r="A271" s="5" t="s">
        <v>438</v>
      </c>
    </row>
    <row r="272" spans="1:1" x14ac:dyDescent="0.2">
      <c r="A272" s="5" t="s">
        <v>630</v>
      </c>
    </row>
    <row r="273" spans="1:1" x14ac:dyDescent="0.2">
      <c r="A273" s="5" t="s">
        <v>631</v>
      </c>
    </row>
    <row r="274" spans="1:1" x14ac:dyDescent="0.2">
      <c r="A274" s="5" t="s">
        <v>632</v>
      </c>
    </row>
    <row r="275" spans="1:1" x14ac:dyDescent="0.2">
      <c r="A275" s="5" t="s">
        <v>442</v>
      </c>
    </row>
    <row r="276" spans="1:1" x14ac:dyDescent="0.2">
      <c r="A276" s="5" t="s">
        <v>633</v>
      </c>
    </row>
    <row r="277" spans="1:1" x14ac:dyDescent="0.2">
      <c r="A277" s="5" t="s">
        <v>634</v>
      </c>
    </row>
    <row r="278" spans="1:1" x14ac:dyDescent="0.2">
      <c r="A278" s="5" t="s">
        <v>635</v>
      </c>
    </row>
    <row r="279" spans="1:1" x14ac:dyDescent="0.2">
      <c r="A279" s="5" t="s">
        <v>636</v>
      </c>
    </row>
    <row r="280" spans="1:1" x14ac:dyDescent="0.2">
      <c r="A280" s="5" t="s">
        <v>637</v>
      </c>
    </row>
    <row r="281" spans="1:1" x14ac:dyDescent="0.2">
      <c r="A281" s="5" t="s">
        <v>638</v>
      </c>
    </row>
    <row r="282" spans="1:1" x14ac:dyDescent="0.2">
      <c r="A282" s="5" t="s">
        <v>639</v>
      </c>
    </row>
    <row r="283" spans="1:1" x14ac:dyDescent="0.2">
      <c r="A283" s="5" t="s">
        <v>450</v>
      </c>
    </row>
    <row r="284" spans="1:1" x14ac:dyDescent="0.2">
      <c r="A284" s="5" t="s">
        <v>451</v>
      </c>
    </row>
    <row r="285" spans="1:1" x14ac:dyDescent="0.2">
      <c r="A285" s="5" t="s">
        <v>640</v>
      </c>
    </row>
    <row r="286" spans="1:1" x14ac:dyDescent="0.2">
      <c r="A286" s="5" t="s">
        <v>641</v>
      </c>
    </row>
    <row r="287" spans="1:1" x14ac:dyDescent="0.2">
      <c r="A287" s="5" t="s">
        <v>454</v>
      </c>
    </row>
    <row r="288" spans="1:1" x14ac:dyDescent="0.2">
      <c r="A288" s="5" t="s">
        <v>455</v>
      </c>
    </row>
    <row r="289" spans="1:14" x14ac:dyDescent="0.2">
      <c r="A289" s="5" t="s">
        <v>642</v>
      </c>
    </row>
    <row r="290" spans="1:14" x14ac:dyDescent="0.2">
      <c r="A290" s="5" t="s">
        <v>643</v>
      </c>
    </row>
    <row r="291" spans="1:14" x14ac:dyDescent="0.2">
      <c r="A291" s="5" t="s">
        <v>644</v>
      </c>
    </row>
    <row r="292" spans="1:14" x14ac:dyDescent="0.2">
      <c r="A292" s="5" t="s">
        <v>645</v>
      </c>
    </row>
    <row r="293" spans="1:14" x14ac:dyDescent="0.2">
      <c r="A293" s="5" t="s">
        <v>646</v>
      </c>
    </row>
    <row r="294" spans="1:14" x14ac:dyDescent="0.2">
      <c r="A294" s="5" t="s">
        <v>647</v>
      </c>
    </row>
    <row r="295" spans="1:14" x14ac:dyDescent="0.2">
      <c r="A295" s="5" t="s">
        <v>648</v>
      </c>
    </row>
    <row r="296" spans="1:14" x14ac:dyDescent="0.2">
      <c r="A296" s="5" t="s">
        <v>649</v>
      </c>
    </row>
    <row r="297" spans="1:14" x14ac:dyDescent="0.2">
      <c r="A297" s="5" t="s">
        <v>650</v>
      </c>
    </row>
    <row r="298" spans="1:14" ht="10.8" thickBot="1" x14ac:dyDescent="0.25">
      <c r="A298" s="15" t="s">
        <v>651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</row>
    <row r="299" spans="1:14" x14ac:dyDescent="0.2">
      <c r="A299" s="5" t="s">
        <v>652</v>
      </c>
      <c r="B299" s="4">
        <v>12000</v>
      </c>
      <c r="C299" s="4">
        <v>12000</v>
      </c>
      <c r="D299" s="4">
        <v>12000</v>
      </c>
      <c r="E299" s="4">
        <v>12000</v>
      </c>
      <c r="F299" s="4">
        <v>12000</v>
      </c>
      <c r="G299" s="4">
        <v>12000</v>
      </c>
      <c r="H299" s="4">
        <v>12000</v>
      </c>
      <c r="I299" s="4">
        <v>12000</v>
      </c>
      <c r="J299" s="4">
        <v>12000</v>
      </c>
      <c r="K299" s="4">
        <v>12000</v>
      </c>
      <c r="L299" s="4">
        <v>12000</v>
      </c>
      <c r="M299" s="4">
        <v>12000</v>
      </c>
      <c r="N299" s="4">
        <v>12000</v>
      </c>
    </row>
    <row r="300" spans="1:14" x14ac:dyDescent="0.2">
      <c r="A300" s="5" t="s">
        <v>653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</row>
    <row r="301" spans="1:14" x14ac:dyDescent="0.2">
      <c r="A301" s="5" t="s">
        <v>654</v>
      </c>
      <c r="B301" s="4">
        <v>688925447.21828794</v>
      </c>
      <c r="C301" s="4">
        <v>675069709.05876195</v>
      </c>
      <c r="D301" s="4">
        <v>646163003.86425197</v>
      </c>
      <c r="E301" s="4">
        <v>631309436.66399896</v>
      </c>
      <c r="F301" s="4">
        <v>616258014.394629</v>
      </c>
      <c r="G301" s="4">
        <v>608717750.18827105</v>
      </c>
      <c r="H301" s="4">
        <v>592662037.35209095</v>
      </c>
      <c r="I301" s="4">
        <v>590413791.82419896</v>
      </c>
      <c r="J301" s="4">
        <v>589031662.50246501</v>
      </c>
      <c r="K301" s="4">
        <v>577331554.19389999</v>
      </c>
      <c r="L301" s="4">
        <v>585048044.37517595</v>
      </c>
      <c r="M301" s="4">
        <v>554371042.04457998</v>
      </c>
      <c r="N301" s="4">
        <v>554371042.04457998</v>
      </c>
    </row>
    <row r="302" spans="1:14" x14ac:dyDescent="0.2">
      <c r="A302" s="5" t="s">
        <v>655</v>
      </c>
      <c r="B302" s="4">
        <v>727988293.99653006</v>
      </c>
      <c r="C302" s="4">
        <v>712752687.51004803</v>
      </c>
      <c r="D302" s="4">
        <v>682951708.13268399</v>
      </c>
      <c r="E302" s="4">
        <v>667704726.15872598</v>
      </c>
      <c r="F302" s="4">
        <v>650911514.66621494</v>
      </c>
      <c r="G302" s="4">
        <v>640169439.28637004</v>
      </c>
      <c r="H302" s="4">
        <v>622353956.22517002</v>
      </c>
      <c r="I302" s="4">
        <v>618414906.56787705</v>
      </c>
      <c r="J302" s="4">
        <v>615259929.17460597</v>
      </c>
      <c r="K302" s="4">
        <v>600142771.72786605</v>
      </c>
      <c r="L302" s="4">
        <v>609128188.71948695</v>
      </c>
      <c r="M302" s="4">
        <v>574568671.28300905</v>
      </c>
      <c r="N302" s="4">
        <v>574568671.28300905</v>
      </c>
    </row>
    <row r="303" spans="1:14" s="13" customFormat="1" x14ac:dyDescent="0.2">
      <c r="A303" s="12" t="s">
        <v>656</v>
      </c>
      <c r="B303" s="13">
        <v>0.94634138062331496</v>
      </c>
      <c r="C303" s="13">
        <v>0.94713035936359702</v>
      </c>
      <c r="D303" s="13">
        <v>0.94613278826255598</v>
      </c>
      <c r="E303" s="13">
        <v>0.94549193967203504</v>
      </c>
      <c r="F303" s="13">
        <v>0.94676158050552095</v>
      </c>
      <c r="G303" s="13">
        <v>0.95086974296498805</v>
      </c>
      <c r="H303" s="13">
        <v>0.95229094540802295</v>
      </c>
      <c r="I303" s="13">
        <v>0.95472115169558003</v>
      </c>
      <c r="J303" s="13">
        <v>0.95737042926340499</v>
      </c>
      <c r="K303" s="13">
        <v>0.96199034861606203</v>
      </c>
      <c r="L303" s="13">
        <v>0.96046785423782</v>
      </c>
      <c r="M303" s="13">
        <v>0.96484731895784104</v>
      </c>
      <c r="N303" s="13">
        <v>0.96484731895784104</v>
      </c>
    </row>
    <row r="304" spans="1:14" s="13" customFormat="1" x14ac:dyDescent="0.2">
      <c r="A304" s="12" t="s">
        <v>657</v>
      </c>
      <c r="B304" s="13">
        <v>0.94634138062331496</v>
      </c>
      <c r="C304" s="13">
        <v>0.94713035936359702</v>
      </c>
      <c r="D304" s="13">
        <v>0.94613278826255598</v>
      </c>
      <c r="E304" s="13">
        <v>0.94549193967203504</v>
      </c>
      <c r="F304" s="13">
        <v>0.94676158050552095</v>
      </c>
      <c r="G304" s="13">
        <v>0.95086974296498805</v>
      </c>
      <c r="H304" s="13">
        <v>0.95229094540802295</v>
      </c>
      <c r="I304" s="13">
        <v>0.95472115169558003</v>
      </c>
      <c r="J304" s="13">
        <v>0.95737042926340499</v>
      </c>
      <c r="K304" s="13">
        <v>0.96199034861606203</v>
      </c>
      <c r="L304" s="13">
        <v>0.96046785423782</v>
      </c>
      <c r="M304" s="13">
        <v>0.96484731895784104</v>
      </c>
      <c r="N304" s="13">
        <v>0.96484731895784104</v>
      </c>
    </row>
    <row r="305" spans="1:14" x14ac:dyDescent="0.2">
      <c r="A305" s="5" t="s">
        <v>658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</row>
    <row r="306" spans="1:14" x14ac:dyDescent="0.2">
      <c r="A306" s="5" t="s">
        <v>659</v>
      </c>
      <c r="B306" s="4">
        <v>1011220.27</v>
      </c>
      <c r="C306" s="4">
        <v>988019.39</v>
      </c>
      <c r="D306" s="4">
        <v>970256.429999999</v>
      </c>
      <c r="E306" s="4">
        <v>957008.04</v>
      </c>
      <c r="F306" s="4">
        <v>926734.05</v>
      </c>
      <c r="G306" s="4">
        <v>936169.64</v>
      </c>
      <c r="H306" s="4">
        <v>899602.73</v>
      </c>
      <c r="I306" s="4">
        <v>906856.73</v>
      </c>
      <c r="J306" s="4">
        <v>893544.94</v>
      </c>
      <c r="K306" s="4">
        <v>877401.59</v>
      </c>
      <c r="L306" s="4">
        <v>866124.41</v>
      </c>
      <c r="M306" s="4">
        <v>869468.53</v>
      </c>
      <c r="N306" s="4">
        <v>869468.53</v>
      </c>
    </row>
    <row r="307" spans="1:14" x14ac:dyDescent="0.2">
      <c r="A307" s="5" t="s">
        <v>660</v>
      </c>
      <c r="B307" s="4">
        <v>56491805.219999999</v>
      </c>
      <c r="C307" s="4">
        <v>57528673.039999999</v>
      </c>
      <c r="D307" s="4">
        <v>58204594.140000001</v>
      </c>
      <c r="E307" s="4">
        <v>58909335.090000004</v>
      </c>
      <c r="F307" s="4">
        <v>59802505.619999997</v>
      </c>
      <c r="G307" s="4">
        <v>60306332.350000001</v>
      </c>
      <c r="H307" s="4">
        <v>60276351.149999999</v>
      </c>
      <c r="I307" s="4">
        <v>60308030.740000002</v>
      </c>
      <c r="J307" s="4">
        <v>60175089.530000001</v>
      </c>
      <c r="K307" s="4">
        <v>59503602.880000003</v>
      </c>
      <c r="L307" s="4">
        <v>59173315.869999997</v>
      </c>
      <c r="M307" s="4">
        <v>58747620.520000003</v>
      </c>
      <c r="N307" s="4">
        <v>58747620.520000003</v>
      </c>
    </row>
    <row r="308" spans="1:14" x14ac:dyDescent="0.2">
      <c r="A308" s="5" t="s">
        <v>661</v>
      </c>
      <c r="B308" s="4">
        <v>57503025.490000002</v>
      </c>
      <c r="C308" s="4">
        <v>58516692.43</v>
      </c>
      <c r="D308" s="4">
        <v>59174850.57</v>
      </c>
      <c r="E308" s="4">
        <v>59866343.130000003</v>
      </c>
      <c r="F308" s="4">
        <v>60729239.670000002</v>
      </c>
      <c r="G308" s="4">
        <v>61242501.990000002</v>
      </c>
      <c r="H308" s="4">
        <v>61175953.880000003</v>
      </c>
      <c r="I308" s="4">
        <v>61214887.469999999</v>
      </c>
      <c r="J308" s="4">
        <v>61068634.469999999</v>
      </c>
      <c r="K308" s="4">
        <v>60381004.469999999</v>
      </c>
      <c r="L308" s="4">
        <v>60039440.280000001</v>
      </c>
      <c r="M308" s="4">
        <v>59617089.049999997</v>
      </c>
      <c r="N308" s="4">
        <v>59617089.049999997</v>
      </c>
    </row>
    <row r="309" spans="1:14" s="13" customFormat="1" x14ac:dyDescent="0.2">
      <c r="A309" s="12" t="s">
        <v>662</v>
      </c>
      <c r="B309" s="13">
        <v>1.7585514177438401E-2</v>
      </c>
      <c r="C309" s="13">
        <v>1.6884402534916101E-2</v>
      </c>
      <c r="D309" s="13">
        <v>1.6396432279152901E-2</v>
      </c>
      <c r="E309" s="13">
        <v>1.5985744075295402E-2</v>
      </c>
      <c r="F309" s="13">
        <v>1.52600963726177E-2</v>
      </c>
      <c r="G309" s="13">
        <v>1.52862735776677E-2</v>
      </c>
      <c r="H309" s="13">
        <v>1.4705168827683799E-2</v>
      </c>
      <c r="I309" s="13">
        <v>1.4814316704321699E-2</v>
      </c>
      <c r="J309" s="13">
        <v>1.46318146419166E-2</v>
      </c>
      <c r="K309" s="13">
        <v>1.45310863524294E-2</v>
      </c>
      <c r="L309" s="13">
        <v>1.44259241252207E-2</v>
      </c>
      <c r="M309" s="13">
        <v>1.45842164361763E-2</v>
      </c>
      <c r="N309" s="13">
        <v>1.45842164361763E-2</v>
      </c>
    </row>
    <row r="310" spans="1:14" s="13" customFormat="1" x14ac:dyDescent="0.2">
      <c r="A310" s="12" t="s">
        <v>663</v>
      </c>
      <c r="B310" s="13">
        <v>0.98241448582256097</v>
      </c>
      <c r="C310" s="13">
        <v>0.98311559746508304</v>
      </c>
      <c r="D310" s="13">
        <v>0.98360356772084701</v>
      </c>
      <c r="E310" s="13">
        <v>0.98401425592470404</v>
      </c>
      <c r="F310" s="13">
        <v>0.98473990362738195</v>
      </c>
      <c r="G310" s="13">
        <v>0.98471372642233201</v>
      </c>
      <c r="H310" s="13">
        <v>0.98529483117231598</v>
      </c>
      <c r="I310" s="13">
        <v>0.98518568329567802</v>
      </c>
      <c r="J310" s="13">
        <v>0.98536818535808302</v>
      </c>
      <c r="K310" s="13">
        <v>0.98546891364757006</v>
      </c>
      <c r="L310" s="13">
        <v>0.98557407587477897</v>
      </c>
      <c r="M310" s="13">
        <v>0.98541578356382298</v>
      </c>
      <c r="N310" s="13">
        <v>0.98541578356382298</v>
      </c>
    </row>
    <row r="311" spans="1:14" s="13" customFormat="1" x14ac:dyDescent="0.2">
      <c r="A311" s="12" t="s">
        <v>664</v>
      </c>
      <c r="B311" s="13">
        <v>0.98770000000000002</v>
      </c>
      <c r="C311" s="13">
        <v>0.98770000000000002</v>
      </c>
      <c r="D311" s="13">
        <v>0.98770000000000002</v>
      </c>
      <c r="E311" s="13">
        <v>0.98770000000000002</v>
      </c>
      <c r="F311" s="13">
        <v>0.98770000000000002</v>
      </c>
      <c r="G311" s="13">
        <v>0.98770000000000002</v>
      </c>
      <c r="H311" s="13">
        <v>0.98770000000000002</v>
      </c>
      <c r="I311" s="13">
        <v>0.98770000000000002</v>
      </c>
      <c r="J311" s="13">
        <v>0.98770000000000002</v>
      </c>
      <c r="K311" s="13">
        <v>0.98770000000000002</v>
      </c>
      <c r="L311" s="13">
        <v>0.98770000000000002</v>
      </c>
      <c r="M311" s="13">
        <v>0.98770000000000002</v>
      </c>
      <c r="N311" s="13">
        <v>0.98770000000000002</v>
      </c>
    </row>
    <row r="312" spans="1:14" s="13" customFormat="1" x14ac:dyDescent="0.2">
      <c r="A312" s="12" t="s">
        <v>665</v>
      </c>
      <c r="B312" s="13">
        <v>1</v>
      </c>
      <c r="C312" s="13">
        <v>1</v>
      </c>
      <c r="D312" s="13">
        <v>1</v>
      </c>
      <c r="E312" s="13">
        <v>1</v>
      </c>
      <c r="F312" s="13">
        <v>1</v>
      </c>
      <c r="G312" s="13">
        <v>1</v>
      </c>
      <c r="H312" s="13">
        <v>1</v>
      </c>
      <c r="I312" s="13">
        <v>1</v>
      </c>
      <c r="J312" s="13">
        <v>1</v>
      </c>
      <c r="K312" s="13">
        <v>1</v>
      </c>
      <c r="L312" s="13">
        <v>1</v>
      </c>
      <c r="M312" s="13">
        <v>1</v>
      </c>
      <c r="N312" s="13">
        <v>1</v>
      </c>
    </row>
    <row r="313" spans="1:14" s="13" customFormat="1" x14ac:dyDescent="0.2">
      <c r="A313" s="12" t="s">
        <v>666</v>
      </c>
      <c r="B313" s="13">
        <v>0.99978369817561696</v>
      </c>
      <c r="C313" s="13">
        <v>0.99979232184882005</v>
      </c>
      <c r="D313" s="13">
        <v>0.99979832388296597</v>
      </c>
      <c r="E313" s="13">
        <v>0.999803375347873</v>
      </c>
      <c r="F313" s="13">
        <v>0.99981230081461603</v>
      </c>
      <c r="G313" s="13">
        <v>0.99981197883499395</v>
      </c>
      <c r="H313" s="13">
        <v>0.99981912642341897</v>
      </c>
      <c r="I313" s="13">
        <v>0.99981778390453602</v>
      </c>
      <c r="J313" s="13">
        <v>0.99982002867990405</v>
      </c>
      <c r="K313" s="13">
        <v>0.99982126763786505</v>
      </c>
      <c r="L313" s="13">
        <v>0.99982256113325896</v>
      </c>
      <c r="M313" s="13">
        <v>0.99982061413783496</v>
      </c>
      <c r="N313" s="13">
        <v>0.99982061413783496</v>
      </c>
    </row>
    <row r="314" spans="1:14" x14ac:dyDescent="0.2">
      <c r="A314" s="5" t="s">
        <v>667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</row>
    <row r="315" spans="1:14" x14ac:dyDescent="0.2">
      <c r="A315" s="5" t="s">
        <v>668</v>
      </c>
      <c r="B315" s="4">
        <v>15551957065.998899</v>
      </c>
      <c r="C315" s="4">
        <v>15626118527.0511</v>
      </c>
      <c r="D315" s="4">
        <v>15705413674.162201</v>
      </c>
      <c r="E315" s="4">
        <v>15816724509.174801</v>
      </c>
      <c r="F315" s="4">
        <v>15923840890.957701</v>
      </c>
      <c r="G315" s="4">
        <v>16032025001.2624</v>
      </c>
      <c r="H315" s="4">
        <v>16117287752.629299</v>
      </c>
      <c r="I315" s="4">
        <v>16203183735.6045</v>
      </c>
      <c r="J315" s="4">
        <v>16282671816.6719</v>
      </c>
      <c r="K315" s="4">
        <v>16360232662.534599</v>
      </c>
      <c r="L315" s="4">
        <v>16443028770.693001</v>
      </c>
      <c r="M315" s="4">
        <v>16526934576.923</v>
      </c>
      <c r="N315" s="4">
        <v>16526934576.923</v>
      </c>
    </row>
    <row r="316" spans="1:14" x14ac:dyDescent="0.2">
      <c r="A316" s="5" t="s">
        <v>669</v>
      </c>
      <c r="B316" s="4">
        <v>16889111423.3822</v>
      </c>
      <c r="C316" s="4">
        <v>16967711028.8785</v>
      </c>
      <c r="D316" s="4">
        <v>17054062115.2094</v>
      </c>
      <c r="E316" s="4">
        <v>17172358809.3409</v>
      </c>
      <c r="F316" s="4">
        <v>17285210777.245201</v>
      </c>
      <c r="G316" s="4">
        <v>17397855768.374298</v>
      </c>
      <c r="H316" s="4">
        <v>17486841943.8153</v>
      </c>
      <c r="I316" s="4">
        <v>17576514478.868599</v>
      </c>
      <c r="J316" s="4">
        <v>17661026148.540699</v>
      </c>
      <c r="K316" s="4">
        <v>17744017825.844799</v>
      </c>
      <c r="L316" s="4">
        <v>17833691514.902901</v>
      </c>
      <c r="M316" s="4">
        <v>17924314831.2729</v>
      </c>
      <c r="N316" s="4">
        <v>17924314831.2729</v>
      </c>
    </row>
    <row r="317" spans="1:14" s="13" customFormat="1" x14ac:dyDescent="0.2">
      <c r="A317" s="12" t="s">
        <v>670</v>
      </c>
      <c r="B317" s="13">
        <v>0.92082742994210698</v>
      </c>
      <c r="C317" s="13">
        <v>0.92093261727854303</v>
      </c>
      <c r="D317" s="13">
        <v>0.920919225464506</v>
      </c>
      <c r="E317" s="13">
        <v>0.92105718758749</v>
      </c>
      <c r="F317" s="13">
        <v>0.92124077028440798</v>
      </c>
      <c r="G317" s="13">
        <v>0.92149430451109104</v>
      </c>
      <c r="H317" s="13">
        <v>0.92168087321962899</v>
      </c>
      <c r="I317" s="13">
        <v>0.9218655812041</v>
      </c>
      <c r="J317" s="13">
        <v>0.92195502570032195</v>
      </c>
      <c r="K317" s="13">
        <v>0.92201398934041201</v>
      </c>
      <c r="L317" s="13">
        <v>0.92202047775426899</v>
      </c>
      <c r="M317" s="13">
        <v>0.92203996261481203</v>
      </c>
      <c r="N317" s="13">
        <v>0.92203996261481203</v>
      </c>
    </row>
    <row r="318" spans="1:14" s="13" customFormat="1" x14ac:dyDescent="0.2">
      <c r="A318" s="12" t="s">
        <v>671</v>
      </c>
      <c r="B318" s="13">
        <v>0.92082742994210698</v>
      </c>
      <c r="C318" s="13">
        <v>0.92093261727854303</v>
      </c>
      <c r="D318" s="13">
        <v>0.920919225464506</v>
      </c>
      <c r="E318" s="13">
        <v>0.92105718758749</v>
      </c>
      <c r="F318" s="13">
        <v>0.92124077028440798</v>
      </c>
      <c r="G318" s="13">
        <v>0.92149430451109104</v>
      </c>
      <c r="H318" s="13">
        <v>0.92168087321962899</v>
      </c>
      <c r="I318" s="13">
        <v>0.9218655812041</v>
      </c>
      <c r="J318" s="13">
        <v>0.92195502570032195</v>
      </c>
      <c r="K318" s="13">
        <v>0.92201398934041201</v>
      </c>
      <c r="L318" s="13">
        <v>0.92202047775426899</v>
      </c>
      <c r="M318" s="13">
        <v>0.92203996261481203</v>
      </c>
      <c r="N318" s="13">
        <v>0.92203996261481203</v>
      </c>
    </row>
    <row r="319" spans="1:14" x14ac:dyDescent="0.2">
      <c r="A319" s="5" t="s">
        <v>672</v>
      </c>
      <c r="B319" s="4">
        <v>17028816209.4706</v>
      </c>
      <c r="C319" s="4">
        <v>17126218320.406099</v>
      </c>
      <c r="D319" s="4">
        <v>17244351481.5844</v>
      </c>
      <c r="E319" s="4">
        <v>17366598355.138199</v>
      </c>
      <c r="F319" s="4">
        <v>17479641207.4436</v>
      </c>
      <c r="G319" s="4">
        <v>17614947842.559299</v>
      </c>
      <c r="H319" s="4">
        <v>17747472645.8428</v>
      </c>
      <c r="I319" s="4">
        <v>17862521712.412498</v>
      </c>
      <c r="J319" s="4">
        <v>17966440189.909302</v>
      </c>
      <c r="K319" s="4">
        <v>18042464719.725601</v>
      </c>
      <c r="L319" s="4">
        <v>18125635694.801102</v>
      </c>
      <c r="M319" s="4">
        <v>18234212938.053699</v>
      </c>
      <c r="N319" s="4">
        <v>18234212938.053699</v>
      </c>
    </row>
    <row r="320" spans="1:14" x14ac:dyDescent="0.2">
      <c r="A320" s="5" t="s">
        <v>673</v>
      </c>
      <c r="B320" s="4">
        <v>18502656883.396801</v>
      </c>
      <c r="C320" s="4">
        <v>18603666762.470001</v>
      </c>
      <c r="D320" s="4">
        <v>18729246502.6241</v>
      </c>
      <c r="E320" s="4">
        <v>18856701837.7836</v>
      </c>
      <c r="F320" s="4">
        <v>18973565850.383301</v>
      </c>
      <c r="G320" s="4">
        <v>19116531929.0564</v>
      </c>
      <c r="H320" s="4">
        <v>19252014465.979801</v>
      </c>
      <c r="I320" s="4">
        <v>19370169608.629299</v>
      </c>
      <c r="J320" s="4">
        <v>19479253514.160198</v>
      </c>
      <c r="K320" s="4">
        <v>19559208214.634102</v>
      </c>
      <c r="L320" s="4">
        <v>19646194835.0979</v>
      </c>
      <c r="M320" s="4">
        <v>19761290377.747101</v>
      </c>
      <c r="N320" s="4">
        <v>19761290377.747101</v>
      </c>
    </row>
    <row r="321" spans="1:14" s="8" customFormat="1" x14ac:dyDescent="0.2">
      <c r="A321" s="14" t="s">
        <v>674</v>
      </c>
      <c r="B321" s="8">
        <v>0.92034437631231503</v>
      </c>
      <c r="C321" s="8">
        <v>0.92058294416214803</v>
      </c>
      <c r="D321" s="8">
        <v>0.92071784517163102</v>
      </c>
      <c r="E321" s="8">
        <v>0.92097751263905003</v>
      </c>
      <c r="F321" s="8">
        <v>0.92126284248727597</v>
      </c>
      <c r="G321" s="8">
        <v>0.92145101987799505</v>
      </c>
      <c r="H321" s="8">
        <v>0.921850161561242</v>
      </c>
      <c r="I321" s="8">
        <v>0.92216651032600605</v>
      </c>
      <c r="J321" s="8">
        <v>0.92233720233933902</v>
      </c>
      <c r="K321" s="8">
        <v>0.92245373747933002</v>
      </c>
      <c r="L321" s="8">
        <v>0.92260286772783395</v>
      </c>
      <c r="M321" s="8">
        <v>0.92272379938240101</v>
      </c>
      <c r="N321" s="8">
        <v>0.92272379938240101</v>
      </c>
    </row>
    <row r="322" spans="1:14" s="13" customFormat="1" x14ac:dyDescent="0.2">
      <c r="A322" s="12" t="s">
        <v>675</v>
      </c>
      <c r="B322" s="13">
        <v>0.92034437631231503</v>
      </c>
      <c r="C322" s="13">
        <v>0.92058294416214803</v>
      </c>
      <c r="D322" s="13">
        <v>0.92071784517163102</v>
      </c>
      <c r="E322" s="13">
        <v>0.92097751263905003</v>
      </c>
      <c r="F322" s="13">
        <v>0.92126284248727597</v>
      </c>
      <c r="G322" s="13">
        <v>0.92145101987799505</v>
      </c>
      <c r="H322" s="13">
        <v>0.921850161561242</v>
      </c>
      <c r="I322" s="13">
        <v>0.92216651032600605</v>
      </c>
      <c r="J322" s="13">
        <v>0.92233720233933902</v>
      </c>
      <c r="K322" s="13">
        <v>0.92245373747933002</v>
      </c>
      <c r="L322" s="13">
        <v>0.92260286772783395</v>
      </c>
      <c r="M322" s="13">
        <v>0.92272379938240101</v>
      </c>
      <c r="N322" s="13">
        <v>0.92272379938240101</v>
      </c>
    </row>
    <row r="323" spans="1:14" x14ac:dyDescent="0.2">
      <c r="A323" s="5" t="s">
        <v>676</v>
      </c>
    </row>
    <row r="324" spans="1:14" x14ac:dyDescent="0.2">
      <c r="A324" s="5" t="s">
        <v>677</v>
      </c>
    </row>
    <row r="325" spans="1:14" x14ac:dyDescent="0.2">
      <c r="A325" s="5" t="s">
        <v>678</v>
      </c>
    </row>
    <row r="326" spans="1:14" x14ac:dyDescent="0.2">
      <c r="A326" s="5" t="s">
        <v>679</v>
      </c>
    </row>
    <row r="327" spans="1:14" x14ac:dyDescent="0.2">
      <c r="A327" s="5" t="s">
        <v>494</v>
      </c>
    </row>
  </sheetData>
  <pageMargins left="0.7" right="0.7" top="0.75" bottom="0.75" header="0.3" footer="0.3"/>
  <pageSetup paperSize="119" scale="22" orientation="landscape" r:id="rId1"/>
  <headerFooter>
    <oddHeader>&amp;RDEF’s Response to OPC POD 1 (1-26)
Q7
Page &amp;P of &amp;N</oddHeader>
    <oddFooter>&amp;R20240025-OPCPOD1-00004210</oddFooter>
  </headerFooter>
  <colBreaks count="1" manualBreakCount="1">
    <brk id="9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EBA34-EF2E-4982-B014-1D5FC1D2E969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3FBD6D1A-2EEB-4576-B1AD-666CA5769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283AE-DD51-4DE7-AB0A-23B7BA617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Tie Points &amp; Inputs</vt:lpstr>
      <vt:lpstr>Test Year 3</vt:lpstr>
      <vt:lpstr>Test Year 2</vt:lpstr>
      <vt:lpstr>Test Year 1</vt:lpstr>
      <vt:lpstr>Prior Year</vt:lpstr>
      <vt:lpstr>Historical Year</vt:lpstr>
      <vt:lpstr>SUPPORT UIP ---&gt;</vt:lpstr>
      <vt:lpstr>REG FL  Summary - 2 System Per </vt:lpstr>
      <vt:lpstr>REG FL  Summary - 9 Retail Per </vt:lpstr>
      <vt:lpstr>REG FL  Summary - 13 Retail Adj</vt:lpstr>
      <vt:lpstr>HISTORICAL SUPPORT UIP ---&gt;</vt:lpstr>
      <vt:lpstr>HIST REG FL Summary - 2 System </vt:lpstr>
      <vt:lpstr>HIST REG FL Summary - 9 Retail</vt:lpstr>
      <vt:lpstr>HIST REG FL Summary - 13 RetaiL</vt:lpstr>
      <vt:lpstr>'Historical Year'!Print_Area</vt:lpstr>
      <vt:lpstr>'Prior Year'!Print_Area</vt:lpstr>
      <vt:lpstr>'Test Year 1'!Print_Area</vt:lpstr>
      <vt:lpstr>'Test Year 2'!Print_Area</vt:lpstr>
      <vt:lpstr>'Test Year 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Develle, Penney</dc:creator>
  <cp:keywords/>
  <dc:description/>
  <cp:lastModifiedBy>Hampton, Monique</cp:lastModifiedBy>
  <cp:revision/>
  <cp:lastPrinted>2024-04-14T16:52:19Z</cp:lastPrinted>
  <dcterms:created xsi:type="dcterms:W3CDTF">2023-06-08T00:05:55Z</dcterms:created>
  <dcterms:modified xsi:type="dcterms:W3CDTF">2024-04-14T16:52:25Z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